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C:\Users\MVALLEJOR\Desktop\"/>
    </mc:Choice>
  </mc:AlternateContent>
  <bookViews>
    <workbookView xWindow="0" yWindow="0" windowWidth="28800" windowHeight="12300"/>
  </bookViews>
  <sheets>
    <sheet name="PAA Consolidado Enero 2018" sheetId="1" r:id="rId1"/>
    <sheet name="Datos" sheetId="2" r:id="rId2"/>
    <sheet name="Consolidado %Cumplimientos" sheetId="4" r:id="rId3"/>
  </sheets>
  <externalReferences>
    <externalReference r:id="rId4"/>
    <externalReference r:id="rId5"/>
    <externalReference r:id="rId6"/>
    <externalReference r:id="rId7"/>
    <externalReference r:id="rId8"/>
  </externalReferences>
  <definedNames>
    <definedName name="_xlnm._FilterDatabase" localSheetId="1" hidden="1">Datos!$A$1:$C$1402</definedName>
    <definedName name="_xlnm._FilterDatabase" localSheetId="0" hidden="1">'PAA Consolidado Enero 2018'!$A$11:$AG$1557</definedName>
    <definedName name="DEPENDENCIA">'[1]Anexo 2.'!$B$322:$B$347</definedName>
    <definedName name="EstadoContrato">'[1]Anexo 2.'!$B$352:$B$358</definedName>
    <definedName name="FUENTE">'[1]Anexo 2.'!$D$355:$D$359</definedName>
    <definedName name="gobernacion">'[2]Anexo 2.'!$D$391:$D$394</definedName>
    <definedName name="l">'[3]Anexo 2.'!$D$357:$D$387</definedName>
    <definedName name="ll">'[3]Anexo 2.'!$D$357:$D$387</definedName>
    <definedName name="MODALIDAD">'[1]Anexo 2.'!$D$322:$D$349</definedName>
    <definedName name="MODSELECCION">'[1]Anexo 2.'!$D$322:$D$352</definedName>
    <definedName name="MUJERES">'[4]Anexo 2.'!$B$319:$B$344</definedName>
    <definedName name="PROGRAMAS">'[1]Anexo 2.'!$F$329:$F$456</definedName>
    <definedName name="secretaira">'[2]Anexo 2.'!$B$351:$B$376</definedName>
    <definedName name="TIPOSUPER">'[5]Anexo 2.'!$F$579:$F$583</definedName>
    <definedName name="VIGENCIAS">'[1]Anexo 2.'!$D$362:$D$365</definedName>
  </definedNames>
  <calcPr calcId="162913"/>
  <pivotCaches>
    <pivotCache cacheId="28"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3" i="1" l="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33" i="1"/>
  <c r="AA1034" i="1"/>
  <c r="AA1035" i="1"/>
  <c r="AA1036" i="1"/>
  <c r="AA1037" i="1"/>
  <c r="AA1038" i="1"/>
  <c r="AA1039" i="1"/>
  <c r="AA1040" i="1"/>
  <c r="AA1041" i="1"/>
  <c r="AA1042" i="1"/>
  <c r="AA1043" i="1"/>
  <c r="AA1044" i="1"/>
  <c r="AA1045" i="1"/>
  <c r="AA1046" i="1"/>
  <c r="AA1047" i="1"/>
  <c r="AA1048" i="1"/>
  <c r="AA1049" i="1"/>
  <c r="AA1050" i="1"/>
  <c r="AA1051" i="1"/>
  <c r="AA1052" i="1"/>
  <c r="AA1053" i="1"/>
  <c r="AA1054" i="1"/>
  <c r="AA1055" i="1"/>
  <c r="AA1056" i="1"/>
  <c r="AA1057" i="1"/>
  <c r="AA1058" i="1"/>
  <c r="AA1059" i="1"/>
  <c r="AA1060" i="1"/>
  <c r="AA1061" i="1"/>
  <c r="AA1062" i="1"/>
  <c r="AA1063" i="1"/>
  <c r="AA1064"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89" i="1"/>
  <c r="AA1090" i="1"/>
  <c r="AA1091" i="1"/>
  <c r="AA1092" i="1"/>
  <c r="AA1093" i="1"/>
  <c r="AA1094" i="1"/>
  <c r="AA1095" i="1"/>
  <c r="AA1096" i="1"/>
  <c r="AA1097" i="1"/>
  <c r="AA1098" i="1"/>
  <c r="AA1099" i="1"/>
  <c r="AA1100" i="1"/>
  <c r="AA1101" i="1"/>
  <c r="AA1102" i="1"/>
  <c r="AA1103" i="1"/>
  <c r="AA1104" i="1"/>
  <c r="AA1105" i="1"/>
  <c r="AA1106" i="1"/>
  <c r="AA1107" i="1"/>
  <c r="AA1108" i="1"/>
  <c r="AA1109" i="1"/>
  <c r="AA1110" i="1"/>
  <c r="AA1111" i="1"/>
  <c r="AA1112" i="1"/>
  <c r="AA1113" i="1"/>
  <c r="AA1114" i="1"/>
  <c r="AA1115" i="1"/>
  <c r="AA1116" i="1"/>
  <c r="AA1117" i="1"/>
  <c r="AA1118" i="1"/>
  <c r="AA1119" i="1"/>
  <c r="AA1120" i="1"/>
  <c r="AA1121" i="1"/>
  <c r="AA1122" i="1"/>
  <c r="AA1123" i="1"/>
  <c r="AA1124" i="1"/>
  <c r="AA1125" i="1"/>
  <c r="AA1126" i="1"/>
  <c r="AA1127" i="1"/>
  <c r="AA1128" i="1"/>
  <c r="AA1129" i="1"/>
  <c r="AA1130" i="1"/>
  <c r="AA1131" i="1"/>
  <c r="AA1132" i="1"/>
  <c r="AA1133" i="1"/>
  <c r="AA1134" i="1"/>
  <c r="AA1135" i="1"/>
  <c r="AA1136" i="1"/>
  <c r="AA1137" i="1"/>
  <c r="AA1138" i="1"/>
  <c r="AA1139" i="1"/>
  <c r="AA1140" i="1"/>
  <c r="AA1141" i="1"/>
  <c r="AA1142" i="1"/>
  <c r="AA1143" i="1"/>
  <c r="AA1144" i="1"/>
  <c r="AA1145" i="1"/>
  <c r="AA1146" i="1"/>
  <c r="AA1147" i="1"/>
  <c r="AA1148" i="1"/>
  <c r="AA1149" i="1"/>
  <c r="AA1150" i="1"/>
  <c r="AA1151" i="1"/>
  <c r="AA1152" i="1"/>
  <c r="AA1153" i="1"/>
  <c r="AA1154" i="1"/>
  <c r="AA1155" i="1"/>
  <c r="AA1156" i="1"/>
  <c r="AA1157" i="1"/>
  <c r="AA1158" i="1"/>
  <c r="AA1159" i="1"/>
  <c r="AA1160" i="1"/>
  <c r="AA1161" i="1"/>
  <c r="AA1162" i="1"/>
  <c r="AA1163" i="1"/>
  <c r="AA1164" i="1"/>
  <c r="AA1165" i="1"/>
  <c r="AA1166" i="1"/>
  <c r="AA1167" i="1"/>
  <c r="AA1168" i="1"/>
  <c r="AA1169" i="1"/>
  <c r="AA1170" i="1"/>
  <c r="AA1171" i="1"/>
  <c r="AA1172" i="1"/>
  <c r="AA1173" i="1"/>
  <c r="AA1174" i="1"/>
  <c r="AA1175" i="1"/>
  <c r="AA1176" i="1"/>
  <c r="AA1177" i="1"/>
  <c r="AA1178" i="1"/>
  <c r="AA1179" i="1"/>
  <c r="AA1180" i="1"/>
  <c r="AA1181" i="1"/>
  <c r="AA1182" i="1"/>
  <c r="AA1183" i="1"/>
  <c r="AA1184" i="1"/>
  <c r="AA1185" i="1"/>
  <c r="AA1186" i="1"/>
  <c r="AA1187" i="1"/>
  <c r="AA1188" i="1"/>
  <c r="AA1189" i="1"/>
  <c r="AA1190" i="1"/>
  <c r="AA1191" i="1"/>
  <c r="AA1192" i="1"/>
  <c r="AA1193" i="1"/>
  <c r="AA1194" i="1"/>
  <c r="AA1195" i="1"/>
  <c r="AA1196" i="1"/>
  <c r="AA1197" i="1"/>
  <c r="AA1198" i="1"/>
  <c r="AA1199" i="1"/>
  <c r="AA1200" i="1"/>
  <c r="AA1201" i="1"/>
  <c r="AA1202" i="1"/>
  <c r="AA1203" i="1"/>
  <c r="AA1204" i="1"/>
  <c r="AA1205" i="1"/>
  <c r="AA1206" i="1"/>
  <c r="AA1207" i="1"/>
  <c r="AA1208" i="1"/>
  <c r="AA1209" i="1"/>
  <c r="AA1210" i="1"/>
  <c r="AA1211" i="1"/>
  <c r="AA1212" i="1"/>
  <c r="AA1213" i="1"/>
  <c r="AA1214" i="1"/>
  <c r="AA1215" i="1"/>
  <c r="AA1216" i="1"/>
  <c r="AA1217" i="1"/>
  <c r="AA1218" i="1"/>
  <c r="AA1219" i="1"/>
  <c r="AA1220" i="1"/>
  <c r="AA1221" i="1"/>
  <c r="AA1222" i="1"/>
  <c r="AA1223" i="1"/>
  <c r="AA1224" i="1"/>
  <c r="AA1225" i="1"/>
  <c r="AA1226" i="1"/>
  <c r="AA1227" i="1"/>
  <c r="AA1228" i="1"/>
  <c r="AA1229" i="1"/>
  <c r="AA1230" i="1"/>
  <c r="AA1231" i="1"/>
  <c r="AA1232" i="1"/>
  <c r="AA1233" i="1"/>
  <c r="AA1234" i="1"/>
  <c r="AA1235" i="1"/>
  <c r="AA1236" i="1"/>
  <c r="AA1237" i="1"/>
  <c r="AA1238" i="1"/>
  <c r="AA1239" i="1"/>
  <c r="AA1240" i="1"/>
  <c r="AA1241" i="1"/>
  <c r="AA1242" i="1"/>
  <c r="AA1243" i="1"/>
  <c r="AA1244" i="1"/>
  <c r="AA1245" i="1"/>
  <c r="AA1246" i="1"/>
  <c r="AA1247" i="1"/>
  <c r="AA1248" i="1"/>
  <c r="AA1249" i="1"/>
  <c r="AA1250" i="1"/>
  <c r="AA1251" i="1"/>
  <c r="AA1252" i="1"/>
  <c r="AA1253" i="1"/>
  <c r="AA1254" i="1"/>
  <c r="AA1255" i="1"/>
  <c r="AA1256" i="1"/>
  <c r="AA1257" i="1"/>
  <c r="AA1258" i="1"/>
  <c r="AA1259" i="1"/>
  <c r="AA1260" i="1"/>
  <c r="AA1261" i="1"/>
  <c r="AA1262" i="1"/>
  <c r="AA1263" i="1"/>
  <c r="AA1264" i="1"/>
  <c r="AA1265" i="1"/>
  <c r="AA1266" i="1"/>
  <c r="AA1267" i="1"/>
  <c r="AA1268" i="1"/>
  <c r="AA1269" i="1"/>
  <c r="AA1270" i="1"/>
  <c r="AA1271" i="1"/>
  <c r="AA1272" i="1"/>
  <c r="AA1273" i="1"/>
  <c r="AA1274" i="1"/>
  <c r="AA1275" i="1"/>
  <c r="AA1276" i="1"/>
  <c r="AA1277" i="1"/>
  <c r="AA1278" i="1"/>
  <c r="AA1279" i="1"/>
  <c r="AA1280" i="1"/>
  <c r="AA1281" i="1"/>
  <c r="AA1282" i="1"/>
  <c r="AA1283" i="1"/>
  <c r="AA1284" i="1"/>
  <c r="AA1285" i="1"/>
  <c r="AA1286" i="1"/>
  <c r="AA1287" i="1"/>
  <c r="AA1288" i="1"/>
  <c r="AA1289" i="1"/>
  <c r="AA1290" i="1"/>
  <c r="AA1291" i="1"/>
  <c r="AA1292" i="1"/>
  <c r="AA1293" i="1"/>
  <c r="AA1294" i="1"/>
  <c r="AA1295" i="1"/>
  <c r="AA1296" i="1"/>
  <c r="AA1297" i="1"/>
  <c r="AA1298" i="1"/>
  <c r="AA1299" i="1"/>
  <c r="AA1300" i="1"/>
  <c r="AA1301" i="1"/>
  <c r="AA1302" i="1"/>
  <c r="AA1303" i="1"/>
  <c r="AA1304" i="1"/>
  <c r="AA1305" i="1"/>
  <c r="AA1306" i="1"/>
  <c r="AA1307" i="1"/>
  <c r="AA1308" i="1"/>
  <c r="AA1309" i="1"/>
  <c r="AA1310" i="1"/>
  <c r="AA1311" i="1"/>
  <c r="AA1312" i="1"/>
  <c r="AA1313" i="1"/>
  <c r="AA1314" i="1"/>
  <c r="AA1315" i="1"/>
  <c r="AA1316" i="1"/>
  <c r="AA1317" i="1"/>
  <c r="AA1318" i="1"/>
  <c r="AA1319" i="1"/>
  <c r="AA1320" i="1"/>
  <c r="AA1321" i="1"/>
  <c r="AA1322" i="1"/>
  <c r="AA1323" i="1"/>
  <c r="AA1324" i="1"/>
  <c r="AA1325" i="1"/>
  <c r="AA1326" i="1"/>
  <c r="AA1327" i="1"/>
  <c r="AA1328" i="1"/>
  <c r="AA1329" i="1"/>
  <c r="AA1330" i="1"/>
  <c r="AA1331" i="1"/>
  <c r="AA1332" i="1"/>
  <c r="AA1333" i="1"/>
  <c r="AA1334" i="1"/>
  <c r="AA1335" i="1"/>
  <c r="AA1336" i="1"/>
  <c r="AA1337" i="1"/>
  <c r="AA1338" i="1"/>
  <c r="AA1339" i="1"/>
  <c r="AA1340" i="1"/>
  <c r="AA1341" i="1"/>
  <c r="AA1342" i="1"/>
  <c r="AA1343" i="1"/>
  <c r="AA1344" i="1"/>
  <c r="AA1345" i="1"/>
  <c r="AA1346" i="1"/>
  <c r="AA1347" i="1"/>
  <c r="AA1348" i="1"/>
  <c r="AA1349" i="1"/>
  <c r="AA1350" i="1"/>
  <c r="AA1351" i="1"/>
  <c r="AA1352" i="1"/>
  <c r="AA1353" i="1"/>
  <c r="AA1354" i="1"/>
  <c r="AA1355" i="1"/>
  <c r="AA1356" i="1"/>
  <c r="AA1357" i="1"/>
  <c r="AA1358" i="1"/>
  <c r="AA1359" i="1"/>
  <c r="AA1360" i="1"/>
  <c r="AA1361" i="1"/>
  <c r="AA1362" i="1"/>
  <c r="AA1363" i="1"/>
  <c r="AA1364" i="1"/>
  <c r="AA1365" i="1"/>
  <c r="AA1366" i="1"/>
  <c r="AA1367" i="1"/>
  <c r="AA1368" i="1"/>
  <c r="AA1369" i="1"/>
  <c r="AA1370" i="1"/>
  <c r="AA1371" i="1"/>
  <c r="AA1372" i="1"/>
  <c r="AA1373" i="1"/>
  <c r="AA1374" i="1"/>
  <c r="AA1375" i="1"/>
  <c r="AA1376" i="1"/>
  <c r="AA1377" i="1"/>
  <c r="AA1378" i="1"/>
  <c r="AA1379" i="1"/>
  <c r="AA1380" i="1"/>
  <c r="AA1381" i="1"/>
  <c r="AA1382" i="1"/>
  <c r="AA1383" i="1"/>
  <c r="AA1384" i="1"/>
  <c r="AA1385" i="1"/>
  <c r="AA1386" i="1"/>
  <c r="AA1387" i="1"/>
  <c r="AA1388" i="1"/>
  <c r="AA1389" i="1"/>
  <c r="AA1390" i="1"/>
  <c r="AA1391" i="1"/>
  <c r="AA1392" i="1"/>
  <c r="AA1393" i="1"/>
  <c r="AA1394" i="1"/>
  <c r="AA1395" i="1"/>
  <c r="AA1396" i="1"/>
  <c r="AA1397" i="1"/>
  <c r="AA1398" i="1"/>
  <c r="AA1399" i="1"/>
  <c r="AA1400" i="1"/>
  <c r="AA1401" i="1"/>
  <c r="AA1402" i="1"/>
  <c r="AA1403" i="1"/>
  <c r="AA1404" i="1"/>
  <c r="AA1405" i="1"/>
  <c r="AA1406" i="1"/>
  <c r="AA1407" i="1"/>
  <c r="AA1408" i="1"/>
  <c r="AA1409" i="1"/>
  <c r="AA1410" i="1"/>
  <c r="AA1411" i="1"/>
  <c r="AA1412" i="1"/>
  <c r="AA1413" i="1"/>
  <c r="AA1414" i="1"/>
  <c r="AA1415" i="1"/>
  <c r="AA1416" i="1"/>
  <c r="AA1417" i="1"/>
  <c r="AA1418" i="1"/>
  <c r="AA1419" i="1"/>
  <c r="AA1420" i="1"/>
  <c r="AA1421" i="1"/>
  <c r="AA1422" i="1"/>
  <c r="AA1423" i="1"/>
  <c r="AA1424" i="1"/>
  <c r="AA1425" i="1"/>
  <c r="AA1426" i="1"/>
  <c r="AA1427" i="1"/>
  <c r="AA1428" i="1"/>
  <c r="AA1429" i="1"/>
  <c r="AA1430" i="1"/>
  <c r="AA1431" i="1"/>
  <c r="AA1432" i="1"/>
  <c r="AA1433" i="1"/>
  <c r="AA1434" i="1"/>
  <c r="AA1435" i="1"/>
  <c r="AA1436" i="1"/>
  <c r="AA1437" i="1"/>
  <c r="AA1438" i="1"/>
  <c r="AA1439" i="1"/>
  <c r="AA1440" i="1"/>
  <c r="AA1441" i="1"/>
  <c r="AA1442" i="1"/>
  <c r="AA1443" i="1"/>
  <c r="AA1444" i="1"/>
  <c r="AA1445" i="1"/>
  <c r="AA1446" i="1"/>
  <c r="AA1447" i="1"/>
  <c r="AA1448" i="1"/>
  <c r="AA1449" i="1"/>
  <c r="AA1450" i="1"/>
  <c r="AA1451" i="1"/>
  <c r="AA1452" i="1"/>
  <c r="AA1453" i="1"/>
  <c r="AA1454" i="1"/>
  <c r="AA1455" i="1"/>
  <c r="AA1456" i="1"/>
  <c r="AA1457" i="1"/>
  <c r="AA1458" i="1"/>
  <c r="AA1459" i="1"/>
  <c r="AA1460" i="1"/>
  <c r="AA1461" i="1"/>
  <c r="AA1462" i="1"/>
  <c r="AA1463" i="1"/>
  <c r="AA1464" i="1"/>
  <c r="AA1465" i="1"/>
  <c r="AA1466" i="1"/>
  <c r="AA1467" i="1"/>
  <c r="AA1468" i="1"/>
  <c r="AA1469" i="1"/>
  <c r="AA1470" i="1"/>
  <c r="AA1471" i="1"/>
  <c r="AA1472" i="1"/>
  <c r="AA1473" i="1"/>
  <c r="AA1474" i="1"/>
  <c r="AA1475" i="1"/>
  <c r="AA1476" i="1"/>
  <c r="AA1477" i="1"/>
  <c r="AA1478" i="1"/>
  <c r="AA1479" i="1"/>
  <c r="AA1480" i="1"/>
  <c r="AA1481" i="1"/>
  <c r="AA1482" i="1"/>
  <c r="AA1483" i="1"/>
  <c r="AA1484" i="1"/>
  <c r="AA1485" i="1"/>
  <c r="AA1486" i="1"/>
  <c r="AA1487" i="1"/>
  <c r="AA1488" i="1"/>
  <c r="AA1489" i="1"/>
  <c r="AA1490" i="1"/>
  <c r="AA1491" i="1"/>
  <c r="AA1492" i="1"/>
  <c r="AA1493" i="1"/>
  <c r="AA1494" i="1"/>
  <c r="AA1495" i="1"/>
  <c r="AA1496" i="1"/>
  <c r="AA1497" i="1"/>
  <c r="AA1498" i="1"/>
  <c r="AA1499" i="1"/>
  <c r="AA1500" i="1"/>
  <c r="AA1501" i="1"/>
  <c r="AA1502" i="1"/>
  <c r="AA1503" i="1"/>
  <c r="AA1504" i="1"/>
  <c r="AA1505" i="1"/>
  <c r="AA1506" i="1"/>
  <c r="AA1507" i="1"/>
  <c r="AA1508" i="1"/>
  <c r="AA1509" i="1"/>
  <c r="AA1510" i="1"/>
  <c r="AA1511" i="1"/>
  <c r="AA1512" i="1"/>
  <c r="AA1513" i="1"/>
  <c r="AA1514" i="1"/>
  <c r="AA1515" i="1"/>
  <c r="AA1516" i="1"/>
  <c r="AA1517" i="1"/>
  <c r="AA1518" i="1"/>
  <c r="AA1519" i="1"/>
  <c r="AA1520" i="1"/>
  <c r="AA1521" i="1"/>
  <c r="AA1522" i="1"/>
  <c r="AA1523" i="1"/>
  <c r="AA1524" i="1"/>
  <c r="AA1525" i="1"/>
  <c r="AA1526" i="1"/>
  <c r="AA1527" i="1"/>
  <c r="AA1528" i="1"/>
  <c r="AA1529" i="1"/>
  <c r="AA1530" i="1"/>
  <c r="AA1531" i="1"/>
  <c r="AA1532" i="1"/>
  <c r="AA1533" i="1"/>
  <c r="AA1534" i="1"/>
  <c r="AA1535" i="1"/>
  <c r="AA1536" i="1"/>
  <c r="AA1537" i="1"/>
  <c r="AA1538" i="1"/>
  <c r="AA1539" i="1"/>
  <c r="AA1540" i="1"/>
  <c r="AA1541" i="1"/>
  <c r="AA1542" i="1"/>
  <c r="AA1543" i="1"/>
  <c r="AA1544" i="1"/>
  <c r="AA1545" i="1"/>
  <c r="AA1546" i="1"/>
  <c r="AA1547" i="1"/>
  <c r="AA1548" i="1"/>
  <c r="AA1549" i="1"/>
  <c r="AA1550" i="1"/>
  <c r="AA1551" i="1"/>
  <c r="AA1552" i="1"/>
  <c r="AA1553" i="1"/>
  <c r="AA1554" i="1"/>
  <c r="AA1555" i="1"/>
  <c r="AA1556" i="1"/>
  <c r="AA1557" i="1"/>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2" i="2"/>
  <c r="I1122" i="1" l="1"/>
  <c r="H1122" i="1"/>
  <c r="I1121" i="1"/>
  <c r="H1121" i="1"/>
  <c r="I1117" i="1"/>
  <c r="H1117" i="1"/>
  <c r="I1112" i="1"/>
  <c r="H1112" i="1"/>
  <c r="I1110" i="1"/>
  <c r="H1110" i="1"/>
  <c r="I1083" i="1"/>
  <c r="I1073" i="1"/>
  <c r="H1073" i="1"/>
  <c r="H1060" i="1" l="1"/>
  <c r="H1050" i="1"/>
  <c r="H1049" i="1"/>
  <c r="H1048" i="1"/>
  <c r="H1047" i="1"/>
  <c r="H1046" i="1"/>
  <c r="H1045" i="1"/>
  <c r="H1044" i="1"/>
  <c r="H1043" i="1"/>
  <c r="H1042" i="1"/>
  <c r="I686" i="1" l="1"/>
  <c r="I678" i="1"/>
  <c r="I670" i="1"/>
  <c r="H670" i="1"/>
  <c r="I668" i="1"/>
  <c r="H668" i="1"/>
  <c r="H667" i="1"/>
  <c r="I666" i="1"/>
  <c r="H666" i="1"/>
  <c r="H665" i="1"/>
  <c r="I664" i="1"/>
  <c r="H664" i="1"/>
  <c r="H663" i="1"/>
  <c r="I662" i="1"/>
  <c r="H662" i="1"/>
  <c r="H661" i="1"/>
  <c r="I660" i="1"/>
  <c r="H660" i="1"/>
  <c r="H659" i="1"/>
  <c r="I658" i="1"/>
  <c r="H658" i="1"/>
  <c r="H657" i="1"/>
  <c r="I656" i="1"/>
  <c r="H656" i="1"/>
  <c r="H655" i="1"/>
  <c r="I654" i="1"/>
  <c r="H654" i="1"/>
  <c r="H653" i="1"/>
  <c r="I652" i="1"/>
  <c r="H652" i="1"/>
  <c r="H651" i="1"/>
  <c r="I642" i="1"/>
  <c r="H642" i="1"/>
  <c r="H633" i="1"/>
  <c r="H632" i="1"/>
  <c r="I628" i="1"/>
  <c r="I626" i="1"/>
  <c r="H626" i="1"/>
  <c r="I625" i="1"/>
  <c r="H625" i="1"/>
  <c r="I621" i="1"/>
  <c r="H621" i="1"/>
  <c r="I620" i="1"/>
  <c r="H620" i="1"/>
  <c r="I619" i="1"/>
  <c r="H619" i="1"/>
  <c r="I601" i="1"/>
  <c r="H601" i="1"/>
  <c r="I582" i="1"/>
  <c r="H582" i="1"/>
  <c r="I567" i="1"/>
  <c r="H567" i="1"/>
  <c r="I396" i="1" l="1"/>
  <c r="H396" i="1"/>
  <c r="T198" i="1" l="1"/>
  <c r="I198" i="1"/>
  <c r="H187" i="1"/>
  <c r="I187" i="1" s="1"/>
  <c r="I186" i="1"/>
  <c r="M182" i="1"/>
  <c r="L182" i="1"/>
  <c r="I182" i="1"/>
  <c r="I181" i="1"/>
  <c r="I180" i="1"/>
  <c r="I179" i="1"/>
  <c r="H178" i="1"/>
  <c r="I178" i="1" s="1"/>
  <c r="I177" i="1"/>
  <c r="I173" i="1"/>
  <c r="I172" i="1"/>
  <c r="I171" i="1"/>
  <c r="I170" i="1"/>
  <c r="I169" i="1"/>
  <c r="I168" i="1"/>
  <c r="I167" i="1"/>
  <c r="AD140" i="1"/>
  <c r="I132" i="1" l="1"/>
  <c r="I131" i="1"/>
  <c r="H132" i="1"/>
  <c r="H131" i="1"/>
  <c r="I104" i="1" l="1"/>
  <c r="H104" i="1"/>
  <c r="AA12" i="1" l="1"/>
</calcChain>
</file>

<file path=xl/sharedStrings.xml><?xml version="1.0" encoding="utf-8"?>
<sst xmlns="http://schemas.openxmlformats.org/spreadsheetml/2006/main" count="32524" uniqueCount="4541">
  <si>
    <t>PLAN ANUAL DE ADQUISICIONES Y DE SUPERVISIÓN E INTERVENTORÍA - DEPARTAMENTO DE ANTIOQUIA</t>
  </si>
  <si>
    <t>Código: FO-M7-P1-063</t>
  </si>
  <si>
    <t>Versión: 01</t>
  </si>
  <si>
    <t>Fecha de aprobación: 03/05/2017</t>
  </si>
  <si>
    <t>PLAN  ANUAL  DE  ADQUISICIONES  -  DEPARTAMENTO  DE  ANTIOQUIA  -  AÑO  2017</t>
  </si>
  <si>
    <r>
      <t xml:space="preserve">S   E   C   O   P     </t>
    </r>
    <r>
      <rPr>
        <b/>
        <sz val="12"/>
        <rFont val="Arial"/>
        <family val="2"/>
      </rPr>
      <t>(Colombia Compra Eficiente)</t>
    </r>
  </si>
  <si>
    <t>ARTICULACIÓN CON EL PLAN DE DESARROLLO (PRESUPUESTO DE INVERSION)</t>
  </si>
  <si>
    <t xml:space="preserve"> SEGUIMIENTO A LA CONTRATACION (S I G)</t>
  </si>
  <si>
    <t>PLAN DE SUPERVISION E INTERVENTORIA</t>
  </si>
  <si>
    <t>Plan de Desarrollo</t>
  </si>
  <si>
    <t xml:space="preserve">Ejecucion del Plan               </t>
  </si>
  <si>
    <t xml:space="preserve">Datos del Responsable </t>
  </si>
  <si>
    <t>Dependencia</t>
  </si>
  <si>
    <t>Códigos UNSPSC</t>
  </si>
  <si>
    <t>Descripción</t>
  </si>
  <si>
    <t xml:space="preserve">Fecha estimada de inicio de proceso de selección </t>
  </si>
  <si>
    <t xml:space="preserve">Duración estimada del contrato </t>
  </si>
  <si>
    <t xml:space="preserve">Modalidad de selección </t>
  </si>
  <si>
    <t>Fuente de los recursos (SGP - Propios - Regalías - Del crédito - Nacionales - etc)</t>
  </si>
  <si>
    <t>Valor total estimado</t>
  </si>
  <si>
    <t>Valor estimado en la vigencia actual</t>
  </si>
  <si>
    <t>¿Se requieren vigencias futuras?</t>
  </si>
  <si>
    <t>Estado de solicitud de vigencias futuras</t>
  </si>
  <si>
    <t>Nombre completo</t>
  </si>
  <si>
    <t xml:space="preserve">Cargo </t>
  </si>
  <si>
    <t xml:space="preserve">Teléfono </t>
  </si>
  <si>
    <t xml:space="preserve">Correo electrónico </t>
  </si>
  <si>
    <t>Programa del Plan al cual contribuye el objeto contractual</t>
  </si>
  <si>
    <t>Producto(s) del Plan al cual contribuye el objeto contractual</t>
  </si>
  <si>
    <t>Nombre del Proyecto al cual pertenece el objeto contractual</t>
  </si>
  <si>
    <t xml:space="preserve">Elemento PEP </t>
  </si>
  <si>
    <t>Producto(s) del Proyecto que se impactan con el objeto contractual</t>
  </si>
  <si>
    <t>Actividad(es) del Proyecto que requieren del objeto contractual</t>
  </si>
  <si>
    <t>N° del Proceso en el SECOP</t>
  </si>
  <si>
    <t>N°. de la necesidad en SAP</t>
  </si>
  <si>
    <t>Fecha de Publicación de Estudios Previos en SECOP</t>
  </si>
  <si>
    <t>Número del radicado  Resolución y/o carta de aceptación</t>
  </si>
  <si>
    <t>Número del Contrato</t>
  </si>
  <si>
    <t>Porcentaje de cumplimiento</t>
  </si>
  <si>
    <t>Nombre Contratista / Asociado(s)</t>
  </si>
  <si>
    <t>Estado del Contrato</t>
  </si>
  <si>
    <t>Observaciones</t>
  </si>
  <si>
    <t>Nombres y Apellidos del Supervisor o razón social del Interventor</t>
  </si>
  <si>
    <t>Tipo de Supervisión e Interventoría</t>
  </si>
  <si>
    <t>Función</t>
  </si>
  <si>
    <t>Gerencia de Afrodescendientes</t>
  </si>
  <si>
    <t>80101506</t>
  </si>
  <si>
    <t>Formulación y elaboración de Planes de Etnodesarrollo para las comunidades Afro en el Departamento de Antioquia</t>
  </si>
  <si>
    <t>N/A</t>
  </si>
  <si>
    <t>Lorenzo Portocarrero Cordoba</t>
  </si>
  <si>
    <t>Profesional Universitario</t>
  </si>
  <si>
    <t>3838692</t>
  </si>
  <si>
    <t>lorenzo.portocarrero@antioquia.gov.co</t>
  </si>
  <si>
    <t>Astrid Elena Echavarria Meneses</t>
  </si>
  <si>
    <t>Tipo C:  Supervisión</t>
  </si>
  <si>
    <t>Técnica, Administrativa, Financiera, Legal y Contable</t>
  </si>
  <si>
    <t>Prestar servicios de apoyo logistico para la realización ded encuentros departamentales, en pro del mejoramiento del desarrollo social, político, economico y cultural del pueblo afroantioqueño</t>
  </si>
  <si>
    <t>Gabriela Moreno Hincapié</t>
  </si>
  <si>
    <t>Secretaría de Agricultura y Desarrollo Rural</t>
  </si>
  <si>
    <t>SI</t>
  </si>
  <si>
    <t>Profesional</t>
  </si>
  <si>
    <t>Fortalecimiento y Desarrollo (PROPIOS) del Programa de Agricultura Familiar en el Departamento de Todo El Departamento, Antioquia, Occidente</t>
  </si>
  <si>
    <t xml:space="preserve">Alejandro Henano </t>
  </si>
  <si>
    <t>3838824</t>
  </si>
  <si>
    <t>alejandro.henao.gov.co</t>
  </si>
  <si>
    <t>Fortalecimiento y Desarrollo de la Agricultura Familiar Campesina</t>
  </si>
  <si>
    <t>Política de agricultura familiar campesina enmarcada en el Desarrollo Rural  Aprobada</t>
  </si>
  <si>
    <t>Fortalecimiento y Desarrollo (PROPIOS) del Programa de Agricultura Familiar en el Departamento</t>
  </si>
  <si>
    <t>Caracterización de la AF en Antioquia-Formulación ordenanza política de AF</t>
  </si>
  <si>
    <t xml:space="preserve"> Fortalecimiento Agroempresarial y Comercial de Asociaciones Agropecuarias en el Departamento de Antioquia</t>
  </si>
  <si>
    <t>Carlos Mario Valencia</t>
  </si>
  <si>
    <t>3838807</t>
  </si>
  <si>
    <t>carlos.valencia@antioquia.gov.co</t>
  </si>
  <si>
    <t>3838801</t>
  </si>
  <si>
    <t>Cofinanciar el proyecto de inversión para adecuar  Plantas de Beneficio y faenado en los municipios</t>
  </si>
  <si>
    <t>Herman Serna</t>
  </si>
  <si>
    <t>3838836</t>
  </si>
  <si>
    <t>Herman.serna@antioquia.gov.co3838</t>
  </si>
  <si>
    <t>Infraestructura de apoyo a la producción, transformación y comercialización de productos agropecuarios, pesqueros y forestales</t>
  </si>
  <si>
    <t>Infraestructura de apoyo a la producción, acopio, transformación y comercialización ganadera intervenidas</t>
  </si>
  <si>
    <t>Mejoramiento Infraestructuras de beneficio y faenado de bovinos y porcinos (plazas de feria, subastas ganaderas, vehículos especializados) en el Departamento de Antioquia</t>
  </si>
  <si>
    <t>Plantas de beneficio animal categoría de autoconsumo -Planta de beneficio animal de categoría nacional</t>
  </si>
  <si>
    <t xml:space="preserve"> Fortalecimiento de la infraestructura de apoyo a la producción, transformación y comercialización de productos agroindustriales en el Departamento de Antioquia.</t>
  </si>
  <si>
    <t>Catalina Marin</t>
  </si>
  <si>
    <t>3838814</t>
  </si>
  <si>
    <t>catalina.marin@antioquia.com</t>
  </si>
  <si>
    <t xml:space="preserve">  Fortalecimiento a la actividad productiva del sector agropecuario (Etapa 1) en el Departamento de Antioquia</t>
  </si>
  <si>
    <t>Tersita Rengifo</t>
  </si>
  <si>
    <t>3838811</t>
  </si>
  <si>
    <t>teresita.rengifo@antioquia.gov.co</t>
  </si>
  <si>
    <t xml:space="preserve">  Apoyo a la modernización de la ganadería en el Departamento Antioquia</t>
  </si>
  <si>
    <t>Antioquia Rural Productiva</t>
  </si>
  <si>
    <t>Apoyo a la modernización de la ganadería en el Departamento Antioquia</t>
  </si>
  <si>
    <t xml:space="preserve">Áreas agrícolas, forestales, silvopastoriles, pastos y forrajes intervenidas </t>
  </si>
  <si>
    <t>Gloria Bedoya</t>
  </si>
  <si>
    <t>3838820</t>
  </si>
  <si>
    <t>gloria.bedoya@antioquia.gov.co</t>
  </si>
  <si>
    <t>Nataly Restrepo</t>
  </si>
  <si>
    <t xml:space="preserve">  Fortalecimiento de estrategias que posibiliten mejorar la coordinación Interinstitucional para el Desarrollo Agropecuario del Departamento de Antioquia</t>
  </si>
  <si>
    <t>Beatriz Pulgarin</t>
  </si>
  <si>
    <t>3838849</t>
  </si>
  <si>
    <t>beatriz.pulgarin@antioquia.gov.co</t>
  </si>
  <si>
    <t xml:space="preserve">  Desarrollo Industrial Agropecuario, a través de la creación y puesta en marcha de la empresa Agroindustrial en el Departamento de Antioquia</t>
  </si>
  <si>
    <t>Javier Gomez Gomez</t>
  </si>
  <si>
    <t>Director</t>
  </si>
  <si>
    <t>javier.gomez@antioquia.gov.co</t>
  </si>
  <si>
    <t>Departamento Administrativo del Sistema de Prevención, Atención y Recuperación de Desastres - DAPARD</t>
  </si>
  <si>
    <t>Convenio para la implementación del sistema de alertas tempranas en el Departamento de Antioquia</t>
  </si>
  <si>
    <t>Luis Eduardo Henao</t>
  </si>
  <si>
    <t>Técnico Operativo</t>
  </si>
  <si>
    <t>3838850</t>
  </si>
  <si>
    <t>luis.henao@antioquia.gov.co</t>
  </si>
  <si>
    <t>Conocimiento del riesgo</t>
  </si>
  <si>
    <t>Sistemas de Alerta Temprana</t>
  </si>
  <si>
    <t>Conocimiento del Riesgo</t>
  </si>
  <si>
    <t>070054001</t>
  </si>
  <si>
    <t>Sistemas de Alerta Temprana Implementados</t>
  </si>
  <si>
    <t>Implementación de las Alertas Tempranas</t>
  </si>
  <si>
    <t>Jafed Naranjo Guarín</t>
  </si>
  <si>
    <t>Estudios para realizara las obras de erosión costera</t>
  </si>
  <si>
    <t>Alba Marina Girón López</t>
  </si>
  <si>
    <t>Estudios y diseños de obras de mitigación del riesgo para el control de inundaciones en el Municipio de Nechí, subregión Bajo Cauca del Departamento de Antioquia.</t>
  </si>
  <si>
    <t>Generar conocimiento del territorio con una estrategia de trabajo conjunto y coordinado entre el Departamento de Antioquia a través del DAPARD y la Universidad Nacional de Colombia, sede Medellín, para la evaluación de la susceptibilidad, vulnerabilidad y riesgo ante avenidas torrenciales en el departamento de Antioquia y definir umbrales críticos de lluvia para un sistema de alerta temprana.</t>
  </si>
  <si>
    <t>Reducción del Riesgo</t>
  </si>
  <si>
    <t>Proyectos puntuales de Intervención correctiva para la reducción del riesgo</t>
  </si>
  <si>
    <t>Prevención y Reducción del Riesgo mediante la ejecución de proyectos de intervención
correctiva en el Departamento de Antioquia</t>
  </si>
  <si>
    <t>Ejecución de obras</t>
  </si>
  <si>
    <t>Cofinanciar contrucción de obras en el municipio de Nariño</t>
  </si>
  <si>
    <t>Bárbara Rosa Duque Gómez</t>
  </si>
  <si>
    <t>Cofinanciar contrucción de obras en el municipio de Briceño</t>
  </si>
  <si>
    <t>Cofinanciar contrucción de obras en el municipio de Campamento</t>
  </si>
  <si>
    <t>Cofinanciar contrucción de obras en el municipio de Santa Rosa de Osos</t>
  </si>
  <si>
    <t>Cofinanciar contrucción de obras en el municipio de Támesis</t>
  </si>
  <si>
    <t>Cofinanciar contrucción de obras en el municipio de Jericó</t>
  </si>
  <si>
    <t>Cofinanciar contrucción de obras en el municipio de Fredonia</t>
  </si>
  <si>
    <t>Dotación de equipos de operación para emergencias y desastres para los 18 SOS</t>
  </si>
  <si>
    <t>3838874</t>
  </si>
  <si>
    <t>Manejo de desastres</t>
  </si>
  <si>
    <t>Sistemas Operativos de Socorro (SOS) operando</t>
  </si>
  <si>
    <t>Fortalecimiento de la capacidad instalada de respuesta a emergencias EN El
Departamento, Antioquia, Occidente</t>
  </si>
  <si>
    <t>Sol Marisa Bahamón</t>
  </si>
  <si>
    <t>Capacitación a los cuerpos de socorro en procesos de rescate</t>
  </si>
  <si>
    <t xml:space="preserve">Fortalecer la capacidad de respuesta instalada en atención de desastres municipal y departamental </t>
  </si>
  <si>
    <t>Suministro de Kits de alimentos, kits de aseo familiar, Kits de aseo infantil, Kits de cocina, para apoyar la atención de las comunidades afectadas o damnificadas por fenomenos naturales, y/o antropicos no intencionales en el departamento de Antioquia.</t>
  </si>
  <si>
    <t>3835221</t>
  </si>
  <si>
    <t>Porcentaje de damnificados y/o afectados atendidos con ayuda humanitaria</t>
  </si>
  <si>
    <t xml:space="preserve">Liliana Soto </t>
  </si>
  <si>
    <t>Construccion del S.O.S. en el Municpio de Remedios</t>
  </si>
  <si>
    <t>3835228</t>
  </si>
  <si>
    <t>Construcción de nuevos Sistemas Operativos de Socorro</t>
  </si>
  <si>
    <t>Wilfer Carmona</t>
  </si>
  <si>
    <t>Fortalecimiento del SIGRD</t>
  </si>
  <si>
    <t>3838878</t>
  </si>
  <si>
    <t>Sistema Departamental de Información de Gestión del Riesgo de Desastres</t>
  </si>
  <si>
    <t>Cumplimiento del plan que mejora las estrategias de comunicación de la Gestión del Riesgo de Desastres</t>
  </si>
  <si>
    <t>Estrategia de comunicaciones</t>
  </si>
  <si>
    <t>Sistema Departamental de Información para la Gestión del Riesgo de Desastres</t>
  </si>
  <si>
    <t>Análisis, diseño, implementación y mantenimiento</t>
  </si>
  <si>
    <t>Ángela Duque Ramírez</t>
  </si>
  <si>
    <t>Desarrollo de los procesos de educación en Gestión de Riesgo de Desastres en todo los municipios del Departamento de Antioquia</t>
  </si>
  <si>
    <t>Transformación social y cultural en Gestión del Riesgo</t>
  </si>
  <si>
    <t>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t>
  </si>
  <si>
    <t>Desarrollo de los procesos de educación en Gestión de Riesgo de Desastres en todo el Departamento de Antioquia</t>
  </si>
  <si>
    <t>Ana Yelitza Alvarez Calle</t>
  </si>
  <si>
    <t xml:space="preserve">Practicante de Excelencia - Primer Semestre- </t>
  </si>
  <si>
    <t>Este prceso  contractual será realizado por la Secretaría de Gesti´n Humana y la Gerencia de Afrodescendientres entregara el CDP por valor $6.000.000</t>
  </si>
  <si>
    <t>Lorenzo Portocarrero Córdoba</t>
  </si>
  <si>
    <t>Practicante de Excelencia - Segundo Semestre</t>
  </si>
  <si>
    <t>Apoyar conjuntamente a las comunidades Afrodescendientes de la Subregión de Urabá, para contribuir al desarrollo económico y social  de las comunidades a través de vías terciarias.</t>
  </si>
  <si>
    <t>Este prceso  contractual será realizado por la Secretaría de Infraestructura y la Gerencia de Afrodescendientres entregara el CDP por valor $100.000.000</t>
  </si>
  <si>
    <t>María Rubiela Alzate Zuluaga</t>
  </si>
  <si>
    <t>ADQUISICIÓN DE TIQUETES AÉREOS PARA LA GOBERNACIÓN DE ANTIOQUIA</t>
  </si>
  <si>
    <t>Luis Fernando Torres</t>
  </si>
  <si>
    <t>3838845</t>
  </si>
  <si>
    <t>luis.torres@antioquia.gov.co</t>
  </si>
  <si>
    <t>Arrendamiento oficina de Uraba</t>
  </si>
  <si>
    <t>Caros Mario  Giraldo</t>
  </si>
  <si>
    <t>suburaba@hotmail.com</t>
  </si>
  <si>
    <t>DESIGNAR ESTUDIANTES DE LAS UNIVERSIDADES PRIVADAS PARA LA REALIZACIÓN DE LA PRACTICA ACADEMICA CON EL FIN DE BRINDAR APOYO A LA GESTION DEL DEPARTAMENTO DE ANTIOQUIA Y SUS REGIONES DURANTE EL PRIMER SEMESTRE DEL 2017 Y PRIMER SEMESTRE DEL 2018</t>
  </si>
  <si>
    <t>Jaime Garzon araque</t>
  </si>
  <si>
    <t>Secretario</t>
  </si>
  <si>
    <t>jaime.garzon@antioquia.gov.co</t>
  </si>
  <si>
    <t>ADICIÓN Y PRÓRROGA AL CONVENIO  4600006506  CUYO OBJETO ES APOYAR LA ASISTENCIA TÉCNICA DIRECTA RURAL, A TRAVÉS DE LA COFINANCIACIÓN PARA LA CONTRATACIÓN DEL PERSONAL IDÓNEO PARA LA PRESTACIÓN DE ESTE SERVICIO SEGÚN ORDENANZA 53 DEL 22 DE DICIEMBRE DE 2016. CODIGO DE NECESIDAD 19737. TERMINACION DE CONTRATO 17-04-2018.</t>
  </si>
  <si>
    <t>Jorge Eduardo Gañan Parra</t>
  </si>
  <si>
    <t>3838828</t>
  </si>
  <si>
    <t>jorge.gañan@antioquia.gov.co</t>
  </si>
  <si>
    <t>NA</t>
  </si>
  <si>
    <t>Yondó</t>
  </si>
  <si>
    <t xml:space="preserve">ADICIÓN Y PRÓRROGA AL CONVENIO 4600006684 CUYO OBJETO ES "APOYAR LA ASISTENCIA TÉCNICA DIRECTA RURAL, A TRAVÉS DE LA COFINANCIACIÓN PARA LA CONTRATACIÓN DEL PERSONAL IDONEO PARA LA PRESTACIÓN DE ESTE SERVICIO SEGÚN ORDENANZA 53 DEL 22 DE DICIEMBRE DE 2016, MUNICIPIO DE SABANETA. CODIGO DE NECESIDAD 19849. VIGENCIA FUTURA 6000002381.- TERMINA  EL </t>
  </si>
  <si>
    <t>Luis Fernando Torres Giraldo</t>
  </si>
  <si>
    <t>Sabaneta</t>
  </si>
  <si>
    <t>ADICIÓN Y PRÓRROGA AL CONVENIO 4600006634 CUYO OBJETO ES "APOYAR LA ASISTENCIA TÉCNICA DIRECTA RURAL, A TRAVÉS DE LA COFINANCIACIÓN PARA LA CONTRATACIÓN DEL PERSONAL IDONEO PARA LA PRESTACIÓN DE ESTE SERVICIO SEGÚN ORDENANZA 53 DEL 22 DE DICIEMBRE DE 2016, MUNICIPIO DE AMALFI. CODIGO DE NECESIDAD 19827. VIGENCIA FUTURA 6000002381.</t>
  </si>
  <si>
    <t>Javier Montoya Gutierrez</t>
  </si>
  <si>
    <t>javier.montoya@antioquia.gov.co</t>
  </si>
  <si>
    <t xml:space="preserve">Amalfi </t>
  </si>
  <si>
    <t>ADICION Y PRORROGA AL CONVENIO 460006636 CUYO OBJETO  ES APOYAR LA ASISTENCIA TECNICA DIRECTA RURAL A TRAVES DE LA COFIANCIAON PARA LA CONTRATACION DEL PERSONAL IDONEO PARA LA PRESTACION DE ESTE SERVICIO SEGUN ORDENAZA 53 DEL 22 DICIEMBRE DE 2016 EN EL MUNCIPIO DE YOLOMBO VF 6/2381 201605000087- NECESIDAD 19853</t>
  </si>
  <si>
    <t>Yolombó</t>
  </si>
  <si>
    <t>ADICIÓN Y PRÓRROGA AL CONVENIO 4600006635 CUYO OBJETO ES "APOYAR LA ASISTENCIA TÉCNICA DIRECTA RURAL, A TRAVÉS DE LA COFINANCIACIÓN PARA LA CONTRATACIÓN DEL PERSONAL IDONEO PARA LA PRESTACIÓN DE ESTE SERVICIO SEGÚN ORDENANZA 53 DEL 22 DE DICIEMBRE DE 2016, MUNICIPIO DE VEGACHÍ. CODIGO DE NECESIDAD 19828. VIGENCIA FUTURA 6000002381.- TERMINA  EL 13/04/2018.</t>
  </si>
  <si>
    <t>Vegachí</t>
  </si>
  <si>
    <t>ADICIÓN Y PRÓRROGA AL CONVENIO 4600006628 CUYO OBJETO ES "APOYAR LA ASISTENCIA TÉCNICA DIRECTA RURAL, A TRAVÉS DE LA COFINANCIACIÓN PARA LA CONTRATACIÓN DEL PERSONAL IDONEO PARA LA PRESTACIÓN DE ESTE SERVICIO SEGÚN ORDENANZA 53 DEL 22 DE DICIEMBRE DE 2016, MUNICIPIO DE SANTO DOMINGO . CODIGO DE NECESIDAD 19823. VIGENCIA FUTURA 6000002381.-</t>
  </si>
  <si>
    <t>Mauro Antonio Gutiérrez Serna</t>
  </si>
  <si>
    <t>mauro.gutierrez@antioquia.gov.co</t>
  </si>
  <si>
    <t>Santo Domingo</t>
  </si>
  <si>
    <t>ADICIÓN Y PRÓRROGA AL CONVENIO 4600006637 CUYO OBJETO ES "APOYAR LA ASISTENCIA TÉCNICA DIRECTA RURAL, A TRAVÉS DE LA COFINANCIACIÓN PARA LA CONTRATACIÓN DEL PERSONAL IDONEO PARA LA PRESTACIÓN DE ESTE SERVICIO SEGÚN ORDENANZA 53 DEL 22 DE DICIEMBRE DE 2016, MUNICIPIO DE YALIL. CODIGO DE NECESIDAD 19830. VIGENCIA FUTURA 6000002381.- TERMINA  EL 13/04/2018.-</t>
  </si>
  <si>
    <t>Luis Guillermo Uribe Hincapíe</t>
  </si>
  <si>
    <t>luis.uribe@antioquia.gov.co</t>
  </si>
  <si>
    <t>Yalí</t>
  </si>
  <si>
    <t>ADICIÓN Y PRÓRROGA AL CONVENIO  4600006490  CUYO OBJETO ES APOYAR LA ASISTENCIA TECNICA DIRECTA RURAL, A TRAVES DE LA COFINANCIACIÓN PARA LA CONTRATACIÓN DEL PERSONAL IDONEO PARA LA PRESTACIÓN DE ESTE SERVICIO SEGÚN ORDENANZA 53 DEL 22 DE DICIEMBRE DE 2016, CODIGO NECESIDAD 19729. TERMINACION DE CONTRATO 01-05-2018. VF 6000002381 ARBOLETES</t>
  </si>
  <si>
    <t>Carlos Mario Giraldo García</t>
  </si>
  <si>
    <t>carlos.giraldo@antioquia.gov.co</t>
  </si>
  <si>
    <t>Arboletes</t>
  </si>
  <si>
    <t>ADICIÓN Y PRÓRROGA AL CONVENIO  4600006493  CUYO OBJETO ES APOYAR LA ASISTENCIA TECNICA DIRECTA RURAL, A TRAVES DE LA COFINANCIACIÓN PARA LA CONTRATACIÓN DEL PERSONAL IDONEO PARA LA PRESTACIÓN DE ESTE SERVICIO SEGÚN ORDENANZA 53 DEL 22 DE DICIEMBRE DE 2016, CODIGO NECESIDAD 19730. TERMINACION DE CONTRATO 01-05-2018. VF 6000002381</t>
  </si>
  <si>
    <t>Mauricio Berrío</t>
  </si>
  <si>
    <t>mauricio.berrio@antioquia.gov.co</t>
  </si>
  <si>
    <t>Carepa</t>
  </si>
  <si>
    <t>ADICIÓN Y PRÓRROGA AL CONVENIO  4600006470  CUYO OBJETO ES APOYAR LA ASISTENCIA TECNICA DIRECTA RURAL, A TRAVES DE LA COFINANCIACIÓN PARA LA CONTRATACIÓN DEL PERSONAL IDONEO PARA LA PRESTACIÓN DE ESTE SERVICIO SEGÚN ORDENANZA 53 DEL 22 DE DICIEMBRE DE 2016, CODIGO NECESIDAD 19727. TERMINACION DE CONTRATO 01-05-2018. VF 6000002381.CHIGORODO</t>
  </si>
  <si>
    <t>Chigorodó</t>
  </si>
  <si>
    <t xml:space="preserve">Alejandro Henao </t>
  </si>
  <si>
    <t>ADICIÓN Y PRÓRROGA AL CONVENIO  4600006510  CUYO OBJETO ES APOYAR LA ASISTENCIA TÉCNICA DIRECTA RURAL, A TRAVÉS DE LA COFINANCIACIÓN PARA LA CONTRATACIÓN DEL PERSONAL IDÓNEO PARA LA PRESTACIÓN DE ESTE SERVICIO SEGÚN ORDENANZA 53 DEL 22 DE DICIEMBRE DE 2016. CODIGO DE NECESIDAD 19741. TERMINACION DE CONTRATO 05-05-2018.</t>
  </si>
  <si>
    <t>Mauricio Berrío Mena</t>
  </si>
  <si>
    <t>Mutatá</t>
  </si>
  <si>
    <t>ADICIÓN Y PRÓRROGA AL CONVENIO  4600006512  CUYO OBJETO ES APOYAR LA ASISTENCIA TÉCNICA DIRECTA RURAL, A TRAVÉS DE LA COFINANCIACIÓN PARA LA CONTRATACIÓN DEL PERSONAL IDÓNEO PARA LA PRESTACIÓN DE ESTE SERVICIO SEGÚN ORDENANZA 53 DEL 22 DE DICIEMBRE DE 2016. CODIGO DE NECESIDAD 19743. TERMINACION DE CONTRATO 02-05-2018.SAN PEDRO DE URABA</t>
  </si>
  <si>
    <t>Jorge Humberto Ramírez Corrales</t>
  </si>
  <si>
    <t>jorge.ramirez@antioquia.gov.co</t>
  </si>
  <si>
    <t>San Pedro de Uraba</t>
  </si>
  <si>
    <t>Diego Fernando Bedoya</t>
  </si>
  <si>
    <t>Apoyar la Asistencia Técnica Directa Rural, a través de la cofinanciación para la contratación de personal idóneo, para la prestación de este servicio, según la Ordenanza 53 del 22 de diciembre de 2016, en el Municipio de Turbo</t>
  </si>
  <si>
    <t>Turbo</t>
  </si>
  <si>
    <t>ADICIÓN Y PRÓRROGA AL CONVENIO  4600006472  CUYO OBJETO ES APOYAR LA ASISTENCIA TECNICA DIRECTA RURAL, A TRAVES DE LA COFINANCIACIÓN PARA LA CONTRATACIÓN DEL PERSONAL IDONEO PARA LA PRESTACIÓN DE ESTE SERVICIO SEGÚN ORDENANZA 53 DEL 22 DE DICIEMBRE DE 2016, CODIGO NECESIDAD 19728. TERMINACION DE CONTRATO 01-05-2018. VF 6000002381.SAN JUAN DE URABA</t>
  </si>
  <si>
    <t>San Juan de Urabá</t>
  </si>
  <si>
    <t>ADICIÓN Y PRÓRROGA AL CONVENIO  4600006505  CUYO OBJETO ES APOYAR LA ASISTENCIA TÉCNICA DIRECTA RURAL, A TRAVÉS DE LA COFINANCIACIÓN PARA LA CONTRATACIÓN DEL PERSONAL IDÓNEO PARA LA PRESTACIÓN DE ESTE SERVICIO SEGÚN ORDENANZA 53 DEL 22 DE DICIEMBRE DE 2016. CODIGO DE NECESIDAD 19736. TERMINACION DE CONTRATO 19-04-2018.VIGIA DEL FUERTE</t>
  </si>
  <si>
    <t>Vigía del Fuerte</t>
  </si>
  <si>
    <t>ADICIÓN Y PRÓRROGA AL CONVENIO 4600006593 CUYO OBJETO ES "APOYAR LA ASISTENCIA TÉCNICA DIRECTA RURAL, A TRAVÉS DE LA COFINANCIACIÓN PARA LA CONTRATACIÓN DEL PERSONAL IDONEO PARA LA PRESTACIÓN DE ESTE SERVICIO SEGÚN ORDENANZA 53 DEL 22 DE DICIEMBRE DE 2016, MUNICIPIO DE ITUANGO. CODIGO DE NECESIDAD 19798. VIGENCIA FUTURA 6000002381.- TERMINA  EL 11/04/2018.-</t>
  </si>
  <si>
    <t>Diego León Vallejo</t>
  </si>
  <si>
    <t>diego.valllejo@antioquia.gov.co</t>
  </si>
  <si>
    <t>Ituango</t>
  </si>
  <si>
    <t>Teresita Rengifo</t>
  </si>
  <si>
    <t>ADICIÓN Y PRÓRROGA AL CONVENIO 4600006606 CUYO OBJETO ES "APOYAR LA ASISTENCIA TÉCNICA DIRECTA RURAL, A TRAVÉS DE LA COFINANCIACIÓN PARA LA CONTRATACIÓN DEL PERSONAL IDONEO PARA LA PRESTACIÓN DE ESTE SERVICIO SEGÚN ORDENANZA 53 DEL 22 DE DICIEMBRE DE 2016, MUNICIPIO DE SAN ANDRES DE CUERQUIA. CODIGO DE NECESIDAD 19808. VIGENCIA FUTURA 6000002381.- TERMINA  EL 18/04/2018.</t>
  </si>
  <si>
    <t>San Andrés de Cuerquia</t>
  </si>
  <si>
    <t>ADICIÓN Y PRÓRROGA AL CONVENIO 4600006587 CUYO OBJETO ES "APOYAR LA ASISTENCIA TÉCNICA DIRECTA RURAL, A TRAVÉS DE LA COFINANCIACIÓN PARA LA CONTRATACIÓN DEL PERSONAL IDONEO PARA LA PRESTACIÓN DE ESTE SERVICIO SEGÚN ORDENANZA 53 DEL 22 DE DICIEMBRE DE 2016, MUNICIPIO DE TOLEDO. CODIGO DE NECESIDAD 19793. VIGENCIA FUTURA 6000002381.- TERMINA  EL 08/04/2018.-</t>
  </si>
  <si>
    <t xml:space="preserve">Toledo </t>
  </si>
  <si>
    <t>ADICIÓN Y PRÓRROGA AL CONVENIO 4600006592 CUYO OBJETO ES "APOYAR LA ASISTENCIA TÉCNICA DIRECTA RURAL, A TRAVÉS DE LA COFINANCIACIÓN PARA LA CONTRATACIÓN DEL PERSONAL IDONEO PARA LA PRESTACIÓN DE ESTE SERVICIO SEGÚN ORDENANZA 53 DEL 22 DE DICIEMBRE DE 2016, MUNICIPIO DE ENTRERRÍOS. CODIGO DE NECESIDAD 19797. VIGENCIA FUTURA 6000002381.- TERMINA  EL 05/04/2018.-</t>
  </si>
  <si>
    <t>Judith Gomez Posada</t>
  </si>
  <si>
    <t>judith.gomez@antioquia.gov.co</t>
  </si>
  <si>
    <t>Entrerrios</t>
  </si>
  <si>
    <t>ADICIÓN Y PRÓRROGA AL CONVENIO  4600006603  CUYO OBJETO ES APOYAR LA ASISTENCIA TÉCNICA DIRECTA RURAL, A TRAVÉS DE LA COFINANCIACIÓN PARA LA CONTRATACIÓN DEL PERSONAL IDÓNEO PARA LA PRESTACIÓN DE ESTE SERVICIO SEGÚN ORDENANZA 53 DEL 22 DE DICIEMBRE DE 2016. MUNICIPIO SANTA ROSA DE OSOS. NECESIDAD 19805. TERMINACION DE CONTRATO 12-04-2018.</t>
  </si>
  <si>
    <t>Santa Rosa de Osos</t>
  </si>
  <si>
    <t>ADICIÓN Y PRÓRROGA AL CONVENIO 4600006594 CUYO OBJETO ES "APOYAR LA ASISTENCIA TÉCNICA DIRECTA RURAL, A TRAVÉS DE LA COFINANCIACIÓN PARA LA CONTRATACIÓN DEL PERSONAL IDONEO PARA LA PRESTACIÓN DE ESTE SERVICIO SEGÚN ORDENANZA 53 DEL 22 DE DICIEMBRE DE 2016, MUNICIPIO DE SAN PEDRO DE LOS MILAGROS. CODIGO DE NECESIDAD 19799. VIGENCIA FUTURA 6000002381.- TERMINA  EL 18/03/2018.-</t>
  </si>
  <si>
    <t>San Pedro de los Milagros</t>
  </si>
  <si>
    <t>ADICIÓN Y PRÓRROGA AL CONVENIO 4600006590 CUYO OBJETO ES "APOYAR LA ASISTENCIA TÉCNICA DIRECTA RURAL, A TRAVÉS DE LA COFINANCIACIÓN PARA LA CONTRATACIÓN DEL PERSONAL IDONEO PARA LA PRESTACIÓN DE ESTE SERVICIO SEGÚN ORDENANZA 53 DEL 22 DE DICIEMBRE DE 2016, MUNICIPIO DE ANGOSTURA. CODIGO DE NECESIDAD 19795.  VIGENCIA FUTURA 6000002381.- TERMINA  EL 12/04/2018.-</t>
  </si>
  <si>
    <t>José Antonio Velasquez Araque</t>
  </si>
  <si>
    <t>jose.velasquez@antioquia.gov.co</t>
  </si>
  <si>
    <t xml:space="preserve">Angostura </t>
  </si>
  <si>
    <t>ADICIÓN Y PRÓRROGA AL CONVENIO 4600006604 CUYO OBJETO ES "APOYAR LA ASISTENCIA TÉCNICA DIRECTA RURAL, A TRAVÉS DE LA COFINANCIACIÓN PARA LA CONTRATACIÓN DEL PERSONAL IDONEO PARA LA PRESTACIÓN DE ESTE SERVICIO SEGÚN ORDENANZA 53 DEL 22 DE DICIEMBRE DE 2016, MUNICIPIO DE CAMPAMENTO. CODIGO DE NECESIDAD 19806. VIGENCIA FUTURA 6000002381.- TERMINA  EL 18/04/2018.-</t>
  </si>
  <si>
    <t>Campamento</t>
  </si>
  <si>
    <t>ADICIÓN Y PRÓRROGA AL CONVENIO 4600006589 CUYO OBJETO ES "APOYAR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t>
  </si>
  <si>
    <t>Guadalupe</t>
  </si>
  <si>
    <t xml:space="preserve">Don Matias </t>
  </si>
  <si>
    <t>Adición y prórroga al convenio  4600006552  cuyo objeto es Apoyar la Asistencia Tecnica Directa Rural, a traves de la cofinanciación para la contratación del personal idoneo para la prestación de este servicio según ordenanza 53 del 22 de diciembre de 2016, en el municipio de  Argelia</t>
  </si>
  <si>
    <t>Jesús Anibal Zapata</t>
  </si>
  <si>
    <t>jesus.zapata@antioquia.gov.co</t>
  </si>
  <si>
    <t xml:space="preserve">Argelia </t>
  </si>
  <si>
    <t>Adición y prórroga al convenio  4600006549  cuyo objeto es Apoyar la Asistencia Tecnica Directa Rural, a traves de la cofinanciación para la contratación del personal idoneo para la prestación de este servicio según ordenanza 53 del 22 de diciembre de 2016, en el municipio de El Retiro</t>
  </si>
  <si>
    <t>Silvia Orozco Puerta</t>
  </si>
  <si>
    <t>silvia.orozco@antioquia.gov.co</t>
  </si>
  <si>
    <t>El Retiro</t>
  </si>
  <si>
    <t>Adición y prórroga al convenio  4600006546  cuyo objeto es Apoyar la Asistencia Tecnica Directa Rural, a traves de la cofinanciación para la contratación del personal idoneo para la prestación de este servicio según ordenanza 53 del 22 de diciembre de 2016, en el municipio de  Granada</t>
  </si>
  <si>
    <t>Granada</t>
  </si>
  <si>
    <t>Adición y prórroga al convenio  4600006522  cuyo objeto es Apoyar la Asistencia Tecnica Directa Rural, a traves de la cofinanciación para la contratación del personal idoneo para la prestación de este servicio según ordenanza 53 del 22 de diciembre de 2016, en el municipio de  San Vicente Ferrer</t>
  </si>
  <si>
    <t>San Vicente</t>
  </si>
  <si>
    <t>Adición y prórroga al convenio  4600006550  cuyo objeto es Apoyar la Asistencia Tecnica Directa Rural, a traves de la cofinanciación para la contratación del personal idoneo para la prestación de este servicio según ordenanza 53 del 22 de diciembre de 2016, en el municipio de  Abejorral</t>
  </si>
  <si>
    <t>Jesus Antonio Palacios Anaya</t>
  </si>
  <si>
    <t>jesus.palacios@antioquia.gov.co</t>
  </si>
  <si>
    <t>Abejorral</t>
  </si>
  <si>
    <t>Adición y prórroga al convenio  4600006521  cuyo objeto es Apoyar la Asistencia Tecnica Directa Rural, a traves de la cofinanciación para la contratación del personal idoneo para la prestación de este servicio según ordenanza 53 del 22 de diciembre de 2016, en el municipio de  Marinilla</t>
  </si>
  <si>
    <t>Marinilla</t>
  </si>
  <si>
    <t>Adición y prórroga al convenio  4600006529  cuyo objeto es Apoyar la Asistencia Tecnica Directa Rural, a traves de la cofinanciación para la contratación del personal idoneo para la prestación de este servicio según ordenanza 53 del 22 de diciembre de 2016, en el municipio de  El Peñol</t>
  </si>
  <si>
    <t xml:space="preserve">Juan Felipe Bedoya </t>
  </si>
  <si>
    <t>juan.bedoya@antioquia.gov.co</t>
  </si>
  <si>
    <t>El Peñol</t>
  </si>
  <si>
    <t>Adición y prórroga al convenio  4600006547  cuyo objeto es Apoyar la Asistencia Tecnica Directa Rural, a traves de la cofinanciación para la contratación del personal idoneo para la prestación de este servicio según ordenanza 53 del 22 de  diciembre de 2016, en el municipio de La Ceja</t>
  </si>
  <si>
    <t>Juan Felipe Bedoya</t>
  </si>
  <si>
    <t xml:space="preserve">La Ceja </t>
  </si>
  <si>
    <t>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t>
  </si>
  <si>
    <t>Rionegro</t>
  </si>
  <si>
    <t xml:space="preserve">San Luis </t>
  </si>
  <si>
    <t>Adición y prórroga al convenio  4600006520  cuyo objeto es Apoyar la Asistencia Tecnica Directa Rural, a traves de la cofinanciación para la contratación del personal idoneo para la prestación de este servicio según ordenanza 53 del 22 de diciembre de 2016, en el municipio de  San Carlos</t>
  </si>
  <si>
    <t>San Carlos</t>
  </si>
  <si>
    <t>Adición y prórroga al convenio  4600006527  cuyo objeto es Apoyar la Asistencia Tecnica Directa Rural, a traves de la cofinanciación para la contratación del personal idoneo para la prestación de este servicio según ordenanza 53 del 22 de diciembre de 2016, en el municipio de  El Santuario</t>
  </si>
  <si>
    <t>Jesús Antonio Palacio</t>
  </si>
  <si>
    <t>El Santuario</t>
  </si>
  <si>
    <t>ADICIÓN Y PRÓRROGA AL CONVENIO  4600006514  CUYO OBJETO ES APOYAR LA ASISTENCIA TÉCNICA DIRECTA RURAL, A TRAVÉS DE LA COFINANCIACIÓN PARA LA CONTRATACIÓN DEL PERSONAL IDÓNEO PARA LA PRESTACIÓN DE ESTE SERVICIO SEGÚN ORDENANZA 53 DEL 22 DE DICIEMBRE DE 2016. CODIGO DE NECESIDAD 19744. TERMINACION DE CONTRATO 24-04-2018.</t>
  </si>
  <si>
    <t>Jose Vicente Delgado</t>
  </si>
  <si>
    <t>jose.delgado@antioqua.gov.co</t>
  </si>
  <si>
    <t>Tarazá</t>
  </si>
  <si>
    <t>ADICIÓN Y PRÓRROGA AL CONVENIO  4600006496  CUYO OBJETO ES APOYAR LA ASISTENCIA TÉCNICA DIRECTA RURAL, A TRAVÉS DE LA COFINANCIACIÓN PARA LA CONTRATACIÓN DEL PERSONAL IDÓNEO PARA LA PRESTACIÓN DE ESTE SERVICIO SEGÚN ORDENANZA 53 DEL 22 DE DICIEMBRE DE 2016. CODIGO DE NECESIDAD 19732. TERMINACION DE CONTRATO 01-04-2018.CACERES</t>
  </si>
  <si>
    <t xml:space="preserve">Cáceres </t>
  </si>
  <si>
    <t>ADICIÓN Y PRÓRROGA AL CONVENIO  4600006495  CUYO OBJETO ES APOYAR LA ASISTENCIA TÉCNICA DIRECTA RURAL, A TRAVÉS DE LA COFINANCIACIÓN PARA LA CONTRATACIÓN DEL PERSONAL IDÓNEO PARA LA PRESTACIÓN DE ESTE SERVICIO SEGÚN ORDENANZA 53 DEL 22 DE DICIEMBRE DE 2016. CODIGO DE NECESIDAD 19731. TERMINACION DE CONTRATO 23-03-2018.CAUCASIA</t>
  </si>
  <si>
    <t>Caucasia</t>
  </si>
  <si>
    <t>ADICIÓN Y PRÓRROGA AL CONVENIO 4600006662 CUYO OBJETO ES "APOYAR LA ASISTENCIA TÉCNICA DIRECTA RURAL, A TRAVÉS DE LA COFINANCIACIÓN PARA LA CONTRATACIÓN DEL PERSONAL IDONEO PARA LA PRESTACIÓN DE ESTE SERVICIO SEGÚN ORDENANZA 53 DEL 22 DE DICIEMBRE DE 2016, MUNICIPIO DE EL BAGRE. CODIGO DE NECESIDAD 199836. VIGENCIA FUTURA 6000002381.- TERMINA  EL 25/04/2018.-</t>
  </si>
  <si>
    <t>Guillermo Toro</t>
  </si>
  <si>
    <t>guillermo.toro@antioquia.gov.co</t>
  </si>
  <si>
    <t>El Bagre</t>
  </si>
  <si>
    <t>ADICIÓN Y PRÓRROGA AL CONVENIO  4600006500  CUYO OBJETO ES APOYAR LA ASISTENCIA TÉCNICA DIRECTA RURAL, A TRAVÉS DE LA COFINANCIACIÓN PARA LA CONTRATACIÓN DEL PERSONAL IDÓNEO PARA LA PRESTACIÓN DE ESTE SERVICIO SEGÚN ORDENANZA 53 DEL 22 DE DICIEMBRE DE 2016. CODIGO DE NECESIDAD 19734. TERMINACION DE CONTRATO 24-04-2018.ZARAGOZA</t>
  </si>
  <si>
    <t>Zaragoza</t>
  </si>
  <si>
    <t>ADICIÓN Y PRÓRROGA AL CONVENIO  4600006570  CUYO OBJETO ES APOYAR LA ASISTENCIA TÉCNICA DIRECTA RURAL, A TRAVÉS DE LA COFINANCIACIÓN PARA LA CONTRATACIÓN DEL PERSONAL IDÓNEO PARA LA PRESTACIÓN DE ESTE SERVICIO SEGÚN ORDENANZA 53 DEL 22 DE DICIEMBRE DE 2016. MUNICIPIO ABRIAQUÍ. NECESIDAD 19781. TERMINACION DE CONTRATO 18-04-2018.</t>
  </si>
  <si>
    <t>Libardo Castrillón</t>
  </si>
  <si>
    <t>libardo.castrillon@antioquia.gov.co</t>
  </si>
  <si>
    <t>Abriaqui</t>
  </si>
  <si>
    <t>ADICIÓN Y PRÓRROGA AL CONVENIO 4600006574 CUYO OBJETO ES "APOYAR LA ASISTENCIA TÉCNICA DIRECTA RURAL, A TRAVÉS DE LA COFINANCIACIÓN PARA LA CONTRATACIÓN DEL PERSONAL IDONEO PARA LA PRESTACIÓN DE ESTE SERVICIO SEGÚN ORDENANZA 53 DEL 22 DE DICIEMBRE DE 2016, MUNICIPIO DE ANZA. CODIGO DE NECESIDAD 1919784. VIGENCIA FUTURA 6000002381.- TERMINA  EL 28/03/2018.-</t>
  </si>
  <si>
    <t>Leonardo García</t>
  </si>
  <si>
    <t>leonardo.garcia@antioquia.gov.co</t>
  </si>
  <si>
    <t>Anzá</t>
  </si>
  <si>
    <t>ADICIÓN Y PRÓRROGA AL CONVENIO  4600006571  CUYO OBJETO ES APOYAR LA ASISTENCIA TÉCNICA DIRECTA RURAL, A TRAVÉS DE LA COFINANCIACIÓN PARA LA CONTRATACIÓN DEL PERSONAL IDÓNEO PARA LA PRESTACIÓN DE ESTE SERVICIO SEGÚN ORDENANZA 53 DEL 22 DE DICIEMBRE DE 2016. MUNICIPIO DE ARMENIA. NECESIDAD 19782. TERMINACION DE CONTRATO 18-04-2018.</t>
  </si>
  <si>
    <t xml:space="preserve">Armenia </t>
  </si>
  <si>
    <t>ADICIÓN Y PRÓRROGA AL CONVENIO 460006573 CUYO OBJETO ES "APOYAR LA ASISTENCIA TÉCNICA DIRECTA RURAL, A TRAVÉS DE LA COFINANCIACIÓN PARA LA CONTRATACIÓN DEL PERSONAL IDONEO PARA LA PRESTACIÓN DE ESTE SERVICIO SEGÚN ORDENANZA 53 DEL 22 DE DICIEMBRE DE 2016, MUNICIPIO DE CAICEDO. CODIGO DE NECESIDAD 19783. VIGENCIA FUTURA 6000002381.- TERMINA  EL 15/04/2018.-</t>
  </si>
  <si>
    <t xml:space="preserve">Caicedo </t>
  </si>
  <si>
    <t>ADICIÓN Y PRÓRROGA AL CONVENIO 4600006560 CUYO OBJETO ES "APOYAR LA ASISTENCIA TÉCNICA DIRECTA RURAL, A TRAVÉS DE LA COFINANCIACIÓN PARA LA CONTRATACIÓN DEL PERSONAL IDONEO PARA LA PRESTACIÓN DE ESTE SERVICIO SEGÚN ORDENANZA 53 DEL 22 DE DICIEMBRE DE 2016, MUNICIPIO DE GIRALDO. CODIGO DE NECESIDAD 19773. VIGENCIA FUTURA 6000002381.- TERMINA  EL 15/04/2018.-</t>
  </si>
  <si>
    <t>Carlos Córdoba</t>
  </si>
  <si>
    <t>carlos.cordoba@antioquia.gov.co</t>
  </si>
  <si>
    <t>Giraldo</t>
  </si>
  <si>
    <t>ADICIÓN Y PRÓRROGA AL CONVENIO 4600006598 CUYO OBJETO ES "APOYAR LA ASISTENCIA TÉCNICA DIRECTA RURAL, A TRAVÉS DE LA COFINANCIACIÓN PARA LA CONTRATACIÓN DEL PERSONAL IDONEO PARA LA PRESTACIÓN DE ESTE SERVICIO SEGÚN ORDENANZA 53 DEL 22 DE DICIEMBRE DE 2016, MUNICIPIO DE HELICONIA. CODIGO DE NECESIDAD 19801. VIGENCIA FUTURA 6000002381.- TERMINA  EL 26/03/2018.-</t>
  </si>
  <si>
    <t>Heliconia</t>
  </si>
  <si>
    <t>ADICIÓN Y PRÓRROGA AL CONVENIO  4600006569  CUYO OBJETO ES APOYAR LA ASISTENCIA TÉCNICA DIRECTA RURAL, A TRAVÉS DE LA COFINANCIACIÓN PARA LA CONTRATACIÓN DEL PERSONAL IDÓNEO PARA LA PRESTACIÓN DE ESTE SERVICIO SEGÚN ORDENANZA 53 DEL 22 DE DICIEMBRE DE 2016. CODIGO DE NECESIDAD 19780. TERMINACION DE CONTRATO 13-04-2018.</t>
  </si>
  <si>
    <t>Olaya</t>
  </si>
  <si>
    <t>Juan Felipe Bedoya Klais</t>
  </si>
  <si>
    <t>ADICIÓN Y PRÓRROGA AL CONVENIO  4600006561  CUYO OBJETO ES APOYAR LA ASISTENCIA TÉCNICA DIRECTA RURAL, A TRAVÉS DE LA COFINANCIACIÓN PARA LA CONTRATACIÓN DEL PERSONAL IDÓNEO PARA LA PRESTACIÓN DE ESTE SERVICIO SEGÚN ORDENANZA 53 DEL 22 DE DICIEMBRE DE 2016. CODIGO DE NECESIDAD 19774. TERMINACION DE CONTRATO 18-04-2018.</t>
  </si>
  <si>
    <t>Peque</t>
  </si>
  <si>
    <t>ADICIÓN Y PRÓRROGA AL CONVENIO  4600006557  CUYO OBJETO ES APOYAR LA ASISTENCIA TÉCNICA DIRECTA RURAL, A TRAVÉS DE LA COFINANCIACIÓN PARA LA CONTRATACIÓN DEL PERSONAL IDÓNEO PARA LA PRESTACIÓN DE ESTE SERVICIO SEGÚN ORDENANZA 53 DEL 22 DE DICIEMBRE DE 2016. MUNICIPIO SABANALARGA. NECESIDAD 19770. TERMINACION DE CONTRATO 02-05-2018.</t>
  </si>
  <si>
    <t>Sabanalarga</t>
  </si>
  <si>
    <t>ADICIÓN Y PRÓRROGA AL CONVENIO 4600006565 CUYO OBJETO ES "APOYAR LA ASISTENCIA TÉCNICA DIRECTA RURAL, A TRAVÉS DE LA COFINANCIACIÓN PARA LA CONTRATACIÓN DEL PERSONAL IDONEO PARA LA PRESTACIÓN DE ESTE SERVICIO SEGÚN ORDENANZA 53 DEL 22 DE DICIEMBRE DE 2016, MUNICIPIO DE SANTA FE DE ANTIOQUIA. CODIGO DE NECESIDAD 19777. VIGENCIA FUTURA 6000002381.- TERMINA  EL 10/04/2018.-</t>
  </si>
  <si>
    <t>Santa Fe de Antioquia</t>
  </si>
  <si>
    <t>ADICIÓN Y PRÓRROGA AL CONVENIO 4600006575 CUYO OBJETO ES "APOYAR LA ASISTENCIA TÉCNICA DIRECTA RURAL, A TRAVÉS DE LA COFINANCIACIÓN PARA LA CONTRATACIÓN DEL PERSONAL IDONEO PARA LA PRESTACIÓN DE ESTE SERVICIO SEGÚN ORDENANZA 53 DEL 22 DE DICIEMBRE DE 2016, MUNICIPIO DE SOPETRÁN. CODIGO DE NECESIDAD 19785. VIGENCIA FUTURA 6000002381.- TERMINA  EL 19/04/2018.-</t>
  </si>
  <si>
    <t>Sopetrán</t>
  </si>
  <si>
    <t>ADICIÓN Y PRÓRROGA AL CONVENIO  4600006568  CUYO OBJETO ES APOYAR LA ASISTENCIA TÉCNICA DIRECTA RURAL, A TRAVÉS DE LA COFINANCIACIÓN PARA LA CONTRATACIÓN DEL PERSONAL IDÓNEO PARA LA PRESTACIÓN DE ESTE SERVICIO SEGÚN ORDENANZA 53 DEL 22 DE DICIEMBRE DE 2016. CODIGO DE NECESIDAD 19779. TERMINACION DE CONTRATO 28-07-2018.URAMITA</t>
  </si>
  <si>
    <t>Uramita</t>
  </si>
  <si>
    <t>ADICIÓN Y PRÓRROGA AL CONVENIO 4600006614 CUYO OBJETO ES "APOYAR LA ASISTENCIA TÉCNICA DIRECTA RURAL, A TRAVÉS DE LA COFINANCIACIÓN PARA LA CONTRATACIÓN DEL PERSONAL IDONEO PARA LA PRESTACIÓN DE ESTE SERVICIO SEGÚN ORDENANZA 53 DEL 22 DE DICIEMBRE DE 2016, MUNICIPIO DE HISPANIA. CODIGO DE NECESIDAD 19815. VIGENCIA FUTURA 6000002381.- TERMINA  EL 13/04/2018.-</t>
  </si>
  <si>
    <t>nataly.restrepo@antioquia.gov.co</t>
  </si>
  <si>
    <t>Hispania</t>
  </si>
  <si>
    <t>ADICIÓN Y PRÓRROGA AL CONVENIO 4600006613 CUYO OBJETO ES "APOYAR LA ASISTENCIA TÉCNICA DIRECTA RURAL, A TRAVÉS DE LA COFINANCIACIÓN PARA LA CONTRATACIÓN DEL PERSONAL IDONEO PARA LA PRESTACIÓN DE ESTE SERVICIO SEGÚN ORDENANZA 53 DEL 22 DE DICIEMBRE DE 2016, MUNICIPIO DE BETANIA. CODIGO DE NECESIDAD 19814. VIGENCIA FUTURA 6000002381.- TERMINA  EL 09/04/2018.-</t>
  </si>
  <si>
    <t>Betania</t>
  </si>
  <si>
    <t>ADICIÓN Y PRÓRROGA AL CONVENIO 4600006623 CUYO OBJETO ES "APOYAR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t>
  </si>
  <si>
    <t>Jardín</t>
  </si>
  <si>
    <t>Venecia</t>
  </si>
  <si>
    <t>ADICIÓN Y PRÓRROGA AL CONVENIO 4600006620 CUYO OBJETO ES "APOYAR LA ASISTENCIA TÉCNICA DIRECTA RURAL, A TRAVÉS DE LA COFINANCIACIÓN PARA LA CONTRATACIÓN DEL PERSONAL IDONEO PARA LA PRESTACIÓN DE ESTE SERVICIO SEGÚN ORDENANZA 53 DEL 22 DE DICIEMBRE DE 2016, MUNICIPIO DE SANTA BARBARA. CODIGO DE NECESIDAD 19820. VIGENCIA FUTURA 6000002381.- TERMINA  EL 11/04/2018.-</t>
  </si>
  <si>
    <t>Santa Bárbara</t>
  </si>
  <si>
    <t>ADICIÓN Y PRÓRROGA AL CONVENIO 4600006618 CUYO OBJETO ES "APOYAR LA ASISTENCIA TÉCNICA DIRECTA RURAL, A TRAVÉS DE LA COFINANCIACIÓN PARA LA CONTRATACIÓN DEL PERSONAL IDONEO PARA LA PRESTACIÓN DE ESTE SERVICIO SEGÚN ORDENANZA 53 DEL 22 DE DICIEMBRE DE 2016, MUNICIPIO DE MONTEBELLO. CODIGO DE NECESIDAD 19818. VIGENCIA FUTURA 6000002381.- TERMINA  EL 05/04/2018.-</t>
  </si>
  <si>
    <t>Montebello</t>
  </si>
  <si>
    <t>ADICIÓN Y PRÓRROGA AL CONVENIO 4600006580 CUYO OBJETO ES "APOYAR LA ASISTENCIA TÉCNICA DIRECTA RURAL, A TRAVÉS DE LA COFINANCIACIÓN PARA LA CONTRATACIÓN DEL PERSONAL IDONEO PARA LA PRESTACIÓN DE ESTE SERVICIO SEGÚN ORDENANZA 53 DEL 22 DE DICIEMBRE DE 2016, MUNICIPIO DE SALGAR CODIGO DE NECESIDAD 19789. VIGENCIA FUTURA 6000002381.- TERMINA  EL 03/04/2018.-</t>
  </si>
  <si>
    <t>Juan Carlos Montoya</t>
  </si>
  <si>
    <t>juan.montoya@antioquia.gov.co</t>
  </si>
  <si>
    <t>Salgar</t>
  </si>
  <si>
    <t>ADICIÓN Y PRÓRROGA AL CONVENIO 4600006644 CUYO OBJETO ES "APOYAR LA ASISTENCIA TÉCNICA DIRECTA RURAL, A TRAVÉS DE LA COFINANCIACIÓN PARA LA CONTRATACIÓN DEL PERSONAL IDONEO PARA LA PRESTACIÓN DE ESTE SERVICIO SEGÚN ORDENANZA 53 DEL 22 DE DICIEMBRE DE 2016, MUNICIPIO DE ANDES. CODIGO DE NECESIDAD 19835. VIGENCIA FUTURA 6000002381.- TERMINA  EL 02/04/2018.-</t>
  </si>
  <si>
    <t>Andes</t>
  </si>
  <si>
    <t>ADICIÓN Y PRÓRROGA AL CONVENIO 4600006583 CUYO OBJETO ES "APOYAR LA ASISTENCIA TÉCNICA DIRECTA RURAL, A TRAVÉS DE LA COFINANCIACIÓN PARA LA CONTRATACIÓN DEL PERSONAL IDONEO PARA LA PRESTACIÓN DE ESTE SERVICIO SEGÚN ORDENANZA 53 DEL 22 DE DICIEMBRE DE 2016, MUNICIPIO DE ANGELÓPOLIS. CODIGO DE NECESIDAD 19791. VIGENCIA FUTURA 6000002381.- TERMINA  EL 24/03/2018.-</t>
  </si>
  <si>
    <t>Angelópolis</t>
  </si>
  <si>
    <t>ADICIÓN Y PRÓRROGA AL CONVENIO 4600006578 CUYO OBJETO ES "APOYAR LA ASISTENCIA TÉCNICA DIRECTA RURAL, A TRAVÉS DE LA COFINANCIACIÓN PARA LA CONTRATACIÓN DEL PERSONAL IDONEO PARA LA PRESTACIÓN DE ESTE SERVICIO SEGÚN ORDENANZA 53 DEL 22 DE DICIEMBRE DE 2016, MUNICIPIO DE URRAO. CODIGO DE NECESIDAD 19787. VIGENCIA FUTURA 6000002381.- TERMINA  EL 26/02/2018.-</t>
  </si>
  <si>
    <t>Urrao</t>
  </si>
  <si>
    <t xml:space="preserve">ADICIÓN Y PRÓRROGA AL CONVENIO 4600006584 CUYO OBJETO ES "APOYAR LA ASISTENCIA TÉCNICA DIRECTA RURAL, A TRAVÉS DE LA COFINANCIACIÓN PARA LA CONTRATACIÓN DEL PERSONAL IDONEO PARA LA PRESTACIÓN DE ESTE SERVICIO SEGÚN ORDENANZA 53 DEL 22 DE DICIEMBRE DE 2016, MUNICIPIO DE AMAGA. CODIGO DE NECESIDAD 19792 VIGENCIA FUTURA 6000002381.- TERMINA  EL </t>
  </si>
  <si>
    <t>Amagá</t>
  </si>
  <si>
    <t>ADICIÓN Y PRÓRROGA AL CONVENIO 4600006577 CUYO OBJETO ES "APOYAR LA ASISTENCIA TÉCNICA DIRECTA RURAL, A TRAVÉS DE LA COFINANCIACIÓN PARA LA CONTRATACIÓN DEL PERSONAL IDONEO PARA LA PRESTACIÓN DE ESTE SERVICIO SEGÚN ORDENANZA 53 DEL 22 DE DICIEMBRE DE 2016, MUNICIPIO DE FREDONIA. CODIGO DE NECESIDAD 19786. VIGENCIA FUTURA 6000002381.- TERMINA  EL 13/03/2018.-</t>
  </si>
  <si>
    <t>Fredonia</t>
  </si>
  <si>
    <t>ADICIÓN Y PRÓRROGA AL CONVENIO  4600006579  CUYO OBJETO ES APOYAR LA ASISTENCIA TÉCNICA DIRECTA RURAL, A TRAVÉS DE LA COFINANCIACIÓN PARA LA CONTRATACIÓN DEL PERSONAL IDÓNEO PARA LA PRESTACIÓN DE ESTE SERVICIO SEGÚN ORDENANZA 53 DEL 22 DE DICIEMBRE DE 2016. MUNICIPIO DE TITIRIBÍ. NECESIDAD 19788. TERMINACION DE CONTRATO 08-04-2018.</t>
  </si>
  <si>
    <t>Titiribí</t>
  </si>
  <si>
    <t>ADICIÓN Y PRÓRROGA AL CONVENIO 4600006608. CUYO OBJETO ES "APOYAR LA ASISTENCIA TÉCNICA DIRECTA RURAL, A TRAVÉS DE LA COFINANCIACIÓN PARA LA CONTRATACIÓN DEL PERSONAL IDONEO PARA LA PRESTACIÓN DE ESTE SERVICIO SEGÚN ORDENANZA 53 DEL 22 DE DICIEMBRE DE 2016, MUNICIPIO DE TARSO. CODIGO DE NECESIDAD 19810. VIGENCIA FUTURA 6000002381.- TERMINA  EL 19/04/2018.</t>
  </si>
  <si>
    <t>Wilson Villa Valderrama</t>
  </si>
  <si>
    <t>wilson.villa@antioquia.gov.co</t>
  </si>
  <si>
    <t>Tarso</t>
  </si>
  <si>
    <t>ADICIÓN Y PRÓRROGA AL CONVENIO 4600006615 CUYO OBJETO ES "APOYAR LA ASISTENCIA TÉCNICA DIRECTA RURAL, A TRAVÉS DE LA COFINANCIACIÓN PARA LA CONTRATACIÓN DEL PERSONAL IDONEO PARA LA PRESTACIÓN DE ESTE SERVICIO SEGÚN ORDENANZA 53 DEL 22 DE DICIEMBRE DE 2016, MUNICIPIO DE PUEBLORRICO. CODIGO DE NECESIDAD 19816. VIGENCIA FUTURA 6000002381.- TERMINA  EL 14/04/2018.-</t>
  </si>
  <si>
    <t>Pueblorrico</t>
  </si>
  <si>
    <t>ADICIÓN Y PRÓRROGA AL CONVENIO 4600006616 CUYO OBJETO ES "APOYAR LA ASISTENCIA TÉCNICA DIRECTA RURAL, A TRAVÉS DE LA COFINANCIACIÓN PARA LA CONTRATACIÓN DEL PERSONAL IDONEO PARA LA PRESTACIÓN DE ESTE SERVICIO SEGÚN ORDENANZA 53 DEL 22 DE DICIEMBRE DE 2016, MUNICIPIO DE BETULIA,  CODIGO DE NECESIDAD 19817. VIGENCIA FUTURA 6000002381.- TERMINA  EL 14/04/2018.-</t>
  </si>
  <si>
    <t>Betulia</t>
  </si>
  <si>
    <t>ADICIÓN Y PRÓRROGA AL CONVENIO 4600006619 CUYO OBJETO ES "APOYAR LA ASISTENCIA TÉCNICA DIRECTA RURAL, A TRAVÉS DE LA COFINANCIACIÓN PARA LA CONTRATACIÓN DEL PERSONAL IDONEO PARA LA PRESTACIÓN DE ESTE SERVICIO SEGÚN ORDENANZA 53 DEL 22 DE DICIEMBRE DE 2016, MUNICIPIO DE CONCORDIA. CODIGO DE NECESIDAD 19819. VIGENCIA FUTURA 6000002381.- TERMINA  EL 30/03/2018</t>
  </si>
  <si>
    <t>Concordia</t>
  </si>
  <si>
    <t>ADICIÓN AL CONTRATO 4600007016 OBJETO:SISTEMAS SILVOPASTORILES Y PRODUCCIÓN INTENSIVA DE FORRAJES, EN NÚCLEOS VEREDALES PARA LA SOSTENIBILIDAD GANADERA EN EL DEPARTAMENTO DE ANTIOQUIA</t>
  </si>
  <si>
    <t>3838819</t>
  </si>
  <si>
    <t>SIN ESTUDIO</t>
  </si>
  <si>
    <t>UNIVERSIDAD NACIONAL</t>
  </si>
  <si>
    <t>Sin iniciar etapa precontractual</t>
  </si>
  <si>
    <t>Alba Marina Giron Lopez</t>
  </si>
  <si>
    <t>Profesional Universitaria</t>
  </si>
  <si>
    <t>alba.gironlopez@antioquia.gov.co</t>
  </si>
  <si>
    <t>Traslado a Subsecretaría Logística para contratar Servicio de Transporte Aéreo de Pasajeros</t>
  </si>
  <si>
    <t>Elsa Victoria Bedoya Gallego</t>
  </si>
  <si>
    <t>Temporales</t>
  </si>
  <si>
    <t>Juliana Lucía Palacio Bermúdez</t>
  </si>
  <si>
    <t>Gerencia de Paz</t>
  </si>
  <si>
    <t xml:space="preserve">Accionnes de formacion y acompañamiento a las comunidades beneficiarias en la implementacion de una pedagogia de Paz </t>
  </si>
  <si>
    <t>Jose Humberto Vergara</t>
  </si>
  <si>
    <t>3839255</t>
  </si>
  <si>
    <t>jvergarhe@antioquia.gov.co</t>
  </si>
  <si>
    <t>Construcción de Paz</t>
  </si>
  <si>
    <t>Lideres, estudiantes y facilitadores cualificados en la pedagogia y catedra de construccion de cultura de paz y convivencia, según ley 1732 de 2015</t>
  </si>
  <si>
    <t>Conformación de la Gerencia de Paz y Postconflicto para asumir los retos de esta Etapa en el Departamento de Antioquia</t>
  </si>
  <si>
    <t>22-0167</t>
  </si>
  <si>
    <t>Formacion en pedagogia de Paz</t>
  </si>
  <si>
    <t>Pendiente de ingresar proyectos en MGA para diligenciar esta casilla</t>
  </si>
  <si>
    <t xml:space="preserve">José Humberto Vergara </t>
  </si>
  <si>
    <t>Técnica,administrativa, contable y/o financiera y juridica</t>
  </si>
  <si>
    <t>Acompañamiento logistico para la visualizacion de la genrencia de paz en los municipios antioqueños</t>
  </si>
  <si>
    <t>3835432</t>
  </si>
  <si>
    <t>Modelo de comunicación y difusión para promover las políticas de paz del Departamento de Antioquia, creado y funcional</t>
  </si>
  <si>
    <t>Escuela de comunicación parala paz</t>
  </si>
  <si>
    <t xml:space="preserve"> Desarrollo de aciones para la implementacion de la mesas de trabajo interdepartamental y ejecucion de actividades de fortalecimiento institucional en el posconflcito</t>
  </si>
  <si>
    <t xml:space="preserve">Procesos y procedimientos   desarrollados de paz y posconflicto a nivel de fronteras del Departamento de Antioquia, </t>
  </si>
  <si>
    <t>mesas de trabajo interdepartamentales, Actividades de fortalecimiento institucional</t>
  </si>
  <si>
    <t>Desarrollo de acciones logisticas para la creacion y organización de los Consejos municipales de paz y posconflicto en el departamento de antioquia</t>
  </si>
  <si>
    <t>Consejos  municipales de paz y posconflicto creados y funcionando</t>
  </si>
  <si>
    <t>Construccion , formulacion e implementacion del Consejo Departamental de Paz en el departamento de Antioquia</t>
  </si>
  <si>
    <t>22-0174</t>
  </si>
  <si>
    <t>Creacion y organización de los Consejos comunitarios de paz y posconflicto</t>
  </si>
  <si>
    <t>Acompañamiento a las comunidades antioqueñas para la creacion y organización de las mesas subregionales de paz y posconflicto</t>
  </si>
  <si>
    <t>Mesas subregionales de paz y posconflicto creadas y funcionando</t>
  </si>
  <si>
    <t>Creacion y organización de las mesas subregionales de paz y posconflicto</t>
  </si>
  <si>
    <t xml:space="preserve"> Desarrollo de acciones de acompañamiento, organización logistica, promocion y sensibilizacion del proceso de construccion de paz en el departamento de antioquia</t>
  </si>
  <si>
    <t>Juan David Hurtado</t>
  </si>
  <si>
    <t>3839397</t>
  </si>
  <si>
    <t>juan.hurtado@antioquia.gov.co</t>
  </si>
  <si>
    <t>Antioquia en Paz</t>
  </si>
  <si>
    <t>Agenda de paz y posconflcito concertada y articulada con los proyectos visionarios del plan de desarrollo departamental</t>
  </si>
  <si>
    <t>implementacion y acciones de seguridad y convivencia ciudadana acompañadas por la creacion de un cuerpo de paz para los municipios de Anorí, Briceño, Dabeiba.ituango, Renmedios,  Vigia del Fuerte y segovia</t>
  </si>
  <si>
    <t>22-0221</t>
  </si>
  <si>
    <t>Articulacion administraciones municipales y Gobernacion de Antioquia en el marco del posconflicto y sitematizacion de la informacion en un entregable de memoria historica, Agenda de Paz Creada e implementada</t>
  </si>
  <si>
    <t>Acciones institucionales de confianza,  procesos de consolidacion estatal y otros gastos generales</t>
  </si>
  <si>
    <t>TECNOLOGICO DE ANTIOQUIA /INSTITUCION UNIVERSITARIA</t>
  </si>
  <si>
    <t>En ejecución</t>
  </si>
  <si>
    <t>juan david Hurtado</t>
  </si>
  <si>
    <t>Designar estudiantes de las universidades publicas para la realización de la practica academica, con el fin de brindar apoyo al proceso de creación de la agenda de paz a través de los cuerpos de paz.</t>
  </si>
  <si>
    <t xml:space="preserve">Practicantes de excelencia Universidades Publicas </t>
  </si>
  <si>
    <t>Tecnologico de Antioquia</t>
  </si>
  <si>
    <t>Es competencia de Gestión Humana, Desarrollo Organizacional.</t>
  </si>
  <si>
    <t>Practicantes de excelencia Universidades Privadas</t>
  </si>
  <si>
    <t>Talento Humano</t>
  </si>
  <si>
    <t>Desarrollo de proyectos productivos ligados a los proyectos visionarios del plan de desarrollo de la Gobernacion de Antioquia, convenios interinstitucionales para generar empleos digno</t>
  </si>
  <si>
    <t>Trabajo decente y desarrollo económico local para la Paz</t>
  </si>
  <si>
    <t>Empleos dignos generados en las zonas priorizadas afectados por el conflicto en el territorio Antioqueño</t>
  </si>
  <si>
    <t>Mesa del sector trabajo para la generación de empleo en el Post conflicto</t>
  </si>
  <si>
    <t>Generación de empleo para personas afectadas por wel conflicto en el departamento de Antioquia</t>
  </si>
  <si>
    <t>Oficina de Comunicaciones</t>
  </si>
  <si>
    <t>Contrato  interadministrativo  de mandato para la promoción, creación, elaboración desarrollo y conceptualización de las campañas, estrategias y necesidades comunicacionales de la Gobernación de Antioquia.</t>
  </si>
  <si>
    <t xml:space="preserve">Camila Alexandra Zapata Zuluaga </t>
  </si>
  <si>
    <t>3839275</t>
  </si>
  <si>
    <t>camila.zapata@antioquia.gov.co</t>
  </si>
  <si>
    <t>Fortalecimiento de las instancias, mecanismos y espacios de participación ciudadana</t>
  </si>
  <si>
    <t xml:space="preserve"> Rendiciones de cuentas realizadas por la administración departamental.</t>
  </si>
  <si>
    <t xml:space="preserve">Protección del derecho a la información en todo el Departamento, Antioquia, Occidente </t>
  </si>
  <si>
    <t>160006001/001</t>
  </si>
  <si>
    <t>Comunicación</t>
  </si>
  <si>
    <t>S2017060039811</t>
  </si>
  <si>
    <t>Teleantioquia</t>
  </si>
  <si>
    <t>Ejecución</t>
  </si>
  <si>
    <t>OFICINA DE COMUNICACIONES</t>
  </si>
  <si>
    <t>CAMILA AEXANDRA ZAPATA ZULUAGA</t>
  </si>
  <si>
    <t>Técnica, Administrativa, Financiera, Jurídica y contable.</t>
  </si>
  <si>
    <t xml:space="preserve">Prestación de servicios de un operador logístico para la organización, administración, ejecución y demás acciones logísticas necesarias para la realización de los eventos programadas por la Gobernación de Antioquia . </t>
  </si>
  <si>
    <t>Comunicación Organizacional y Pública</t>
  </si>
  <si>
    <t>Grado de acciones institucionales comunicadas a la sociedad Antioqueña a través de los canales diponibles- Porcentaje de servidores públicos con acceso a los canales propios de la administración departamental (intranet, emisora, boletín, períodico e impresos).</t>
  </si>
  <si>
    <t xml:space="preserve">Fortalecimiento de las relaciones institucionales y sociales en el Departamento de Antioquia </t>
  </si>
  <si>
    <t>160005001/001</t>
  </si>
  <si>
    <t>Comunicación y logística</t>
  </si>
  <si>
    <t>Plaza Mayor</t>
  </si>
  <si>
    <t>Designar estudiantes de las universidades públicas para la realización de la práctica académica, con el fin de brindar apoyo a la gestión del Departamento de Antioquia y sus regiones durante el primer semestre de 2017.</t>
  </si>
  <si>
    <t>Prácticas de Excelencia</t>
  </si>
  <si>
    <t>Plazas de practicas asignadas a los diferentes organismos de la Gobrenación de Antioquia</t>
  </si>
  <si>
    <t>Fortalecimiento incorporación de estudiantes en semestre de práctica que aporten al desarrollo de proyectos de corta duración 2016-2019. Medellín, Antioquia, Occidente</t>
  </si>
  <si>
    <t>Secretaría de Gestión Humana y Desarrollo Organizacional</t>
  </si>
  <si>
    <t>Adquisición de bienes informáticos especializados para el Departamento de Antioquia. Lote 1 Oficina de Comunicacioes</t>
  </si>
  <si>
    <t>Natalia López Isaza</t>
  </si>
  <si>
    <t>Técnio Operativo</t>
  </si>
  <si>
    <t>3839262</t>
  </si>
  <si>
    <t>natalia.lopez@antioquia.gov.co</t>
  </si>
  <si>
    <t xml:space="preserve">Subsecretaría Logística </t>
  </si>
  <si>
    <t>Desarrollar un programa de formación ciudadana, de información pública y de pedagogía social para lograr el fortalecimiento de la democracia y de la convivencia ciudadana en el Departamento de Antioquia.</t>
  </si>
  <si>
    <t>Lina María Roldán</t>
  </si>
  <si>
    <t>3839270</t>
  </si>
  <si>
    <t>linamaria.roldan@antioquia.gov.co</t>
  </si>
  <si>
    <t xml:space="preserve">Capítulos de participación ciudadana transmitidos por el canal regional </t>
  </si>
  <si>
    <t>Fortalecimiento en pedagogía  ciudadana en el Departamento de Antioquia</t>
  </si>
  <si>
    <t>160010/001</t>
  </si>
  <si>
    <t>Actividades culturales, asesoría y orientación pedagógica, festivales de participación, microprogramas de tv, productos audiovisuales, programas incluyentes, seminarios educativos y talleres pedagógicos</t>
  </si>
  <si>
    <t>LINA MARÍA ROLDÁN</t>
  </si>
  <si>
    <t>Servicios de mantenimiento o reparaciones de aeronaves</t>
  </si>
  <si>
    <t>Sara Urrego - Jorge Gallego</t>
  </si>
  <si>
    <t xml:space="preserve">
3839227
3839277</t>
  </si>
  <si>
    <t xml:space="preserve">
saralucia.urrego@antioquia.gov.co
jorge.gallego@antioquia.gov.co</t>
  </si>
  <si>
    <t>LIC-2017-6891</t>
  </si>
  <si>
    <t>Jorge Vargas</t>
  </si>
  <si>
    <t>Tecnica, Administrativa, Financiera.</t>
  </si>
  <si>
    <t>Servicios de helicópteros</t>
  </si>
  <si>
    <r>
      <t xml:space="preserve">servicios de contratacion de personal
</t>
    </r>
    <r>
      <rPr>
        <b/>
        <i/>
        <sz val="10"/>
        <color rgb="FFFF0000"/>
        <rFont val="Calibri"/>
        <family val="2"/>
        <scheme val="minor"/>
      </rPr>
      <t>Contrato adelantado por la SSSA y la Oficina Privada aporta CDP</t>
    </r>
  </si>
  <si>
    <t xml:space="preserve">
3839227
3839278</t>
  </si>
  <si>
    <t>Carlos Guerra</t>
  </si>
  <si>
    <r>
      <t xml:space="preserve">Combustible de aviación
</t>
    </r>
    <r>
      <rPr>
        <b/>
        <i/>
        <sz val="10"/>
        <color rgb="FFFF0000"/>
        <rFont val="Calibri"/>
        <family val="2"/>
        <scheme val="minor"/>
      </rPr>
      <t>Contrato adelantado por la SSSA y la Oficina Privada aporta CDP</t>
    </r>
  </si>
  <si>
    <r>
      <t xml:space="preserve">Agencias de viajes
</t>
    </r>
    <r>
      <rPr>
        <b/>
        <i/>
        <sz val="10"/>
        <color rgb="FFFF0000"/>
        <rFont val="Calibri"/>
        <family val="2"/>
        <scheme val="minor"/>
      </rPr>
      <t>Contrato adelantado por la Secretaría General y la Oficina Privada aporta CDP</t>
    </r>
  </si>
  <si>
    <t>18618 - 18619</t>
  </si>
  <si>
    <t>Maria Victoria  Hoyos</t>
  </si>
  <si>
    <r>
      <t xml:space="preserve">Practicantes de Excelencia                                                 </t>
    </r>
    <r>
      <rPr>
        <b/>
        <i/>
        <sz val="10"/>
        <color rgb="FFFF0000"/>
        <rFont val="Calibri"/>
        <family val="2"/>
        <scheme val="minor"/>
      </rPr>
      <t>Contrato liderado por la Secretaría de Gestión Humana y Desarrollo Organizacional</t>
    </r>
  </si>
  <si>
    <t>Ofina Privada</t>
  </si>
  <si>
    <t>Secretaría de Educación</t>
  </si>
  <si>
    <t>Vigencia Expirada Contrato Nro. 4600004275 cuyo objeto es: "Contrato Interadministrativo para la construcción de los  Parques Educativos en los municpios de Abejorral y Gómez Plata, Antioquia"</t>
  </si>
  <si>
    <t>Juan Carlos Restrepo Sierra</t>
  </si>
  <si>
    <t>Director Infraestructura educativa</t>
  </si>
  <si>
    <t>3838572</t>
  </si>
  <si>
    <t>juan.restreposi@antioquia.gov.co</t>
  </si>
  <si>
    <t xml:space="preserve">MAS Y MEJOR EDUCACIÓN PARA LA SOCIEDAD Y LAS PERSONAS EN EL SECTOR URBANO </t>
  </si>
  <si>
    <t>Mantenimiento e intervención en Ambientes de aprendizaje para el Sector Urbano Todo El Departamento, Antioquia, Occidente</t>
  </si>
  <si>
    <t>020163001</t>
  </si>
  <si>
    <t>COS 061 22/06/2015</t>
  </si>
  <si>
    <t>EMPRESA DE VIVIENDA DE ANTIOQUIA</t>
  </si>
  <si>
    <t>William Castrillón Alzate C.C. 15.345.666</t>
  </si>
  <si>
    <t>Tipo C</t>
  </si>
  <si>
    <t xml:space="preserve">Técnica
Jurídica
Administrativa
Contable y/o Financiera
</t>
  </si>
  <si>
    <t xml:space="preserve">Construcción de la segunda etapa de Centro Educativo Rural Ovejas del municipio de San Vicente Ferrer, Antioquia </t>
  </si>
  <si>
    <t>MAS Y MEJOR EDUCACIÓN PARA LA SOCIEDAD Y LAS PERSONAS EN LA RURALIDAD</t>
  </si>
  <si>
    <t>Construcción de aulas nuevas en establecimientos educativos rurales</t>
  </si>
  <si>
    <t>Mantenimiento e intervención en ambientes de aprendizaje para el sector rural Todo El Departamento, Antioquia, Occidente</t>
  </si>
  <si>
    <t>020168001</t>
  </si>
  <si>
    <t xml:space="preserve">Aulas Nuevas </t>
  </si>
  <si>
    <t>Construcción de aulas nuevas</t>
  </si>
  <si>
    <t>Angela Maria Marin C.C. 43261282, Julieth Natalia Valencia Rojo C.C. 39.454.520 y el Supervisor Juridico lo define la dirección juridica</t>
  </si>
  <si>
    <t>Tipo B</t>
  </si>
  <si>
    <t xml:space="preserve">Colegiada </t>
  </si>
  <si>
    <t>Mantenimiento de las sedes educativas IE Joaquin Cardenas Gomez sede Liceo Joaquin Cardenas Gomez, IER El Jordan sede principal, IER Puerto Garza sede principal,  en el Muncipio de San Carlos, Antioquia</t>
  </si>
  <si>
    <t xml:space="preserve">Mantenimientos realizados en establecimientos educativos </t>
  </si>
  <si>
    <t>Mantenimiento de las sedes educativas CER Lejos Del Nido sedes Lejos Del Nido, Tabacal, El Portento, Gabriel Vallejo, La Amapola y Los Medios, la IE Ignacio Botero Vallejo sedes Ignacio Botero Vallejo, Puente Pelaez y Fabriciano Botero, la IER LUIS EDUARDO POSADA RESTREPO sedes Carrizales y Don Diego y la IER Don Diego sede Nazareth en el Muncipio de El Retiro, Antioquia</t>
  </si>
  <si>
    <t xml:space="preserve">Construcción de la segunda etapa de la IER La Cruzada del municipio de Remedios </t>
  </si>
  <si>
    <t xml:space="preserve">Construcción de aulas nuevas. </t>
  </si>
  <si>
    <t>Contratada</t>
  </si>
  <si>
    <t xml:space="preserve">Tipo A </t>
  </si>
  <si>
    <t xml:space="preserve">Interventoria Técnica, Juridica, financiera, ambiental </t>
  </si>
  <si>
    <t xml:space="preserve">Interventoria técnica, Interventoría técnica, administrativa, financiera, ambiental y juridica para el contrato: Construcción de la segunda etapa de la IER La Cruzada del municipio de Remedios </t>
  </si>
  <si>
    <t>Dicson Fernando Llano C.C.1.017.141.511</t>
  </si>
  <si>
    <t xml:space="preserve">Reposición del Centro Educativo Cañaveral Arriba, en el municipio de San Pedro de Urabá </t>
  </si>
  <si>
    <t>Reposición de planta física en establecimientos educativos rurales</t>
  </si>
  <si>
    <t>Daverson Castrillón C.C. 70.330.051, Julieth Natalia Valencia Rojo C.C. 39.454.520 y el Supervisor Juridico lo define la dirección juridica</t>
  </si>
  <si>
    <t xml:space="preserve">Mantenimiento en la IER Bernardo Sierra del municipio de Cañasgordas, Antioquia </t>
  </si>
  <si>
    <t>Luisa Fernanda Sánchez  C.C. 43877928, Julieth Natalia Valencia Rojo C.C. 39.454.520 y el Supervisor Juridico lo define la dirección juridica</t>
  </si>
  <si>
    <t xml:space="preserve">Reposición de la IER LA Primavera del municipio de Ebejico </t>
  </si>
  <si>
    <t xml:space="preserve">Interventoria técnica, Interventoría técnica, administrativa, financiera, ambiental y juridica para el contrato:Reposición de la IER LA Primavera del municipio de Ebejico </t>
  </si>
  <si>
    <t>Luisa Fernanda Sánchez  C.C. 43877928</t>
  </si>
  <si>
    <t>Construcción de la placa polideportiva de la IE San Rafael, Sede Bachillerato del municipio de Heliconia</t>
  </si>
  <si>
    <t>Nuevos espacios recreativos en establecimientos educativos</t>
  </si>
  <si>
    <t xml:space="preserve">Adición No. 2 al Convenio No. 4600005662 de 2016, cuyo objeto es: "Aunar esfuerzos para el desarrollo de las gestiones necesarias que posibiliten el cumplimiento del Plan Nacional de infraestructura Educativa en el marco de la politica pública de Jornada única en el Departamento de Antioquia". </t>
  </si>
  <si>
    <t>MAS Y MEJOR EDUCACIÓN PARA LA SOCIEDAD Y LAS PERSONAS EN EL SECTOR RURAL</t>
  </si>
  <si>
    <t>Aulas nuevas</t>
  </si>
  <si>
    <t>Elizabeth Mesa C.C. 43.577.354</t>
  </si>
  <si>
    <t>Construcción de aulas nuevas en establecimientos educativos urbanos</t>
  </si>
  <si>
    <t>Convenio interadministrativo para la obras de saneamiento básico en la subregión del Oriente Antioqueño.</t>
  </si>
  <si>
    <t>Excelencia educativa con más y mejores maestros</t>
  </si>
  <si>
    <t>Intervención en sedes educativas para: agua, saneamiento básico, servicios públicos y legalización de predios en asocio con otras dependencias de la Gobernación</t>
  </si>
  <si>
    <t>Suministro en sedes educativas de agua, saneamiento básico, energía y legalización de predios en asocio con dependencias de la Gobernación de Antioquia</t>
  </si>
  <si>
    <t>020221001</t>
  </si>
  <si>
    <t>Cofinanciar agua potable, instalación energía y saneamiento básico</t>
  </si>
  <si>
    <t>Angela Maria Marin C.C. 43261282</t>
  </si>
  <si>
    <t>Proyectos Pedagógicos Productivos en la Media Rural</t>
  </si>
  <si>
    <t>Hanzz Mariaga Cruz</t>
  </si>
  <si>
    <t>hanzz.mariaga@antioquia.gov.co</t>
  </si>
  <si>
    <t>Educación para la nueva ruralidad</t>
  </si>
  <si>
    <t>Proyectos Pedagógicos Productivos (PPP) implementados con estudiantes de  Instituciones Educativas Rurales.</t>
  </si>
  <si>
    <t>Consolidación de estrategias educativas para una nueva ruralidad Todo El
Departamento, Antioquia, Occidente</t>
  </si>
  <si>
    <t>020169001</t>
  </si>
  <si>
    <t>Diagnóstico de las IER, capacitación en PPP, resignificación del PEI, currículo y Plan de estudios. Dotación e Inversión en los PPP por IER</t>
  </si>
  <si>
    <t>Alvaro Humberto Muñoz Jaramillo, 71621464</t>
  </si>
  <si>
    <t>Guías de Posprimaria rural</t>
  </si>
  <si>
    <t>Más y Mejor Educación para la sociedad y las personas en el sector rural</t>
  </si>
  <si>
    <t xml:space="preserve">Sedes Educativas rurales  dotadas </t>
  </si>
  <si>
    <t>Dotación de canasta educativa a las sedes educativas rurales de los municipios no certificados del departamento de Antioquia</t>
  </si>
  <si>
    <t>020209001</t>
  </si>
  <si>
    <t>Sedes educativas rurales dotadas</t>
  </si>
  <si>
    <t>Compra y/o reimpresión, transporte y distribución de guías  a municipios del Magdalena Medio</t>
  </si>
  <si>
    <t>Olga Patricia Gil Henao. 32553102</t>
  </si>
  <si>
    <t>Adquisición de la dotación para docentes</t>
  </si>
  <si>
    <t>Iván de J. Guzmán López</t>
  </si>
  <si>
    <t>Director Talento Humano</t>
  </si>
  <si>
    <t>ivan.guzman@antioquia.gov.co</t>
  </si>
  <si>
    <t>Más y mejor educación para la sociedad y las personas en el sector Urbano</t>
  </si>
  <si>
    <t>Matricula de Educación Formal</t>
  </si>
  <si>
    <t>Adquisición de los elementos de dotación para los docentes que devengan menos de dos salarios minimos l.v. Municipios no certificados en educación del Departamento de Antioquia.</t>
  </si>
  <si>
    <t>020223001</t>
  </si>
  <si>
    <t>Dotación de docentes</t>
  </si>
  <si>
    <t>Adquisición y entrega de dotación</t>
  </si>
  <si>
    <t>María Magdalena Cuervo 43644012</t>
  </si>
  <si>
    <t>Taller de formación en comunicación asertiva</t>
  </si>
  <si>
    <t>Docentes y directivos docentes beneficiados con programas para mejorar la formación y la calidad de vida.</t>
  </si>
  <si>
    <t>Implementación de estrategias orientadas al bienestar de los funcionarios de la Secretaría de Educación de Antioquia</t>
  </si>
  <si>
    <t>020224001</t>
  </si>
  <si>
    <t>Servidores  de los establecimeintos educativos beneficiados con programas para mejorar la formación y calidad de vida</t>
  </si>
  <si>
    <t>Desarrollo de talleres de formación</t>
  </si>
  <si>
    <t>Martha Nelly Villada</t>
  </si>
  <si>
    <t>Capacitación en higiene ocupacional en el puesto de trabajo</t>
  </si>
  <si>
    <t>Iván de j. Guzmán lópez</t>
  </si>
  <si>
    <t>Capacitación a personal administrativo en las Instituciones Educativas en normatividad</t>
  </si>
  <si>
    <t>Prestar servicios educativos para la cualificación académica de estudiantes de la media en municipios del Departamento de Antioquia</t>
  </si>
  <si>
    <t xml:space="preserve">Juan Martín Vásquez Hincapié
</t>
  </si>
  <si>
    <t>Director Formación para el Trabajo</t>
  </si>
  <si>
    <t>juan.vasquez@antioquia.gov.co</t>
  </si>
  <si>
    <t>Educación Terciaria para todos</t>
  </si>
  <si>
    <t>Jóvenes y adultos capacitados en competencias laborales desde la formación para el trabajo y el desarrollo humano articulados a los Ecosistemas de innovación</t>
  </si>
  <si>
    <t>Formación a jóvenes y adultos en competencias laborales articulados a los ecosistemas de innovación , Antioquia, Occidente</t>
  </si>
  <si>
    <t>020179001</t>
  </si>
  <si>
    <t>Cualificación académica estudiantes de la media según las necesidades logrando certificación de aptitud ocupacional.</t>
  </si>
  <si>
    <t>Formación para el trabajo y el desarrollo humano, en el nivel de conocimientos academicos  a estudiantes de la media técnica</t>
  </si>
  <si>
    <t>En proceso</t>
  </si>
  <si>
    <t xml:space="preserve">Lina Marcela Arias Taborda
c.c 32352442
Mary Luz Mesa </t>
  </si>
  <si>
    <t>Focalización, y formación a población en extraedad y adultos en situación de analfabetismo de los municipios no certificados de Antioquia</t>
  </si>
  <si>
    <t>Sulma Patricia Rodriguez G.</t>
  </si>
  <si>
    <t xml:space="preserve">Directora de Alfabetización </t>
  </si>
  <si>
    <t>Sulmapatricia.rodriguez@antioquia.gov.co</t>
  </si>
  <si>
    <t xml:space="preserve">Antioquia Libre de Analfabetismo </t>
  </si>
  <si>
    <t xml:space="preserve">Estudiantes matriculados en los Ciclos Lectivos de Educación Integrado CLEI mayores de 15 años 
</t>
  </si>
  <si>
    <t xml:space="preserve">Fortalecimiento de la Educación de jóvenes en extraedad y adultos en los ciclos de alfabetización, básica y media en el departamento de Antioquia </t>
  </si>
  <si>
    <t>020183001</t>
  </si>
  <si>
    <t xml:space="preserve">Desarrollo de procesos pedagógicos </t>
  </si>
  <si>
    <t xml:space="preserve">Diana Milena Ruiz Arango  Claudia Patricia Mejia Builes  </t>
  </si>
  <si>
    <t>Formación de agentes en metodologías pertinentes para la atención a población adulta de los 117 municipios del Departamento de Antioquia</t>
  </si>
  <si>
    <t xml:space="preserve">Agentes formados en las metodologías pertinentes para la atención de la población adulta
</t>
  </si>
  <si>
    <t xml:space="preserve">Diana Milena Ruiz Arango 32140827 </t>
  </si>
  <si>
    <t>Promoción e implementación de estrategias de desarrollo pedagógico en establecimientos educativos oficiales de la subregión urabá con canasta contratada.</t>
  </si>
  <si>
    <t>Luis Guillermo Mesa Santamaria</t>
  </si>
  <si>
    <t>Director de Cobertura</t>
  </si>
  <si>
    <t>3838502</t>
  </si>
  <si>
    <t>luis.mesa@antioquia.gov.co</t>
  </si>
  <si>
    <t>Mas y mejor educación para la sociedad y las personas en el sector urbano</t>
  </si>
  <si>
    <t xml:space="preserve">Matricula de estudiantes oficiales en la zona Urbana </t>
  </si>
  <si>
    <t>Ampliación de  la sostenibilidad del servicio educativo oficial en el Departamento de Antioquia</t>
  </si>
  <si>
    <t>020220001</t>
  </si>
  <si>
    <t xml:space="preserve">Atención de población  en edad escolar en los niveles de preescolar, básica y media, urbana y rural que por limitaciones e insuficiencia en la planta de cargos docentes oficiales viabilizada para la ETC, no alcanzan a ser atendidos por el sector oficial. </t>
  </si>
  <si>
    <t>Sostenibilidad Cohorte y contratada</t>
  </si>
  <si>
    <t>ANGELA JANNET SENEJOA RODRÍGUEZ C.C. 52473898 Y MIRYAM ROSA BEDOYA DIAZ C.C. 43140106</t>
  </si>
  <si>
    <t>Promoción e implementación de estrategias de desarrollo pedagógico para la prestación del servicio educativo indígena en establecimientos educativos oficiales de las subregiones Bajo Cauca, Norte, Occidente, Suroeste y Urabá.</t>
  </si>
  <si>
    <t>HERACLIO HERRERA PALMI C.C. 71330109</t>
  </si>
  <si>
    <t>Promoción e implementación de estrategias de desarrollo pedagógico en establecimientos educativos oficiales de las subregiones de Magdalena Medio, Nordeste, Norte, Oriente, Suroeste y Valle de Aburrá con canasta contratada.</t>
  </si>
  <si>
    <t>EDWIN HENAO VALENCIA C.C. 8129102 Y ORFA MIRIAM BARRADA AGUDELO C.C. 32317644</t>
  </si>
  <si>
    <t>Promoción e Implementación de estrategias de desarrollo pedagógico en establecimientos educativos oficiales de Las Subregiones del  Bajo Cauca, Norte, Oriente, Occidente y Suroeste con canasta contratada.</t>
  </si>
  <si>
    <t>GUSTAVO ALFONSO ARAQUE CARRILLO C.C. 98481065 Y CARLA RUIZ SANTAMARÍA C.C. 1017129608</t>
  </si>
  <si>
    <r>
      <t xml:space="preserve">Contrato de prestación de servicio educativo para la atención de población en edad escolar en los niveles preescolar, basica y media, en zona urbana del Municipio de </t>
    </r>
    <r>
      <rPr>
        <b/>
        <sz val="10"/>
        <rFont val="Calibri"/>
        <family val="2"/>
      </rPr>
      <t>Chigorodó.</t>
    </r>
  </si>
  <si>
    <t>ALBA LUZ LÓPEZ VELÁSQUEZ C.C. 43674322</t>
  </si>
  <si>
    <r>
      <t xml:space="preserve">Contrato de prestación de servicio educativo para la atención de población en edad escolar en los niveles preescolar, basica y media, en zona urbana del Municipio de </t>
    </r>
    <r>
      <rPr>
        <b/>
        <sz val="10"/>
        <rFont val="Calibri"/>
        <family val="2"/>
      </rPr>
      <t>Caucasia</t>
    </r>
  </si>
  <si>
    <t>ANDRÉS FELIPE JARAMILLO BETANCUR C.C. 71228232</t>
  </si>
  <si>
    <t>Prestar servicios de apoyo administrativo, operativo, y profesional a los establecimientos educativos oficiales de los Municipios no certificados del Departamento de Antioquia, sus respectivas sedes y a la Secretaría de Educación Departamental</t>
  </si>
  <si>
    <t>Juliana Arboleda Jiménez</t>
  </si>
  <si>
    <t>Directora Financiera</t>
  </si>
  <si>
    <t>juliana.arboleda@antioquia.gov.co</t>
  </si>
  <si>
    <t>Suministro personal administrativo para garantizar la prestación del servicio educativo en los municipios no certificados del Departamento</t>
  </si>
  <si>
    <t>020219001</t>
  </si>
  <si>
    <t>SERVIVIOS PRESTADOS</t>
  </si>
  <si>
    <t>Contratar personal apoyo urbano rural</t>
  </si>
  <si>
    <t>lic-0001 de 2017</t>
  </si>
  <si>
    <t>Juan Eugenio Maya Lema</t>
  </si>
  <si>
    <t>Adquisición de tiquetes aéreos para la Gobernación de Antioquia</t>
  </si>
  <si>
    <t>JUAN EUGENIO MAYA LEMA</t>
  </si>
  <si>
    <t>SUBSECRETARIO ADTVO</t>
  </si>
  <si>
    <t>3838471</t>
  </si>
  <si>
    <t xml:space="preserve"> juaneugenio.maya@antioquia.gov.co</t>
  </si>
  <si>
    <t>Más y mejor educación para la sociedad y las personas en el sector urbano</t>
  </si>
  <si>
    <t>TIQUETES</t>
  </si>
  <si>
    <t>Educación 2-18744</t>
  </si>
  <si>
    <t>2017060102139 del 22/09/2017</t>
  </si>
  <si>
    <t>SATENA S.A</t>
  </si>
  <si>
    <t>JAIME IVAN BOCANECRA
CC 93.203.984</t>
  </si>
  <si>
    <t>Funcionamiento</t>
  </si>
  <si>
    <t>999999999</t>
  </si>
  <si>
    <t>Educación 1-18743</t>
  </si>
  <si>
    <t>Mancomunar esfuerzos técnicos, administrativos y financieros tendientes a la implementación de la promoción de las TIC, mediante la instalación, puesta en funcionamiento, habilitación y mantenimiento de los espacios de acceso gratuito a internet a través de 125 zonas wifi en el departamento de Antioquia</t>
  </si>
  <si>
    <t xml:space="preserve">Juan Gabriel Vélez Manco </t>
  </si>
  <si>
    <t>Subsecretario</t>
  </si>
  <si>
    <t>juan.velez@antioquia.gov.co</t>
  </si>
  <si>
    <t>Educación terciaria para todos</t>
  </si>
  <si>
    <t>Matrícula de estudiantes en la Universidad Digital</t>
  </si>
  <si>
    <t>Implementación y puesta en marcha de la Universidad Digital de Antioquia, Departamento de Antioquia</t>
  </si>
  <si>
    <t>020167001</t>
  </si>
  <si>
    <t>Instalación, puesta en funcionamiento, habilitación y mantenimiento de los estapacios gratuitos de internet a través de 125 zonas wifi en el departamento de Antioquia</t>
  </si>
  <si>
    <t>UNE EPM TELECOMUNICACIONES S.A</t>
  </si>
  <si>
    <t xml:space="preserve">Contrato efectuado en convenio con el Ministerio de las TICS - FONTIC </t>
  </si>
  <si>
    <t>Faber Ayala
cc: 79.681.556</t>
  </si>
  <si>
    <t>Adición al contrato Nro. 4600006945 cuyo objeto es "Prestar el servicio de conectividad e internet y servicios asociados en la infraestructura física de los ecosistemas de innovación de los Municipios no Certificados del Departamento de Antioquia "</t>
  </si>
  <si>
    <t>Antioquia territorio inteligente ecosistemas de innovación</t>
  </si>
  <si>
    <t>Sedes Urbanas y Rurales con servicio de internet</t>
  </si>
  <si>
    <t>Fortalecimiento de la conectividad y equipamento tecnologico al servicio de las Instituciones Educativas Todo El Departamento, Antioquia, Occidente</t>
  </si>
  <si>
    <t>020171001</t>
  </si>
  <si>
    <t>Coneccion del servicio de internet en las sedes urbanas y rurales</t>
  </si>
  <si>
    <t>2017060089481 del 27/06/2017</t>
  </si>
  <si>
    <t>VALOR MÁS S.A</t>
  </si>
  <si>
    <t>Gabriel Jaime Monsalve
Faber Ayala</t>
  </si>
  <si>
    <t xml:space="preserve">Prestar el servicio de conectividad e internet y servicios asociados en la infraestructura física de los ecosistemas de innovación de los Municipios no Certificados del Departamento de Antioquia </t>
  </si>
  <si>
    <t>Adquisición de Plataforma Gamificada con servicio de soporte para que los estudiantes de antioquia practiquen para presetar el exámen de Pruebas Saber</t>
  </si>
  <si>
    <t xml:space="preserve">Juan Pablo Durán Ortíz </t>
  </si>
  <si>
    <t>Gerente de Plataformas Saber</t>
  </si>
  <si>
    <t>juanpablo.duran@antioquia.gov.co</t>
  </si>
  <si>
    <t xml:space="preserve">Excelencia educativa con más y mejores maestros </t>
  </si>
  <si>
    <t>Reconocimiento a estudiantes, docentes, directivos docentes, instituciones y centros educativos en sus experiencias a favor de la educación pública de calidad</t>
  </si>
  <si>
    <t xml:space="preserve">Divulgación y reconocimiento a maestros, directivos docentes y estudiantes de municipios no certificados </t>
  </si>
  <si>
    <t>020174001</t>
  </si>
  <si>
    <t>33040617: Fomentar y motivar el reconocimiento y reivindicación de la profesión docente y directiva desde sus comunidades, dar a conocer el buen desempeño de su función y compromiso para optimizar su saber y competencias.</t>
  </si>
  <si>
    <t>Encuentros socialización experiencias, Presentacion del Programa</t>
  </si>
  <si>
    <t>El proceso se llevará a cabo en la vigencia 2018.</t>
  </si>
  <si>
    <t>Frank de Jesús Monsalve Builes  -
Cc 70101951</t>
  </si>
  <si>
    <t>Implementacion de un sistema de informacion que contenga el proceso presupuestal, financiero, contable y contractual para la administración de los FSE. De los municipios no certificados del departamento de Antioquia.</t>
  </si>
  <si>
    <t>Modelo educativo de Antioquia para la vida, la sociedad y el trabajo</t>
  </si>
  <si>
    <t>Sistema departamental de información y medición educativa que integre calidad, matrícula, gestion, recursos e infraestructura</t>
  </si>
  <si>
    <t>Fortalecimiento  infraestructura tecnologica y consolidacion de la informacion en un sistema integrado en SEEDUCA Antioquia</t>
  </si>
  <si>
    <t>020234001</t>
  </si>
  <si>
    <t>Implementacion de un sistema de informacion</t>
  </si>
  <si>
    <t>Eduardo Muñoz Luna
cc: 12.555.595</t>
  </si>
  <si>
    <t>Sistema departamental de información y medición educativa que integre calidad, matrícula, gestion recursos e infraestructura</t>
  </si>
  <si>
    <t>Implementación del diseño metodológico para la formulación del Plan educativo de Antioquia 2030</t>
  </si>
  <si>
    <t>FRANCISCO JAVIER ROLDAN</t>
  </si>
  <si>
    <t>DIERECCIÓN PROYECTOS ESTRATÉGICOS</t>
  </si>
  <si>
    <t>francisco.roldan@antioquia.gov.co</t>
  </si>
  <si>
    <t>Modelo educativo antiqueño formulado e implementado con asistencia  de la misión de excelencia</t>
  </si>
  <si>
    <t>Implementación del Modelo Educativo que responde a los nuevos requerimientos Todo El Departamento, Antioquia</t>
  </si>
  <si>
    <t>020178001</t>
  </si>
  <si>
    <t>Plan educativo Antioquia 2030</t>
  </si>
  <si>
    <t>Maria Alejandra Barrera
44002468</t>
  </si>
  <si>
    <t>Apoyo para la implementación del Sistema integrado de información</t>
  </si>
  <si>
    <t>Sistema departamental de información y medición educativa  que integre calidad, matrícula, gestión, recursos e infraestrucutra operando</t>
  </si>
  <si>
    <t xml:space="preserve">Diseñar el sistema Departamental de información integrado </t>
  </si>
  <si>
    <t>Lisardo Domicó Y.
70416967</t>
  </si>
  <si>
    <t>Formulación y articulación  del modelo educativo de Antioquia en las regiones</t>
  </si>
  <si>
    <t>Ana María Palacio
43604348</t>
  </si>
  <si>
    <t>Adición al convenio 4600006785 "Apoyar la implementación del Bachillerato Digital en la secundaria y la media para jóvenes y adultos de los municipios no certificados del Departamento de Antioquia"</t>
  </si>
  <si>
    <t>Diego Armando Agudelo Torres</t>
  </si>
  <si>
    <t>Director de Educación Digital</t>
  </si>
  <si>
    <t>diego.agudelo@antioquia.gov.co</t>
  </si>
  <si>
    <t>Antioquia Libre de Analfabetismo</t>
  </si>
  <si>
    <t>Estudiantes matriculados en los ciclos lectivos de educación integrado CLEI mayores de 15 años.</t>
  </si>
  <si>
    <t>Fortalecimiento de la Educación de Jóvenes en extra edad y adultos en los ciclos de alfabetización, básica y media en el departamento de Antioquia</t>
  </si>
  <si>
    <t>Herramienta implementación de curriculo</t>
  </si>
  <si>
    <t>17269-17270
19688</t>
  </si>
  <si>
    <t>017
049</t>
  </si>
  <si>
    <t>MUNICIPIO DE ENVIGADO</t>
  </si>
  <si>
    <t>Adicion al contrato 4600006784 cuyo objeto es "Apoyar la operación de la estrategia de formación desde el modelo de educación digital en los ciclos de alfabetización básica y media para jóvenes en extraedad y adultos de los municipios no certificados del Departamento de Antioquia"</t>
  </si>
  <si>
    <t>Agentes formados en las metodologías pertinentes para la atención de la población adulta</t>
  </si>
  <si>
    <t>Apoyo profesional</t>
  </si>
  <si>
    <t>049</t>
  </si>
  <si>
    <t>TECNOLÓGICO DE ANTIOQUIA</t>
  </si>
  <si>
    <t>Realizar el fortalecimiento de habilidades socioemocionales de los estudiantes de los grados 8,9,10 y 11 en los municipios no certificados de la subregión del valle de aburra, en el marco del proyecto Brújula en el Departamento.</t>
  </si>
  <si>
    <t>Deysy Yepes Valencia</t>
  </si>
  <si>
    <t>Dirección Pedagógica</t>
  </si>
  <si>
    <t>deysyalexandra.yepes@antioquia.gov.co</t>
  </si>
  <si>
    <t>Estudiantes que han recibido formación y orientación vocacional en la basica secundaria y media mediante el Proyecto Brujula</t>
  </si>
  <si>
    <t>Implementación del proyecto Brujula en el Departamento de Antioquia</t>
  </si>
  <si>
    <t>020181001</t>
  </si>
  <si>
    <t>Cualificación socioemocional</t>
  </si>
  <si>
    <t>Diagnostico, formulacion y produccion del proyecto Brujula</t>
  </si>
  <si>
    <t>Angela Senejoa</t>
  </si>
  <si>
    <t>Prestar asistencia técnica y acompañamiento a las Instituciones educativas para el desarrollo de proyectos que promuevan la paz y la convivencia escola</t>
  </si>
  <si>
    <t>Establecimientos educativos con proyectos de convivencia escolar y atención al posconflicto</t>
  </si>
  <si>
    <t>Actualización, implementación de metodologías de gestión de aula para el desarrollo de capacidades y construcción de paz territorial, Antioquia, Occidente</t>
  </si>
  <si>
    <t>020162001</t>
  </si>
  <si>
    <t>Entrega de talleres urbanos-rurales</t>
  </si>
  <si>
    <t>Talleres de formación urbano rural</t>
  </si>
  <si>
    <t>Mario Velasquez</t>
  </si>
  <si>
    <t>Prestar servicios de apoyo pedagógico, orientando un modelo de atención centrado en la estrategia educativa de atención centrado en la estrategia educativa de atención y equiparación de oportunidades para población con necesidades educativas especiales en municipios no certificados del Departamento de Antioquia.</t>
  </si>
  <si>
    <t xml:space="preserve">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t>
  </si>
  <si>
    <t>Fortalecimiento Atención con calidad a la población en situación de discapacidad o talentos excepcionales Todo El Departamento, Antioquia, Occidente</t>
  </si>
  <si>
    <t>020157001</t>
  </si>
  <si>
    <t>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t>
  </si>
  <si>
    <t>Capacitación directivos y docentes</t>
  </si>
  <si>
    <t>Ana Elena Arango      Maria Luisa Zapata</t>
  </si>
  <si>
    <t>Divulgación y reconocimiento a maestros, directivos docentes y estudiantes Municipios no certificados de Antioquia</t>
  </si>
  <si>
    <t xml:space="preserve">Reconocimiento a  docentes, directivos docentes, instituciones y centros educativos en sus  experiencias a favor de la educación pública de calidad </t>
  </si>
  <si>
    <t>Docentes, directivos docentes y estudiantes reconocidos por sus experiencias significativas</t>
  </si>
  <si>
    <t>Andres Jaramillo    Miriam Bedoya</t>
  </si>
  <si>
    <t>Adición al contrato Nro. 4600006645
Apoyar las acciones para el desarrollo del componente de Calidad Educativa</t>
  </si>
  <si>
    <t xml:space="preserve">Docentes y directivos docentes beneficiados con programas para mejorar la formación y  calidad de vida </t>
  </si>
  <si>
    <t>Formulación de un Plan de Formación que contribuya a mejorar las condiciones de vida y profesionales de los Docentes de Todo El Departamento, Antioquia, Occidente</t>
  </si>
  <si>
    <t>020187001</t>
  </si>
  <si>
    <t>Gestión de progemas y proyectos, gestión de las mesas de concertación, gestión de la formación docente y excelencia educativa</t>
  </si>
  <si>
    <t>Jhon Jairo Laverde</t>
  </si>
  <si>
    <t>Prestar servicios de apoyo administrativo, operativo y profesional para la implementación del  Centro de pensamiento.</t>
  </si>
  <si>
    <t>Escuelas Normales de Educación Superior acompañadas en los procesos pedagógicos, administrativos y financieros 
Docentes y directivos docentes participando en el Centro de Estudios en Educación, pedagogía y didáctica 
Publicaciones resultado de las reflexiones del centro de estudios
Obras aprobadas y financiadas para su publicación por el Comité Departamental de formación docente y evaluador de obras.</t>
  </si>
  <si>
    <t>Implementación del "Centro de Pensamiento Pedagógico" en el Departamento de Antioquia</t>
  </si>
  <si>
    <t>020211001</t>
  </si>
  <si>
    <t>Documento con los contenidos contextualizado
Propuesta Formulada y diseñada
Implementación y seguimiento
Control y seguimiento de obras</t>
  </si>
  <si>
    <t>Diseño de contenidos
Formulación y diseño
Implementación y seguimiento
Monitoreo en  campo</t>
  </si>
  <si>
    <t xml:space="preserve">Julian Andres Corrales GiL </t>
  </si>
  <si>
    <t>Prestar servicio de apoyo pedagógico orientado a fortalecer los procesos de caracterización y atención de los estudiantes con talentos excepcionales en los establecimientos educativos de los municipios no certificados del Departamento de Antioquia.</t>
  </si>
  <si>
    <t>Estudio de caracterización de niños/as en establecimientos educativos en condición de discapacidad y/o talentos excepcionales</t>
  </si>
  <si>
    <t xml:space="preserve">Cracterización de la población referida </t>
  </si>
  <si>
    <t xml:space="preserve"> Maria Luisa Zapata</t>
  </si>
  <si>
    <t xml:space="preserve">Docentes y directivos docentes beneficiados con programas para mejorar la formación y  calidad de vida.                       Docentes que participan en los juegos del magisterio (fase municipal, subregional, departamental y nacional)
</t>
  </si>
  <si>
    <t>Docentes que participan en los juegos del magisterio (fase municipal, subregional, departamental y nacional)</t>
  </si>
  <si>
    <t>• Alistamiento de instituciones y centros educativos oficiales que han de ser utilizados para el alojamiento de los deportistas. (duchas, sanitarios, cerramientos, arreglos menores, vigilancia y aseo).
• Suministro de implementación deportiva para los diferentes torneos.
• Hidratación. 
• Juzgamiento y coordinadores de disciplina deportiva (honorarios, desplazamiento, alimentación y alojamiento).
• Premiación (medallas y trofeos)
• Capacitación en Estilos de Vida Saludable
• El apoyo logístico que sea necesario para el óptimo cumplimiento del objeto del contrato: proveer pendones, pancartas, papelería y las piezas de imagen institucional que se consideren necesarias.</t>
  </si>
  <si>
    <t>Juliana Julio</t>
  </si>
  <si>
    <t>Docentes y directivos docentes formados en calidad de vida</t>
  </si>
  <si>
    <t>Formación a docentes para mejorar su calidad de vida</t>
  </si>
  <si>
    <t>Fabio Peña</t>
  </si>
  <si>
    <t>Implementación de la estrategia de transiciones integrales en los municipios no certificados de Antioquia</t>
  </si>
  <si>
    <t>Planes articulados con el grado de “transición integral” entre la primera infancia y la escolaridad en los establecimientos educativos</t>
  </si>
  <si>
    <t>020210001</t>
  </si>
  <si>
    <t>Docentes de preescolar y directivos docentes formados en procesos de gestión técnico pedagógicos del nivel de preescolar grado transición</t>
  </si>
  <si>
    <t>Formación a docentes de preescolar</t>
  </si>
  <si>
    <t>Sara Cuartas</t>
  </si>
  <si>
    <t>Formulación y puesta en marcha del centro de idiomas y culturas</t>
  </si>
  <si>
    <t>Docentes directivos docentes y estudiantes matriculados en el centro departamental de idiomas y culturas</t>
  </si>
  <si>
    <t>Desarrollo del Centro Departamental de Idiomas y Culturas en el Departamento de Antioquia</t>
  </si>
  <si>
    <t>020216001</t>
  </si>
  <si>
    <t>Formulación y diseño del Centro de Idiomas y Culturas</t>
  </si>
  <si>
    <t>Fábrica de Licores y Alcoholes de Antioquia - FLA</t>
  </si>
  <si>
    <t>Contratar la Sostenibilidad (Mesa de ayuda 3 personas) SAP</t>
  </si>
  <si>
    <t>Natalia Ruiz Lozano</t>
  </si>
  <si>
    <t>Líder Gestora Contratación</t>
  </si>
  <si>
    <t>natalia.ruiz@fla.com.co</t>
  </si>
  <si>
    <t>Jorge Andres Fernandez Castrillón</t>
  </si>
  <si>
    <t>Contratar el servicio de consultoria en el modulo de SAP CO-PC</t>
  </si>
  <si>
    <t>Luis Alberto Higuita Sierra</t>
  </si>
  <si>
    <t>Contratar el servico de Practicantes del Programa de Gestión Humana</t>
  </si>
  <si>
    <t>Jorge Humberto Ramirez Orozco</t>
  </si>
  <si>
    <t>Prestar el Servicio de impresion, fotocopiado, fax y scanner bajo la modalidad de outsourcing in house incluyendo hardware, software, administaracion, papel,insumos y talento humano</t>
  </si>
  <si>
    <t>Juan Alberto Villegas Gonzalez</t>
  </si>
  <si>
    <t>Contratar el Servicio de Vigilancia Privada</t>
  </si>
  <si>
    <t>Tiberio de Jesus Orrego Cortes</t>
  </si>
  <si>
    <t>Contratar la Compra de cintas para respaldo para servidores</t>
  </si>
  <si>
    <t>Contratar la compra de Utiles de oficina - Papeleria</t>
  </si>
  <si>
    <t>Contratar el suministro de Gas vehicular</t>
  </si>
  <si>
    <t>María Eugenia Ramírez Henao</t>
  </si>
  <si>
    <t>Contratar el suministro de Combustible</t>
  </si>
  <si>
    <t>Contratar el servicio de Mantenimiento,  soporte de Servidores HP y sus componentes.(SOSTENIBILIDAD)</t>
  </si>
  <si>
    <t>Contratar el Soporte y mantenimiento del DATA CENTER</t>
  </si>
  <si>
    <t>Contratar el Mantenimiento de vehiculos</t>
  </si>
  <si>
    <t>72154066</t>
  </si>
  <si>
    <t>Contratar el Mantenimiento Equipos de Oficina</t>
  </si>
  <si>
    <t>Contratar el servicio de Mensajeria urbana, Nacional  e Internacional</t>
  </si>
  <si>
    <t>Daniela Gaviria Henao</t>
  </si>
  <si>
    <t>Contratar  la Adquisición Equipos de Oficina</t>
  </si>
  <si>
    <t>Fortalecimiento de los ingresos departamentales</t>
  </si>
  <si>
    <t>Modernizacion y optimizacion del sistema Productivo de la FLA</t>
  </si>
  <si>
    <t>Apoyo y fortalecimiento administraivo de la FLA Itagui, departamento de Antioquia</t>
  </si>
  <si>
    <t>Adquisición equipos de oficina</t>
  </si>
  <si>
    <t>Contratar  la Adquisición herramienta de seguridad de la información</t>
  </si>
  <si>
    <t>Modernizacion y optimizacion dels sistema Productivo de la FLA</t>
  </si>
  <si>
    <t>Adquisición y renovación TIC´s</t>
  </si>
  <si>
    <t>Contratar  la Renovación Herramienta filtrado de contenido- Herramienta de seguridad perimetral y filtrado de contenido USD$ 5500 ASA con firepower.  ASA 50515 o Optenet (9660)</t>
  </si>
  <si>
    <t>Contratar  la  Renovación Hosting pagina institucional FLA.COM.CO</t>
  </si>
  <si>
    <t>Contratar  el Soporte y  mantenimiento de 4 licencias de  Vmware y 1 licencia de Vcenter a partir de julio de 2016 -Suscripción de soporte y mantenimiento del licenciamiento de Software de virtualización por 1 año  (de julio de 2016  a julio 2017), (SOSTENIBILIDAD)</t>
  </si>
  <si>
    <t>Contratar  la Actualización  soporte y mantenimiento herramienta monitoreo infraestructura tecnológica- Actualización del software (3 módulos), Soporte y mantenimiento de herramienta de monitoreo de infraestructura tecnológica (Solar Winds) a 1 año -(SOSTENIBILIDAD)</t>
  </si>
  <si>
    <t>Contratar  la  Actualización, soporte técnico, mantenimiento preventivo y correctivo, y garantía de fabricación para dispositivos de red cisco - Contrato mantenimiento y soporte de los equipos CISCO, (SOSTENIBILIDAD)</t>
  </si>
  <si>
    <t>Contratar  la  Renovación Licencia Auto CAD</t>
  </si>
  <si>
    <t>Contratar un  Sistema de almacenamiento, cintas de respaldo, discos duros SAN</t>
  </si>
  <si>
    <t>Prestar  el Servicio de Asesoria tributaria</t>
  </si>
  <si>
    <t>Jorge Armando Hincapié Correa</t>
  </si>
  <si>
    <t>Prestar el Servicio de calibracion de bascula camionera</t>
  </si>
  <si>
    <t>Contratar el Manejo integral de gatos ferales</t>
  </si>
  <si>
    <t>Contratar el servicio de Reg. de marcas en Colombia y el exterior, Resptas y presentación a oposiciones, Contrato de abogado Tributarista, Abogados para revisión de procesos fuera del Dpto</t>
  </si>
  <si>
    <t>Santiago Arango Rios</t>
  </si>
  <si>
    <t>Contratar el servicio de Monitoreo de camaras del CCTV</t>
  </si>
  <si>
    <t>Contratar el servico de Producción de videos institucionales.</t>
  </si>
  <si>
    <t xml:space="preserve">Raúl Guillermo Rendón Arango  </t>
  </si>
  <si>
    <t>Contratar el servicio de manejo y manteniento de sonido propios de la Fabrica de Licores y Alcoholes de Antioquia.</t>
  </si>
  <si>
    <t>Contratar el servicio de Monitoreo de Medios tradicionales y redes sociales</t>
  </si>
  <si>
    <t>Natalia María Garcés Hurtado</t>
  </si>
  <si>
    <t>Prestación de servicios para el apoyo logístico de las campañas internas comunicacionales de la fla.</t>
  </si>
  <si>
    <t>Diana Alexandra Perez Bustamante</t>
  </si>
  <si>
    <t>Prestación de servicios para el apoyo logístico para campañas licor adulterado, responsabilidad social y capacitación fortalecimietno de rentas.</t>
  </si>
  <si>
    <t xml:space="preserve">Luisa María Pérez Zuluaga </t>
  </si>
  <si>
    <t>Contratatar el servico de Restaurante</t>
  </si>
  <si>
    <t>Contratatar el  de Aseo y Cafeteria y Mantenimiento de Zonas Verdes</t>
  </si>
  <si>
    <t>Contratar el Suministro de souvenires</t>
  </si>
  <si>
    <t>Contratar el Mantenimiento de radios de comunicación</t>
  </si>
  <si>
    <t>Lixyibel Muñoz Montes</t>
  </si>
  <si>
    <t>Contratar el servicio de Afiliación al Consejo Colombiano de Seguridad</t>
  </si>
  <si>
    <t>Contratar el Mantenimiento y recarga de extintores, Prueba hidrostatica</t>
  </si>
  <si>
    <t>Contratar el Mantenimiento correctivo y preventivo incuidos repuestos y ACPM de la Red Contraincendio de la FLA. (comprende la red de hidrantes y caseta de bombeo)</t>
  </si>
  <si>
    <t xml:space="preserve">Contratar el Mantenimiento y calibración de los 4 alcoholimetros </t>
  </si>
  <si>
    <t>Contratar el Matenimiento de  Bascula camionera</t>
  </si>
  <si>
    <t>Contratar el Servicio de Fumigación</t>
  </si>
  <si>
    <t xml:space="preserve">Contratar el Mantenimiento de Aire acondicionado </t>
  </si>
  <si>
    <t>Contratar el el servicio de Plomeria</t>
  </si>
  <si>
    <t>Diana Hincapié Osorno</t>
  </si>
  <si>
    <t>Contratar el Mantenimiento Preventivo y Correctivo de Camaras de Seguridad</t>
  </si>
  <si>
    <t>Contratar la Impresión de piezas comunicacionales, incluye el diseño, instalación y diagramación de carteleras institucionales para la FLA</t>
  </si>
  <si>
    <t>Contratar el suministro de Tiquetes  Metro</t>
  </si>
  <si>
    <t>Yamileidy Osorio Montoya</t>
  </si>
  <si>
    <t xml:space="preserve">Contratar el servicio  de examenes médicos para los servidores públicos de la FLA, que realizan manipulación de alimentos </t>
  </si>
  <si>
    <t>Contratar el servicio de transporte de personal FLA</t>
  </si>
  <si>
    <t>Contratar la Atención de catas para fortalecer las relaciones públicas de la FLA</t>
  </si>
  <si>
    <t>Contratar el suministro de Refrigerios para atención de eventos internos y externos</t>
  </si>
  <si>
    <t>Compra de desinfectante y desengrasante de manos.</t>
  </si>
  <si>
    <t>Contratar  el servicio de Registros INVIMA</t>
  </si>
  <si>
    <t>Carlos Mario Gamboa Díaz</t>
  </si>
  <si>
    <t>Contratar la Dotación a los servidores públicos de la FLA.</t>
  </si>
  <si>
    <t>Prestar el servicio de Auditoría externa de renovación de certificación de los Sellos de Calidad de Producto</t>
  </si>
  <si>
    <t>Prestar el servicio de  Auditoría interna ISO 14001 y BASC</t>
  </si>
  <si>
    <t>Prestar el servicio de Auditoría externa de Certificación ISO 9001</t>
  </si>
  <si>
    <t>Prestar el servicio de estudios y determinción de la vida útil de los productos FLA</t>
  </si>
  <si>
    <t>Hernán Darío Jaramillo Ciro</t>
  </si>
  <si>
    <t>Prestar el servicio de Auditoría externa de renovación BASC</t>
  </si>
  <si>
    <t>Prestar el servicio de Auditoria Interna Sistema de Gestión 17025</t>
  </si>
  <si>
    <t>Carlos Mario Durango Yepes</t>
  </si>
  <si>
    <t>Prestar el servicio de Auditoría externa y ampliación del alcance  NTC:ISO/IEC 17025</t>
  </si>
  <si>
    <t>Prestar el servicio de Caracterizaciones Vertimientos-Emisiones-Residuos Sólidos</t>
  </si>
  <si>
    <t>Prestar el servicio de Servicios profesionales para apoyar la supervisión a los contratos que sean asignados de la subgerencia de producción.</t>
  </si>
  <si>
    <t>Erika Rothstein Gutierrez</t>
  </si>
  <si>
    <t>Contratar la prestacion de servicios para un Ingeniero Ambiental</t>
  </si>
  <si>
    <t> 80111600</t>
  </si>
  <si>
    <t>Suministro de personal temporal necesario para el cumplimiento de las diferentes actividades del área de producción y de la FLA.</t>
  </si>
  <si>
    <t>Jorge Mario Rendón Vélez</t>
  </si>
  <si>
    <t>Contratar el servicio de Recepcion, admon, manejo  y almacenamiento de materias primas y producto terminado, despacho y transporte de productos terminados FLA a almacenadoras externas, alquiler de estibas y montacargas.</t>
  </si>
  <si>
    <t>Henry Vasquez Vasquez</t>
  </si>
  <si>
    <t>Suministrar Aceite Esencial de Anís y Anetol</t>
  </si>
  <si>
    <t>Hugo Álvarez Builes</t>
  </si>
  <si>
    <t>Suministrar Azúcar Refinada</t>
  </si>
  <si>
    <t>Suministrar Caramelo para Bebidas</t>
  </si>
  <si>
    <t>Suministrar Alcohol sin Añejamiento para Ron (Tafia para siembra)</t>
  </si>
  <si>
    <t>Marcela Vasquez Cuellar</t>
  </si>
  <si>
    <t>Suministrar Alcohol Extraneutro al 96% vv</t>
  </si>
  <si>
    <t>Erika Rothstein Gutierrez - Marcela Vasquez</t>
  </si>
  <si>
    <t>Tipo B2: Supervisión Colegiada</t>
  </si>
  <si>
    <t>Suministrar Crema de ron a granel 11% vol. (Base Láctea)</t>
  </si>
  <si>
    <t>Suministrar Maltodextrina 1920</t>
  </si>
  <si>
    <t>Suministrar Esencia de Ron y Esencia de Fudge</t>
  </si>
  <si>
    <t>Suministrar Pegante tipo Hot Melt</t>
  </si>
  <si>
    <t>Suministrar Tintas y Repuestos para equipos de impresión videjet</t>
  </si>
  <si>
    <t>Sergio Iván Arboleda Betancur</t>
  </si>
  <si>
    <t>Suministrar Envase de Vidrio</t>
  </si>
  <si>
    <t>Suministrar Envases Tetra</t>
  </si>
  <si>
    <t>Suministrar Envase PET</t>
  </si>
  <si>
    <t>Suministrar Cajas de Cartón</t>
  </si>
  <si>
    <t>Erika Rothstein Gutierrez - Giovanny López</t>
  </si>
  <si>
    <t>Suministrar Etiquetas, Contraetiquetas, Collarines</t>
  </si>
  <si>
    <t>Suministro Tafia Ron un año</t>
  </si>
  <si>
    <t>Desarrollo y uso eficiente del proceso de añejamiento del Ron en la Fabrica de Licores de Antioquia</t>
  </si>
  <si>
    <t>Siembra de Ron</t>
  </si>
  <si>
    <t>Erika Rothstein Gutierrez - Juan Francisco Acevedo</t>
  </si>
  <si>
    <t xml:space="preserve">Suministrar Estuches </t>
  </si>
  <si>
    <t>78181507</t>
  </si>
  <si>
    <t>Contratar el servicio de Mantenimiento del carro de golf de la brigada</t>
  </si>
  <si>
    <t>Contratar el servicio de Mantenimientos correctivos y preventivo incluye repuestos Tetrapak</t>
  </si>
  <si>
    <t>Fernando Gómez Ochoa</t>
  </si>
  <si>
    <t>Contratar la compra de Repuestos para mantenimientos correctivos y preventivo lineas de envasado (contratos directos) - krones</t>
  </si>
  <si>
    <t>Jorge Humberto Baena Davila</t>
  </si>
  <si>
    <t>Contratar la compra de Repuestos Tuberías, Válvulas, trasiego de alcoholes</t>
  </si>
  <si>
    <t>Uriel Laverde Aguilar</t>
  </si>
  <si>
    <t>Contratar el servicio de mantenimientos preventivos y/o correctivos de equipos y red de gases de los laboratorios de la FLA</t>
  </si>
  <si>
    <t>Andrés Felipe Restrepo Alvarez</t>
  </si>
  <si>
    <t>Contratar el servicio de Mantenimiento y bobinado de motores electricos</t>
  </si>
  <si>
    <t>Contratar el servicio de Mantenimiento compresor Atlas Copco</t>
  </si>
  <si>
    <t>Contratar el servicio de Mantenimiento compresor Kaeser</t>
  </si>
  <si>
    <t>Contratar el servicio de Mantenimiento preventivo y calibración de equipos mettler toledo de la oficina de laboratorio</t>
  </si>
  <si>
    <t>Contratar el servicio de Mantenimiento preventivo y calibración de equipos agilent de la oficina de laboratorio</t>
  </si>
  <si>
    <t>Contratar el servicio de mantenimiento preventivo y calibración de los equipos de desionización de agua cascada ix y ro marca pall de la oficina de laboratorio de la Fábrica de Licores y Alcoholes de Antioquia lab - FLA.</t>
  </si>
  <si>
    <t>Contratar el servicio de Calibraciones equipos (Metrología)</t>
  </si>
  <si>
    <t>Contratar la compra de rodamientos y retenedores y seelos metalicos</t>
  </si>
  <si>
    <t>Contratar la compra de cauchos y plásticos</t>
  </si>
  <si>
    <t>Contratar la compra de Repuestos para iluminación y potencia</t>
  </si>
  <si>
    <t>Contratar la compra de Repuestos para partes neumaticas lineas de envasado</t>
  </si>
  <si>
    <t>Contratar la compra de  Insumos y materiales consumibles para mantenimiento (soldadura, lubricantes en aerosol, silicona, pegantes entre otros)</t>
  </si>
  <si>
    <t>Contratar la compra de Aceites, grasas y Lubricantes</t>
  </si>
  <si>
    <t>Contratar la compra de  Jabón Lubricantes cadenas</t>
  </si>
  <si>
    <t>Contratar la compra de Filtros (talego, cartuchos, entre otros)</t>
  </si>
  <si>
    <t>Contratar el Servicio de mantenimiento correctivo para montacargas (Incluye repuestos)</t>
  </si>
  <si>
    <t>Contratar la compra de Elementos e insumos para aseo de los equipos de planta</t>
  </si>
  <si>
    <t>Contratar la compra de tornillería para los mantenimientos de la Fla</t>
  </si>
  <si>
    <t>Contratar el servicio de Mantenimiento iluminacion periferica</t>
  </si>
  <si>
    <t>Contratar el servicio de Mantenimiento UPS FLA</t>
  </si>
  <si>
    <t>Contratar la compra de Mantenimiento linea 1 y  3 - Omega</t>
  </si>
  <si>
    <t>Contratar la compra de Placas Filtrante de Agte y Ron</t>
  </si>
  <si>
    <t>85151701</t>
  </si>
  <si>
    <t>Contratar la compra de normas técnicas</t>
  </si>
  <si>
    <t>Contratar la compra de Vidrieria para Laboratorio</t>
  </si>
  <si>
    <t>Contratar la compra de gases industriales y  especiales para la FLA</t>
  </si>
  <si>
    <t>Contratar la compra de Reactivos y consumibles para laboratorio</t>
  </si>
  <si>
    <t>Contratar el servicio de Ensayos de aptitud interlaboratorios</t>
  </si>
  <si>
    <t>Contratar la compra de  materiales para el control ambiental</t>
  </si>
  <si>
    <t>Contratar el servicio de Afiliacion al ICONTEC</t>
  </si>
  <si>
    <t>Contratar el servicio de Afiliacion a la Asociación Colombiana de Industrias Licoresras - ACIL</t>
  </si>
  <si>
    <t>Johnairo Mena Ocampo</t>
  </si>
  <si>
    <t>Contratar el servicio de Transporte de producto terminado a puertos de embarque y mensajeria internal.</t>
  </si>
  <si>
    <t>Jaime Andres Giraldo Montoya</t>
  </si>
  <si>
    <t>Contratar el servicio de Mantenimiento de Bodega de Material Logístico</t>
  </si>
  <si>
    <t>Diana Marcela Carvajal Bernal</t>
  </si>
  <si>
    <t>Contratar el servicio de  mandato para la orientacion y control en pauta publicitaria en medios de comunicacion masivos alternativos y publicidad a nivel regional y nacional.</t>
  </si>
  <si>
    <t>Juliana Giraldo Macias</t>
  </si>
  <si>
    <t>Contratar el servicio de  Plan de Medios Marcas</t>
  </si>
  <si>
    <t>Luisa María Pérez Zuluaga - Juliana Giraldo Macía</t>
  </si>
  <si>
    <t>Contratar el servicio de  Mercaderistas en  almacenes de la ciudad de Medellin y Area Metrpolitana (40 Mercad.)</t>
  </si>
  <si>
    <t>Marco Aurelio Arias Angel</t>
  </si>
  <si>
    <t>Contratar la compra bonos redimibles para Utiles y Textos Escolares</t>
  </si>
  <si>
    <t>3837020</t>
  </si>
  <si>
    <t>Jimena Roldan Piedrahita</t>
  </si>
  <si>
    <t xml:space="preserve">Contratar la compra bonos redimibles por auxilio nacimiento hijos </t>
  </si>
  <si>
    <t>Contratar  la Segunda Etapa del Sistema Integrado de Seguridad</t>
  </si>
  <si>
    <t>Contratar  el Licenciamiento e implementación de soluciones informáticas: pesado dinámico y operador logístico desarrollo dispositivos móviles</t>
  </si>
  <si>
    <t>Compra de un proyector  y una pantalla para el área de comunicaciones de la FLA</t>
  </si>
  <si>
    <t>Realizar el Análisis de brechas para la adquisición del software para administrar y controlar las muestras y tiempo de procesamiento de las mismas en la oficina de laboratorio</t>
  </si>
  <si>
    <t>Mejoramiento y modernización de los procesos productivos y administrativos de la FLA municipio de Itagui departamento de Antioquia</t>
  </si>
  <si>
    <t>Contratar  la  Adquisición de un software para administrar y controlar las muestras y tiempo de procesamiento de las mismas en la oficina de laboratorio</t>
  </si>
  <si>
    <t>Contratar la compra de un Elevador para trabajo en alturas</t>
  </si>
  <si>
    <t>Contratar la compra de un equipo de ultrasonido para tratamiento de muestras de cromatrografía líquida de la oficina de  laboratorio</t>
  </si>
  <si>
    <t>Contratar el suministro e instalación de  puerta automatizada y prestar servicio de mantenimiento puertas electricas automatizadas</t>
  </si>
  <si>
    <t>Suministrar, instalar y poner en funcionamiento, un sistema de registro y pesaje  de producto terminado.</t>
  </si>
  <si>
    <t>Contratar la compra de triblock para linea 2</t>
  </si>
  <si>
    <t>Contratar el servicio de Modernización proceso de fabricación de rones (automatización de vaciado y siembra de rones )</t>
  </si>
  <si>
    <t>Suministrar, instalar y poner en funcionamiento dos sistemas de inspección de nivel, tapa y etiqueta</t>
  </si>
  <si>
    <t xml:space="preserve">Contratar la compra de elementos para las Etiquetadoras y Empacadora de las líneas 1 y 4 marca Kosme y Krones </t>
  </si>
  <si>
    <t>Contratar la compra de Tanques para ampliacion zona preparacion de aguardientes</t>
  </si>
  <si>
    <t>Juan Francisco Acevedo Medina - Diana Hincapié Osorno</t>
  </si>
  <si>
    <t>Contratar el Mejoramiento y Adecuacion infraestructura fisica FLA</t>
  </si>
  <si>
    <t>3837022</t>
  </si>
  <si>
    <t>Mejoramiento y adecuación de la infraestructura física de la FLA Itagui departamento Antioquia</t>
  </si>
  <si>
    <t>Contratar la interventoría para el mejoramiento y Adecuacion infraestructura fisica FLA</t>
  </si>
  <si>
    <t>Tipo A1: Supervisión e Interventoría Integral</t>
  </si>
  <si>
    <t>Contratar el servicio de Convenios especificos de investigación - desempeño aguardiente antioqueno feria de Flores</t>
  </si>
  <si>
    <t>Nuevos Mercados para Productos para la FLA</t>
  </si>
  <si>
    <t>Diseño de estratégias de investigación aplicada y estudios en la FLA Itagui departamento de Antioquia</t>
  </si>
  <si>
    <t>Convenios especificos de investigación</t>
  </si>
  <si>
    <t>Contratar la Compra material absorvente para derrames quimicos</t>
  </si>
  <si>
    <t>Implementación y ejecución del Sistema de Seguridad  y Salud en el trabajo en la FLA, Itagui, Antioquia, Occidente</t>
  </si>
  <si>
    <t>Suministros de insumos y protección</t>
  </si>
  <si>
    <t>Contratar la Compra Kit de Silicona protectores auditivos</t>
  </si>
  <si>
    <t>Contratar la Elementos de Protección Personal</t>
  </si>
  <si>
    <t>Contratar el servicio del Area protegida</t>
  </si>
  <si>
    <t xml:space="preserve">Contratar el servicio de Vacunacion </t>
  </si>
  <si>
    <t xml:space="preserve">Contratar la Compra equipos brigada </t>
  </si>
  <si>
    <t>Contratar el servicio de Implementacion de Sistemas de Gestion Visual,  Manejo de: energias Peligrosas, Riesgo quimico, Altura y ergonomia</t>
  </si>
  <si>
    <t>Contratar la compra de Botiquín</t>
  </si>
  <si>
    <t>Contratar la compra de Gafas con lente recetado</t>
  </si>
  <si>
    <t>Contratar la implementacion de lineas de vida</t>
  </si>
  <si>
    <t>Implementación de líneas de vida</t>
  </si>
  <si>
    <t>Contratar el servicio de Mantenimiento y Mejoras Gimnasio</t>
  </si>
  <si>
    <t>Construcción y ejecución de programas de Bienestar Social en la FLA Itagui, Antioquia, Occidente</t>
  </si>
  <si>
    <t>Concertación, ejecuc prog bienest social</t>
  </si>
  <si>
    <t>Contratar el servicio de Convenio Gimnasios</t>
  </si>
  <si>
    <t>Contratar el servicio de Aprovechamiento Tiempo Libre</t>
  </si>
  <si>
    <t>Contratar el servicio de Asesoria Sicologica</t>
  </si>
  <si>
    <t>Contratar un Programa de prevencion de adicciones</t>
  </si>
  <si>
    <t>Contratar el servicio de Programas Deportivos para servidores, (participacion en torneos deportivos e Intercambios). Entrenamiento (incluye semilleros hijos funcionarios, entrenamiento y escenarios deportivos)</t>
  </si>
  <si>
    <t xml:space="preserve">Contratar la compra de Uniformes e Implementos deportivos </t>
  </si>
  <si>
    <t>Contratar el servicio de Operador Logistico para actividades recreativas de los servidores públicos de la FLA y su grupo familiar.</t>
  </si>
  <si>
    <t>Contratar el servicio de operación logística especializada para el mejoramiento de la calidad de vida de los servidores públicos de la FLA y su grupo familar.</t>
  </si>
  <si>
    <t>Contratar el servicio de Capacitación y Adiestramiento (Seminarios, Diplomado, talleres y circuitos internos de conocimiento)</t>
  </si>
  <si>
    <t>Construcción y ejecución de programas de capacitación en la FLA Itagui, Antioquia, Occidente</t>
  </si>
  <si>
    <t>Capacitación y adiestramiento</t>
  </si>
  <si>
    <t>Contratar el servicio de cursos de capacitacion No Formal</t>
  </si>
  <si>
    <t>Curso de capacitación no formal</t>
  </si>
  <si>
    <t>Contratar el servicio de Certificación y Reentrenamiento en Alturas</t>
  </si>
  <si>
    <t>Certificación y reentrenamiento alturas</t>
  </si>
  <si>
    <t>Tapas de seguridad</t>
  </si>
  <si>
    <t>3837021</t>
  </si>
  <si>
    <t>Contratar la compra de sellos de seguridad lenticular</t>
  </si>
  <si>
    <t>Fortalecimiento Señalización y Marcación de Identificadores de Seguridad Itaguí, Antioquia</t>
  </si>
  <si>
    <t>010047001</t>
  </si>
  <si>
    <t>Suministro Identificadores Seguridad FLA</t>
  </si>
  <si>
    <t/>
  </si>
  <si>
    <t>Contratar  la  Suscripción licenciamiento de correo en la nube (renovación por un año) - Suscripción por un año de 197 licencias de correo en la nube a razón de USD  7 mes  por licencia a un tipo de cambio $3000 -(SOSTENIBILIDAD)</t>
  </si>
  <si>
    <t>Contratar  la Renovación licencias de antivirus - Actualización 280 licencias de antivirus ($58.000 c/u) mas Servicios de ingeniería  para actualización de maquinas virtuales.  Incluye la   administración de consola  8 x 5- x 12 meses. (SOSTENIBILIDAD)</t>
  </si>
  <si>
    <t xml:space="preserve">Contratar la compra de Gas GLP  Montacargas </t>
  </si>
  <si>
    <t>Gerencia de Auditoría Interna</t>
  </si>
  <si>
    <t>Servicio de suscripción y soporte licencias ACL Analytics Exchange, ACL Analytics Desktop y Conector ACL Direct Link para SAP.</t>
  </si>
  <si>
    <t>Juan Carlos Cortes Gomez</t>
  </si>
  <si>
    <t>juan.cortes@antioquia.gov.co</t>
  </si>
  <si>
    <t xml:space="preserve">Transparencia y lucha frontal contra la corrupción </t>
  </si>
  <si>
    <t>Implementación de mejoras a partir de las auditorias con uso de ACL.</t>
  </si>
  <si>
    <t>Implementación de mejoras a partir de las auditorias con el uso de ACL.</t>
  </si>
  <si>
    <t>22-0071</t>
  </si>
  <si>
    <t>Implementación de mejoras a partir de las auditorias con el uso de ACL</t>
  </si>
  <si>
    <t>1. Licenciamiento y auditoría con ACL. 2. Licenciamiento.</t>
  </si>
  <si>
    <t>Campaña Fomento de la Cultura de Control.</t>
  </si>
  <si>
    <t>Wilson Duque Ríos</t>
  </si>
  <si>
    <t>wilson.duque@antioquia.gov.co</t>
  </si>
  <si>
    <t>Avance en la implementación del plan de fomento de la cultura de control.</t>
  </si>
  <si>
    <t>Desarrollo y avance en la implementación de la cultura de control en la Gobernación de Antioquia.</t>
  </si>
  <si>
    <t>22-0076</t>
  </si>
  <si>
    <t>1.Avance en el diagnostico del estado de la cultura del control
2.Avance en la implementacion del plan de fomento de la cultura de control</t>
  </si>
  <si>
    <t>1.Campaña. 2.Encuentro internacional 3.Evaluar cultura del control 4.Practicantes de excelencia</t>
  </si>
  <si>
    <t xml:space="preserve">Wilson Duque Ríos </t>
  </si>
  <si>
    <t>Acompañamiento Proceso de Certificación</t>
  </si>
  <si>
    <t>Jorge Enrique Cañas</t>
  </si>
  <si>
    <t>Profesional Especializado</t>
  </si>
  <si>
    <t>3838659</t>
  </si>
  <si>
    <t>jorge.canas@antioquia.gov.co</t>
  </si>
  <si>
    <t>Avance en la certificación del proceso de auditoría bajo estandares Internacionales.</t>
  </si>
  <si>
    <t>Implementación del proceso de certificación CIA bajo estandares internacionales en la Gobernación de Antioquia.</t>
  </si>
  <si>
    <t>22-0172</t>
  </si>
  <si>
    <t>Avance en la certificación del proceso de auditoria bajo estandares internacionales</t>
  </si>
  <si>
    <t>Cierre de brechas y certificación</t>
  </si>
  <si>
    <t>Analisis Estados Financieros Decreto 648</t>
  </si>
  <si>
    <t xml:space="preserve">Dora Corrales </t>
  </si>
  <si>
    <t>3838658</t>
  </si>
  <si>
    <t>dora.corrales@antioquia.gov.co</t>
  </si>
  <si>
    <t>Dora Corrales Castañeda</t>
  </si>
  <si>
    <t>Encuentro Internacional de Control Interno.</t>
  </si>
  <si>
    <t xml:space="preserve">Vigencias Futuras </t>
  </si>
  <si>
    <t>Compra de elementos Auditores Ciudadanos</t>
  </si>
  <si>
    <t xml:space="preserve">Traslado a Comunicaciones </t>
  </si>
  <si>
    <t>Secretaría General</t>
  </si>
  <si>
    <t>Compra de tiquetes Aéreos</t>
  </si>
  <si>
    <t>Vigencias Futuras, CDP</t>
  </si>
  <si>
    <t xml:space="preserve">Practicantes de Excelencia </t>
  </si>
  <si>
    <t>CDP</t>
  </si>
  <si>
    <t>Formación en Normas Internacionales</t>
  </si>
  <si>
    <t>Traslado</t>
  </si>
  <si>
    <t>Asesor</t>
  </si>
  <si>
    <t>3838651</t>
  </si>
  <si>
    <t>3838652</t>
  </si>
  <si>
    <t>3838653</t>
  </si>
  <si>
    <t>3838654</t>
  </si>
  <si>
    <t>3838655</t>
  </si>
  <si>
    <t>Haver.gonzalez@antioquia.gov.co</t>
  </si>
  <si>
    <t>Haver Gonzalez</t>
  </si>
  <si>
    <t>Prestar a la Gobernación de Antioquia, los servicios de relacionamiento con la ciudadanía a través de los canales de Contact Center y BPO, brindando una experiencia diferenciadora en cada interacción telefónica, presencial o virtual, apoyando así la actividad institucional del Departamento de Antioquia en el fortalecimiento de sus relaciones con la comunidad.</t>
  </si>
  <si>
    <t>Jorge O. Patiño Cardona</t>
  </si>
  <si>
    <t>Profesional universitario</t>
  </si>
  <si>
    <t>3839691</t>
  </si>
  <si>
    <t>jorge.patino@antioquia.gov.co</t>
  </si>
  <si>
    <t>Fortalecimiento del Modelo integral de Atención a la ciudadanía</t>
  </si>
  <si>
    <t>Cumplimiento del enfoque al cliente frente a la dimensión de Adaptabilidad en el diagnóstico de la cultura organizacional</t>
  </si>
  <si>
    <t xml:space="preserve"> procesos del Sistema Integrado de Gestión articulados con la Misión, Visión y objetivos estrategicos de la entidad</t>
  </si>
  <si>
    <t>Fortalecimiento en la atención a la Ciudadania</t>
  </si>
  <si>
    <t>2017060101623 del 19/09/2017</t>
  </si>
  <si>
    <t>Emtelco S.A.S</t>
  </si>
  <si>
    <t>Erica Maria Tobon Rivera</t>
  </si>
  <si>
    <t>Tecnica, Administrativa, Financiera, juridica y contable.</t>
  </si>
  <si>
    <t>Contratar el suministro de tiquetes aéreos, regionales, nacionales e internacionales para los desplazamientos de los servidores públicos de la Secretaría de Gestión Humana</t>
  </si>
  <si>
    <t>201706102139 del 22 /09/2017</t>
  </si>
  <si>
    <t>Servicio Aereo Territorio Nacional - SATENA</t>
  </si>
  <si>
    <t>El proceso lo realiza la Secretaria General</t>
  </si>
  <si>
    <t>Hernan Dario Tamayo Piedrahita</t>
  </si>
  <si>
    <t xml:space="preserve">Elaboración de credenciales de identificación (carné)  con su correspondiente cinta bordada y accesorio porta escarapela </t>
  </si>
  <si>
    <t>Ingrid Rodriguez Cuellar</t>
  </si>
  <si>
    <t>Apoyar el Fortalecimiento Institucional de la Asamblea Departamental de Antioquia, en aras de promover la eficiencia, eficacia y efectividad en el cumplimiento de sus funciones</t>
  </si>
  <si>
    <t>2017-SS-24-0011</t>
  </si>
  <si>
    <t>Asamblea Departamental</t>
  </si>
  <si>
    <t>Laura Melissa Monsalve Alvarez</t>
  </si>
  <si>
    <r>
      <t xml:space="preserve">Servicios para la Administración, Operación del </t>
    </r>
    <r>
      <rPr>
        <b/>
        <sz val="10"/>
        <rFont val="Calibri"/>
        <family val="2"/>
        <scheme val="minor"/>
      </rPr>
      <t>Centro de Servicios de Informática,  y servicio de hosting</t>
    </r>
    <r>
      <rPr>
        <sz val="10"/>
        <rFont val="Calibri"/>
        <family val="2"/>
        <scheme val="minor"/>
      </rPr>
      <t>, para el apoyo tecnológico a la plataforma informática utilizada en la Administración Departamental</t>
    </r>
  </si>
  <si>
    <t>Fortalecimiento de las TIC en la Administración Departamental</t>
  </si>
  <si>
    <t>Soluciones Informáticas intervenidas y cumpliendo las políticas  informáticas**</t>
  </si>
  <si>
    <t>Fortalecimiento de las tecnologías de información y comunicaciones TIC</t>
  </si>
  <si>
    <t>22-0080</t>
  </si>
  <si>
    <t>Intervenir  soluciones informáticas</t>
  </si>
  <si>
    <t>19049 - 19050</t>
  </si>
  <si>
    <t>Valor + S.A.S</t>
  </si>
  <si>
    <t>Diana Perez Blandon - Ivan Yesid Espinoza Guzman</t>
  </si>
  <si>
    <r>
      <rPr>
        <b/>
        <sz val="8"/>
        <rFont val="Arial"/>
        <family val="2"/>
      </rPr>
      <t>Servicio de mantenimiento, soporte y actualización del software G+</t>
    </r>
    <r>
      <rPr>
        <sz val="8"/>
        <rFont val="Arial"/>
        <family val="2"/>
      </rPr>
      <t xml:space="preserve"> (actualización, soporte y mantenimiento),  Secretaría de Gestión Humana (adición)</t>
    </r>
  </si>
  <si>
    <r>
      <rPr>
        <b/>
        <sz val="8"/>
        <rFont val="Arial"/>
        <family val="2"/>
      </rPr>
      <t xml:space="preserve">Servicio de mantenimiento, soporte y actualización del software ISOLUCION </t>
    </r>
    <r>
      <rPr>
        <sz val="8"/>
        <rFont val="Arial"/>
        <family val="2"/>
      </rPr>
      <t xml:space="preserve">(actualización, soporte y mantenimiento),  Secretaría de Gestión Humana </t>
    </r>
  </si>
  <si>
    <t>Soluciones de Tecnología de información y comunicaciones por demanda incorporadas</t>
  </si>
  <si>
    <t>22-0083</t>
  </si>
  <si>
    <t>Incorporar soluciones informáticas</t>
  </si>
  <si>
    <t>4600007687</t>
  </si>
  <si>
    <t>ISOLUCIÓN SISTEMAS INTEGR A GE</t>
  </si>
  <si>
    <t>Gloria Ivonne Mayo</t>
  </si>
  <si>
    <r>
      <rPr>
        <b/>
        <sz val="8"/>
        <rFont val="Arial"/>
        <family val="2"/>
      </rPr>
      <t>Servicio de mantenimiento, soporte y actualización del software ARANDA</t>
    </r>
    <r>
      <rPr>
        <sz val="8"/>
        <rFont val="Arial"/>
        <family val="2"/>
      </rPr>
      <t xml:space="preserve"> (actualización, soporte y mantenimiento), Secretaría de Gestión Humana</t>
    </r>
  </si>
  <si>
    <t>Doris Elena Palacio Ramírez</t>
  </si>
  <si>
    <r>
      <t xml:space="preserve">Servicio de mantenimeinto, soporte y actualización de Software Updates License &amp; Support para los productos </t>
    </r>
    <r>
      <rPr>
        <b/>
        <sz val="8"/>
        <color indexed="8"/>
        <rFont val="Arial"/>
        <family val="2"/>
      </rPr>
      <t>Oracle</t>
    </r>
    <r>
      <rPr>
        <sz val="8"/>
        <color indexed="8"/>
        <rFont val="Arial"/>
        <family val="2"/>
      </rPr>
      <t xml:space="preserve"> que posee el Departamento de Antioquia (Mas 150 millones de Planeación)</t>
    </r>
  </si>
  <si>
    <t>Servicio de recepción, transporte, entrega, almacenamiento y custodia de la información corporativa almacenada en medios magnéticos y otros dispositivos de la Gobernación de Antioquia.</t>
  </si>
  <si>
    <r>
      <t>Servicio de mantenimiento, soporte y actualización del software</t>
    </r>
    <r>
      <rPr>
        <b/>
        <sz val="8"/>
        <color indexed="8"/>
        <rFont val="Arial"/>
        <family val="2"/>
      </rPr>
      <t xml:space="preserve"> Kactus-HR</t>
    </r>
    <r>
      <rPr>
        <sz val="8"/>
        <color indexed="8"/>
        <rFont val="Arial"/>
        <family val="2"/>
      </rPr>
      <t>, para la gestión de nómina y recursos humanos.</t>
    </r>
  </si>
  <si>
    <r>
      <t xml:space="preserve">Servicio de mantenimiento, soporte y actualización del software </t>
    </r>
    <r>
      <rPr>
        <b/>
        <sz val="8"/>
        <color indexed="8"/>
        <rFont val="Arial"/>
        <family val="2"/>
      </rPr>
      <t>SISCUOTAS</t>
    </r>
    <r>
      <rPr>
        <sz val="8"/>
        <color indexed="8"/>
        <rFont val="Arial"/>
        <family val="2"/>
      </rPr>
      <t>, para la administración de las cuotas partes jubilatorias por cobrar y por pagar del Departamento de Antioquia</t>
    </r>
  </si>
  <si>
    <t>22-0081</t>
  </si>
  <si>
    <t>Servicio de soporte bolsa de horas base de datos Oracle</t>
  </si>
  <si>
    <t>22-0082</t>
  </si>
  <si>
    <r>
      <rPr>
        <b/>
        <sz val="8"/>
        <rFont val="Arial"/>
        <family val="2"/>
      </rPr>
      <t>Servicio de mantenimiento, soporte y renovación de la herramienta  VMware</t>
    </r>
    <r>
      <rPr>
        <sz val="8"/>
        <rFont val="Arial"/>
        <family val="2"/>
      </rPr>
      <t xml:space="preserve"> de la Gobernación de Antioquia. </t>
    </r>
  </si>
  <si>
    <t xml:space="preserve">Intervenciones asociadas al plan  de trabajo  de los proyectos de:  competencias laborales, cultura y cambio organizacional y gestion del conocimiento. </t>
  </si>
  <si>
    <t>Desarrollo del capital intelectual y organizacional</t>
  </si>
  <si>
    <t>Variacion del indice de cultura organizacional</t>
  </si>
  <si>
    <t>Fortalecimiento de las competencias laborales de los servidores pùblcios departamentales
Fortalecimiento de la cultura y el cambio organizacional de la Gobernacion de Antioquia
Consolidacion del modelo de gestion del cambio de la Gobernacion de Antioquia</t>
  </si>
  <si>
    <t>100012001
100013001
100015001</t>
  </si>
  <si>
    <t>37020101
37020103
37020104
37020102</t>
  </si>
  <si>
    <t xml:space="preserve">Aplicación de pruebas propias
Aplicación Prueba Betesa
Certificación en NCLC
Eventos y Ceremonias
Fortalecimiento Betesa
Fortalecimiento prueba Liderazgo
Fortalecimiento pruebas propias
Planes de comunicación
Ceremonia modulo virtual
Consolidación del programa
Divulgación del procedimiento
Gestión de agendas de cambio
Gestión de las brechas culturales
Gestión del cartero de la admiración
Gestión del kit conversacional
Gestión equipo de lideres de cambio
Medición de la cultura
Modulo virtual de conversación
Seguimiento equipo de lideres de cambio
Talleres para el cierre de brechas
Aprendizaje plan de desarrollo
Cartilla virtual
Construcción de instructivos
Evento de multiplicadores
Eventos de Facilitación
Gestión del convenio ICETEX
Gestión relatos de practica
Hábitos del conocimiento
Mapas de conocimiento
Metodologías de facilitación
Modulo virtual del conocimiento
Plan de comunicaciones
Plan de entrega del cargo
Practicas destacadas
Talleres para multiplicadores
Transferencia del conocimiento
World café
Recurso Humano
</t>
  </si>
  <si>
    <t xml:space="preserve">David Alejandro Ochoa M. </t>
  </si>
  <si>
    <t>Prestación del servicio de auditoría de seguimiento al otorgamiento de certificados, con el fin de verificar el cumplimiento del Sistema Integrado de Gestión con los requisitos de las normas de calidad ISO 9001:2008 y NTC GP 1000: 2009, para todos los procesos del SIG</t>
  </si>
  <si>
    <t>Fortalecimiento y articulación entre el modelo de operación por procesos (Sistema Integrado de Gestión) y la estructura organizacional</t>
  </si>
  <si>
    <t>Procesos del Sistema Integrado de Gestión articulados con la Misión, Visión y objetivos estratégicos de la entidad</t>
  </si>
  <si>
    <t>Fortalecimiento Sistema Integrado de Gestión Medellín, Antioquia, Occidente</t>
  </si>
  <si>
    <t>Auditoría externa</t>
  </si>
  <si>
    <t>Iván Darío Arango Correa</t>
  </si>
  <si>
    <t>Apoyar al equipo auditor de la Gobernación de Antioquia para la realización de las auditorías internas de calidad, al Sistema Integrado de Gestión - SIG y realizar entrenamiento teórico práctico en el desarrollo de las mismas a los auditores internos.</t>
  </si>
  <si>
    <t>Asesoría en indicadores</t>
  </si>
  <si>
    <t>Realización del 6° Evento Académico del Sistema Integrado de Gestión</t>
  </si>
  <si>
    <t>Se trasladará el CDP a la Oficina de Comunicaciones</t>
  </si>
  <si>
    <t>Realización del Tercer Encuentro de Integrantes de EMC</t>
  </si>
  <si>
    <t>Designar estudiantes de las universidades privadas para la realización de la práctica académica, con el fin de brindar apoyo a la gestión del Departamento de Antioquia y sus subregiones durante el segundo semestre de 2017 y el primer semestre 2018.</t>
  </si>
  <si>
    <t>Plazas de prácticas asignadas a los diferentes organismos de la Gobernación de Antioquia.</t>
  </si>
  <si>
    <t>020130001</t>
  </si>
  <si>
    <t>Contratos con universidades privadas</t>
  </si>
  <si>
    <t>Maribel Barrientos uribe</t>
  </si>
  <si>
    <t>Designar estudiantes de las universidades públicas para la realización de la práctica académica, con el fin de brindar apoyo a la gestión del Departamento de Antioquia y sus subregiones durante el segundo semestre de 2017 y el primer semestre 2018.</t>
  </si>
  <si>
    <t>Contratos con universidades públicas</t>
  </si>
  <si>
    <t>Diego Fernado Bedoya Gallo</t>
  </si>
  <si>
    <t>Designar estudiantes de las universidades privadas para la realización de la práctica académica, con el fin de brindar apoyo a la gestión del Departamento de Antioquia y sus subregiones durante el segundo semestre de 2018.</t>
  </si>
  <si>
    <t>Designar estudiantes de las universidades públicas para la realización de la práctica académica, con el fin de brindar apoyo a la gestión del Departamento de Antioquia y sus subregiones durante el segundo semestre de 2018.</t>
  </si>
  <si>
    <t>Realización de los diferentes eventos de prácticas (Inducción, encuentro de experiencias y de certificación).</t>
  </si>
  <si>
    <t>Eventos</t>
  </si>
  <si>
    <t>Logistica
Alimentación</t>
  </si>
  <si>
    <t xml:space="preserve">Convenio Educativo Departamento de Antioquia ICETEX </t>
  </si>
  <si>
    <t>Gestión del Empleo Público</t>
  </si>
  <si>
    <t>Capacitación para el Fortalecimiento de la Gestión Institucional en Todo el Departamento de Antioquia</t>
  </si>
  <si>
    <t>Capacitación para el fortalecimiento de la gestión institucional</t>
  </si>
  <si>
    <t>02-0165</t>
  </si>
  <si>
    <t>Servidores públicos fortalecidos en sus competencias</t>
  </si>
  <si>
    <t>Servicios</t>
  </si>
  <si>
    <t>Beatriz Elena Restrepo Munera</t>
  </si>
  <si>
    <t>Prestar los servicios de atención y prevención de accidentes de trabajo y enfermedades laborales (ATEL) de empleados, trabajadores, estudiantes en práctica y contratistas independientes (riesgos lV y V) de la administración departamental.</t>
  </si>
  <si>
    <t>3839692</t>
  </si>
  <si>
    <t>19275 - 19270 - 19271 - 19235</t>
  </si>
  <si>
    <t>2017-SS-24-0014</t>
  </si>
  <si>
    <t>Positiva Compañía de Seguros</t>
  </si>
  <si>
    <t>Roberto Hernandez Arboleda</t>
  </si>
  <si>
    <t>Realizar cursos de capacitación informal, artes, oficios, recreación y deportes para los servidores públicos departamentales y sus beneficiarios directos, y las actividades inherentes a la jornada de integración de la familia, de acuerdo a lo establecido en la ley 1857 de 2017</t>
  </si>
  <si>
    <t>Fortalecimiento del bienestar laboral y mejoramiento de la calidad de vida</t>
  </si>
  <si>
    <t>Servidores Públicos intervenidos integralmente desde la seguridad y salud en el trabajo</t>
  </si>
  <si>
    <t>Mejoramiento de la Calidad de Vida de los servidores públicos y sus beneficiarios directos de la Gobernación de Antioquia</t>
  </si>
  <si>
    <t>10-0018</t>
  </si>
  <si>
    <t>Satisfacción de los pensionados departamentales</t>
  </si>
  <si>
    <t>18667 - 19457</t>
  </si>
  <si>
    <t>Comfama</t>
  </si>
  <si>
    <t>Elvia María Ríos Izquierdo</t>
  </si>
  <si>
    <t>Realizar las evaluaciones médicas ocupacionales, la práctica de exámenes de laboratorio, la aplicación de vacunas necesarias para el ingreso, las evaluaciones periódicas y las ayudas necesarias para el egreso del servidor público departamental.</t>
  </si>
  <si>
    <t>Gestión de la Seguridad y Salud en el Trabajo</t>
  </si>
  <si>
    <t>Implementación de la Seguridad y Salud en el Trabajo en la Gobernación de Antioquia</t>
  </si>
  <si>
    <t>01-0025</t>
  </si>
  <si>
    <t>Fortalecer la Seguridad y la Salud en el Trabajo</t>
  </si>
  <si>
    <t>Jaime Ignacio Gaviria C</t>
  </si>
  <si>
    <t>Prestar los servicios no contemplados en el plan obligatorio de salud, mediante un plan complementario para el trabajador oficial y su núcleo familiar.</t>
  </si>
  <si>
    <t>Francisco Guillermo Castro</t>
  </si>
  <si>
    <t>Prestar servicios de apoyo logístico necesario para el desarrollo de los programas de  Capacitación, Bienestar Laboral, Seguridad y Salud en el Trabajo y Mejoramiento de la Calidad de Vida de los servidores públicos, los jubilados y pensionados departamentales y sus familias</t>
  </si>
  <si>
    <t>10-0022</t>
  </si>
  <si>
    <t>Satisfacción de los servidores públicos departamentales</t>
  </si>
  <si>
    <t>Contratación de exámenes médicos para servidores y contratistas independientes (semana de la salud ocupacional para CAD y todo el Departamento de Antioquia)</t>
  </si>
  <si>
    <t>Prestar los servicios como apoderada(o) en los procesos prejurídicos y jurídicos para el cobro de la cartera morosa en favor del Fondo de la Vivienda del Departamento de Antioquia.</t>
  </si>
  <si>
    <t>3839693</t>
  </si>
  <si>
    <t>Gloria Marcela Botero Isaza</t>
  </si>
  <si>
    <t>Secretaría de Gobierno</t>
  </si>
  <si>
    <t>ADQUISISCION DE TIQUETES AEREOS VF 600002262</t>
  </si>
  <si>
    <t>VICTORIA E RAMIREZ VELEZ</t>
  </si>
  <si>
    <t>SECRETARIA DE GOBIERNO</t>
  </si>
  <si>
    <t>3838301</t>
  </si>
  <si>
    <t>victoria.ramirez@antioquia.gov.co</t>
  </si>
  <si>
    <t>Recursos de Funcionamiento</t>
  </si>
  <si>
    <t>traslado a la Secretaria General- Subsecretaría Logistica</t>
  </si>
  <si>
    <t>SUMINISTRO DE VIVERES CARCEL YARUMITO VF 600002270</t>
  </si>
  <si>
    <t>3838302</t>
  </si>
  <si>
    <t>Recursos de funcionamiento</t>
  </si>
  <si>
    <t>PROMOCION Y PROTECION DE DDHH</t>
  </si>
  <si>
    <t>CARLOS MARIO VANEGAS CALLE</t>
  </si>
  <si>
    <t>DIRECTOR DE DERECHOS HUMANOS</t>
  </si>
  <si>
    <t>3839107</t>
  </si>
  <si>
    <t>carlos.vanegas@antioquia. Gov.co</t>
  </si>
  <si>
    <t>Promoción, prevención y protección de los Derechos Humanos (DDHH) y Derecho Internacional Humanitario (DIH)</t>
  </si>
  <si>
    <t>Mesas Técnicas de Trabajo en Derechos Humanos (DDHH),  con  de planes de acción implementados.</t>
  </si>
  <si>
    <t>22-0023</t>
  </si>
  <si>
    <t>RESTITUCION DE TIERRAS</t>
  </si>
  <si>
    <t>Sub secretario de seguridad y convivencia ciudadana</t>
  </si>
  <si>
    <t>3838353</t>
  </si>
  <si>
    <t>Protección, restablecimiento de los derechos y reparación individual y colectiva a las  víctimas del conflicto armado.</t>
  </si>
  <si>
    <t xml:space="preserve">Plan de Acción territorial departamental ajustado e implementado
Estrategias comunicacionales para la difusión reconocimiento, 
protección, defensa y garantía de los Derechos Humanos (DDHH) y la resolución pacífica de conflictos. 
</t>
  </si>
  <si>
    <t>14-0061</t>
  </si>
  <si>
    <t>EDUCACION Y REGULACION VIAL VF 600002268</t>
  </si>
  <si>
    <t>CARLOS MARIO MARIN MARIN</t>
  </si>
  <si>
    <t>GERENTE</t>
  </si>
  <si>
    <t>3839336</t>
  </si>
  <si>
    <t>Movilidad segura en el Departamento de Antioquia</t>
  </si>
  <si>
    <t>Municipios sin organismos de tránsito con Programas Integrales en Seguridad Vial</t>
  </si>
  <si>
    <t>Apoyo en su logistica e inteligencia a la fuerza pública y organismos de seguridad en
Antioquia</t>
  </si>
  <si>
    <t>22-0173</t>
  </si>
  <si>
    <t>Información incompleta</t>
  </si>
  <si>
    <t>POLICIA NACIONAL</t>
  </si>
  <si>
    <t>CONSTRUCCION, MENTENIMIENTO Y ADECUACIONES FUERZA PUBLICA</t>
  </si>
  <si>
    <t>HUGO ALBERTO PARRA GALEANO</t>
  </si>
  <si>
    <t>3838330</t>
  </si>
  <si>
    <t>hugo.parra@antioquia.gov.co</t>
  </si>
  <si>
    <t>Fortalecimiento a la Seguridad y Orden Público</t>
  </si>
  <si>
    <t>Sedes de la Fuerza Pública y Organismos de Seguridad Adecuados y Construidos</t>
  </si>
  <si>
    <t xml:space="preserve">Construcción, mejoramiento y dotación de sedes de la fuerza pública y organismos de seguridad de Antioquia </t>
  </si>
  <si>
    <t>08-0016</t>
  </si>
  <si>
    <t>Estudios, diseños, construcción, adecuación, mantenimiento e  interventoría</t>
  </si>
  <si>
    <t>TEMPORALES PROYECTO CONSTRUCCION, MENTENIMIENTO Y ADECUACIONES FUERZA PUBLICA</t>
  </si>
  <si>
    <t>Traslado CDP a la Secretaría de Gestión Humana para el pago de temporales</t>
  </si>
  <si>
    <t>80141600</t>
  </si>
  <si>
    <t>OPERACIÓN LOGISTICA OPERATIVOS FUERZA PÚBLICA, ORGASNISMOS DE SEGURIDAD Y JUSTICIA VF</t>
  </si>
  <si>
    <t xml:space="preserve">*Organismos de Seguridad y Fuerza Pública, Fortalecidos y Dotados. 
* Municipios con implementación de estrategias de prevención y promoción de justicia, seguridad y orden Público.
</t>
  </si>
  <si>
    <t>Apoyo en su Logística e Inteligencia a la Fuerza Pública y Organismos de Seguridad en Antioquia</t>
  </si>
  <si>
    <t>22-1002</t>
  </si>
  <si>
    <t>2017060108445</t>
  </si>
  <si>
    <t>METROPARQUES</t>
  </si>
  <si>
    <t xml:space="preserve">OPERACIÓN LOGISTICA OPERATIVOS FUERZA PÚBLICA, ORGASNISMOS DE SEGURIDAD Y JUSTICIA </t>
  </si>
  <si>
    <t>PAGO DE RECOMENSAS Y PROTECCION DE VÍCTIMAS Y TESTIGOS EN PRO DE LA SEGURIDAD Y LA CONVIVENCIA EN EL DEPARTAMENTO DE ANTIOQUIA VF 6000002266</t>
  </si>
  <si>
    <t>08-0011</t>
  </si>
  <si>
    <t>2017060109184</t>
  </si>
  <si>
    <t>EMPRESA PARA LA SEGURIDAD URBANA</t>
  </si>
  <si>
    <t>APOYO A LA LOGISTICA E INTELIGENCIA D ELA FUERZA PUBLICA</t>
  </si>
  <si>
    <t>TEMPORALES APOYO A LA LOGISTICA E INTELIGENCIA D ELA FUERZA PUBLICA</t>
  </si>
  <si>
    <t>CONSTRUCCION MANTENIMIENTO DE SEDES VF 600002423</t>
  </si>
  <si>
    <t>2017060053415</t>
  </si>
  <si>
    <t>COMBUSTIBLE FUERZA PUBLICA VF 600002460</t>
  </si>
  <si>
    <t>Suministro de combustible para Fuerza Pública, Organismos de Seguridad y Justicia</t>
  </si>
  <si>
    <t>2017060084466</t>
  </si>
  <si>
    <t>DIEGO LPEZ S.A.S</t>
  </si>
  <si>
    <t xml:space="preserve">COMBUSTIBLE FUERZA PUBLICA </t>
  </si>
  <si>
    <t>ADQUISICION DE PARQUE AUTOMOTOR (VEHÍCULOS, MOTOCICLETAS, BOTES Y MOTORES) PARA LA FUERZA PÚBLICA, ORGANISMOS DE SEGURIDAD Y J</t>
  </si>
  <si>
    <t xml:space="preserve">*Organismos de Seguridad y Fuerza Pública, Fortalecidos y Dotados. </t>
  </si>
  <si>
    <t>Compra de carros, motos para Fuerza Pública, Organismos de Seguridad y Justicia</t>
  </si>
  <si>
    <t>FORTALECIMIENTO RESPONSABILIDAD PENAL ADOLECENTES VF 600002267</t>
  </si>
  <si>
    <t>AICARDO URREGO USUGA</t>
  </si>
  <si>
    <t>DIRECTOR DE APOYO INSTITUCIONAL</t>
  </si>
  <si>
    <t>3838350</t>
  </si>
  <si>
    <t>aicardo.urrego@antioquia.gov.co</t>
  </si>
  <si>
    <t>Antioquia Convive y es Justa</t>
  </si>
  <si>
    <t>Cupos para la atención de adolescentes infractores de la Ley Penal pagados</t>
  </si>
  <si>
    <t>09-005</t>
  </si>
  <si>
    <t>2017060076783</t>
  </si>
  <si>
    <t>IPSICOL</t>
  </si>
  <si>
    <t xml:space="preserve"> TECNOLOGÍA PARA LA SEGURIDAD  -COMUNICACION MOVIL AVANTEL VF 600002265</t>
  </si>
  <si>
    <t>* Municipios con sistemas de recepción de denunicas en línea funcionando.
*Organismos de Seguridad y Fuerza Pública, Fortalecidos y Dotados.</t>
  </si>
  <si>
    <t>Implementación de tecnologías y sistemas de información para la seguridad y convivencia ciudadana en el Departamento de Antioquia</t>
  </si>
  <si>
    <t>* Municipios con sistemas de recepción de denunicas en línea funcionando.  Organismos de Seguridad y Fuerza Pública, Fortalecidos y Dotados.</t>
  </si>
  <si>
    <t>2017060108106</t>
  </si>
  <si>
    <t>AVANTEL S.A.S</t>
  </si>
  <si>
    <t>Prestar los servicios como Coordinador Ejecutivo de los Bomberos de Antioquia en cumplimiento de la Ley 1575 de 2012, las Resolución 0661 de 2014, la Resolución 384 de 2017 y Resolución 429 de 2017</t>
  </si>
  <si>
    <t>23-00007</t>
  </si>
  <si>
    <t>SUMINISTRO DE ALIMENTACIÓN COMO APOYO A LA REGISTRADURÍA VF 6000002271</t>
  </si>
  <si>
    <t>2017060077279</t>
  </si>
  <si>
    <t>SAN AGUSTÍN EVENTOS</t>
  </si>
  <si>
    <t>FORTALECIMIENTO (CAPACITACIÓN Y ASISTENCIA TÉCNICA) BOMBEROS</t>
  </si>
  <si>
    <t>Sistema Departamental de Bomberos</t>
  </si>
  <si>
    <t xml:space="preserve">Cuerpos de Bomberos tecnificados y capacitados </t>
  </si>
  <si>
    <t>FORTALECIMIENTIO TECNOLOGICO ORGANISMO DE TRANSITO</t>
  </si>
  <si>
    <t>carlosalberto.marin@antioquia.gov.co</t>
  </si>
  <si>
    <t>Fortalecimiento Institucional en Transporte y Transito en el Departamento de Antioquia</t>
  </si>
  <si>
    <t>Sedes operativas de Movilidad dotadas y operando</t>
  </si>
  <si>
    <t>Fortalecimiento Institucional en Transporte y Tránsito en el Departamento de Antioquia</t>
  </si>
  <si>
    <t>22-0218</t>
  </si>
  <si>
    <t xml:space="preserve">COMUNICACION MOVIL AVANTEL </t>
  </si>
  <si>
    <t>* Municipios con sistemas de recepción de denunicas en línea funcionando.
Municipios con implementación de estrategias de prevención y promoción de justicia, seguridad y orden Público.
*Organismos de Seguridad y Fuerza Pública, Fortalecidos y Dotados.</t>
  </si>
  <si>
    <t>BOTES Y MOTORES FZA PUBLICA</t>
  </si>
  <si>
    <t>ATENCION VICTIMAS Y DERECHOS HUMANOS VF600002424</t>
  </si>
  <si>
    <t>22-0223</t>
  </si>
  <si>
    <t>2017060089213</t>
  </si>
  <si>
    <t>EMPRESA SOCIAL DEL ESTADO HOSPITAL MENTAL DE ANTIOQUIA</t>
  </si>
  <si>
    <t>ATENCION VICTIMAS Y DERECHOS HUMANOS VF 6000002425</t>
  </si>
  <si>
    <t>22-0222</t>
  </si>
  <si>
    <t xml:space="preserve">ATENCION VICTIMAS Y DERECHOS HUMANOS </t>
  </si>
  <si>
    <t>APOYO A LA ACCION INTEGRAL CONTRA MINAS ANTIPERSONALES</t>
  </si>
  <si>
    <t>Acción Integral contra Minas Antipersonal (MAP), Munición sin Explotar (MUSE) y Artefactos Explosivos Improvisados (AEI)</t>
  </si>
  <si>
    <t xml:space="preserve">Víctimas de Minas Antipersonal (MAP), (MUSE) y (AEI) Caracterizadas
Estrategia de Educación en el Riesgo de Minas Antipersonal  y comportamientos seguros.
</t>
  </si>
  <si>
    <t>22-0075</t>
  </si>
  <si>
    <t>IMPLEMENTACION TECNOLOGICA Y SISTEMAS DE INFORMACION</t>
  </si>
  <si>
    <t>08-0014</t>
  </si>
  <si>
    <t xml:space="preserve"> TEMPORALES IMPLEMENTACION TECNOLOGICA Y SISTEMAS DE INFORMACION</t>
  </si>
  <si>
    <t>APOYO LOGISTICO EVENTOS</t>
  </si>
  <si>
    <t>* Municipios con implementación de estrategias de prevención y promoción de justicia, seguridad y orden Público.
*Organismos de Seguridad y Fuerza Pública, Fortalecidos y Dotados.</t>
  </si>
  <si>
    <t xml:space="preserve">FORTALECIMIENTO RESPONSABILIDAD PENAL ADOLECENTES </t>
  </si>
  <si>
    <t>OPERADOR LOGISTICO COMUNICACIONES VF600002353</t>
  </si>
  <si>
    <t>22-00224</t>
  </si>
  <si>
    <t>Traslado a comunicaciones</t>
  </si>
  <si>
    <t>FORTALECIMIENTO DE INTITUCIONES QUE BRINDAN SERVICIO DE JUSTICIA FORMAL Y NO FORMAL</t>
  </si>
  <si>
    <t>Casas de Justicia, Inspecciones de Policía, Comisarías de Familia, Puntos de Atención para la Conciliación en Equidad y Centros de Paz adecuados</t>
  </si>
  <si>
    <t>22-0024</t>
  </si>
  <si>
    <t>OPERADOR LOGISTICO COMUNICACIONES VF600002355</t>
  </si>
  <si>
    <t xml:space="preserve">OPERADOR LOGISTICO COMUNICACIONES </t>
  </si>
  <si>
    <t>*Organismos de Seguridad y Fuerza Pública, Fortalecidos y Dotados.</t>
  </si>
  <si>
    <t>CENTRAL DE MEDIOS VF 600002365</t>
  </si>
  <si>
    <t xml:space="preserve">OPERADOR TELEFONIA CELULAR </t>
  </si>
  <si>
    <t>ELEMENTOS OFICINA</t>
  </si>
  <si>
    <t>OPERADOR LOGISTICO  VF600002354</t>
  </si>
  <si>
    <t>08-00003</t>
  </si>
  <si>
    <t>MEDIOS DE  COMUNICACION VF600002366</t>
  </si>
  <si>
    <t>08-0003</t>
  </si>
  <si>
    <t>SERVICIO COMUNICACIÓN MOVIL PDA VF6000002459</t>
  </si>
  <si>
    <t>2016060099711</t>
  </si>
  <si>
    <t xml:space="preserve">SERVICIO COMUNICACIÓN MOVIL PDA </t>
  </si>
  <si>
    <t>APOYO E IMPLEMENTACION DE PROGRAMAS MPALES PAZES</t>
  </si>
  <si>
    <t>SUMINISTRO DE VÍVERES FUERZA PÚBLICA, ORGANISMOS DE SEGURIDAD Y JUSTICIA</t>
  </si>
  <si>
    <t>ERRADICACION DE CULTIVOS ILICITOS</t>
  </si>
  <si>
    <t>Antioquia Sin Cultivos Ilícitos</t>
  </si>
  <si>
    <t>Cultivos ilicitos erradicados con proyectos de desarrollo alternativo</t>
  </si>
  <si>
    <t>14-0063</t>
  </si>
  <si>
    <t>Secretaría de Hacienda</t>
  </si>
  <si>
    <t>81112001</t>
  </si>
  <si>
    <t>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t>
  </si>
  <si>
    <t>Norman Harry Posada</t>
  </si>
  <si>
    <t>Director de Rentas</t>
  </si>
  <si>
    <t>3835152</t>
  </si>
  <si>
    <t>norman.harry@antioquia.gov.co</t>
  </si>
  <si>
    <t>6306 de 2017</t>
  </si>
  <si>
    <t>Se realizó una prorroga a este contrato hasta el 31-03-2018</t>
  </si>
  <si>
    <t>Ivon Stella Hernandez Gonzalez y Cesar Cordoba</t>
  </si>
  <si>
    <t xml:space="preserve">Tecnica, Administrativa, Financiera, juridca y contable </t>
  </si>
  <si>
    <t>El arrendador entrega a título de arrendamiento a El arrendatario módulos de seguridad para depositar mercancía decomisada por la dirección de  Rentas  Departamentales</t>
  </si>
  <si>
    <t>Se realizó una prorroga hasta el 31 de Enero de 2017</t>
  </si>
  <si>
    <t>Nini Johana Hernandez Moreno</t>
  </si>
  <si>
    <t>80111620</t>
  </si>
  <si>
    <t>Contrato interadministrativo para apoyar, en el desarrollo y ejecución de la Estrategia Integral del Control a las Rentas Ilícitas para el Fortalecimiento de las Rentas Oficiales como Fuente de Inversión social en el Departamento de Antioquia.</t>
  </si>
  <si>
    <t xml:space="preserve">Incremento en los Ingresos totales del Departamento </t>
  </si>
  <si>
    <t>Fortalecimiento de las rentas oficiales como fuente de inversión social en el Departamento de Antioquia</t>
  </si>
  <si>
    <t>22-1144</t>
  </si>
  <si>
    <t>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t>
  </si>
  <si>
    <t>Actividades tendientes a contrarrestar el contrabando, la falsificación y evasión en las diferentes Rentas Departamentales, fortaleciendo las relaciones con entidades nacionales y generando mayores ingresos.</t>
  </si>
  <si>
    <t>19846-19847</t>
  </si>
  <si>
    <t>TECNOLOGICO DE ANTIOQUIA</t>
  </si>
  <si>
    <t xml:space="preserve">Angela Piedad Soto Marin y Daniel Gomez </t>
  </si>
  <si>
    <t>Apoyar la gestión de la Gobernación de Antioquia en el saneamiento, depuración, identificación física, jurídica, contable de los bienes fiscales y de uso público de propiedad del Departamento de Antioquia.</t>
  </si>
  <si>
    <t>Jhonatan Suarez Osorio</t>
  </si>
  <si>
    <t>Director de Bienes</t>
  </si>
  <si>
    <t>3838123</t>
  </si>
  <si>
    <t>jhonatan.suarez@antioquia.gov.co</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</si>
  <si>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</si>
  <si>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Mejoramiento de la Hacienda Pública del Departamento de Antioquia</t>
  </si>
  <si>
    <t>22-0154</t>
  </si>
  <si>
    <t>Estabilización de las Finanzas Departamentales, en el campo presupuestal, financiero, y contable.</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</si>
  <si>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</si>
  <si>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Diana Marcela David Hincapie</t>
  </si>
  <si>
    <t>Prestación de los servicios profesionales de calificación de capacidad de pago de largo y corto plazo  (denominada técnicamente calificación nacional de largo y corto plazo para con sus pasivos financieros) de el contratante por parte de la calificadora de  conformidad con las metodologías debidamente aprobadas por la calificadora y con la regulación vigente.</t>
  </si>
  <si>
    <t>Adriana Marcela Fontalvo</t>
  </si>
  <si>
    <t xml:space="preserve">Director financiero </t>
  </si>
  <si>
    <t>3838131</t>
  </si>
  <si>
    <t>adriana.fontalvo@antioquia.gov.co</t>
  </si>
  <si>
    <t>Fernando Leon Gomez Molina</t>
  </si>
  <si>
    <t xml:space="preserve">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t>
  </si>
  <si>
    <t>Se prorrogo hasta el 31 de enero de 2018</t>
  </si>
  <si>
    <t>Juan Diego Blandon Restrepo</t>
  </si>
  <si>
    <t xml:space="preserve"> Adriana Marcela Fontalvo Restrepo</t>
  </si>
  <si>
    <t>Contrato interadministrativo para apoyar y acompañar  la fase 2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</si>
  <si>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implementación de la fase del proyecto “Preparación Obligatoria”.</t>
  </si>
  <si>
    <t>Dar aplicabilidad a la Resolución 533 de 2015, emitida por la Contaduría General de la Nación sobre el nuevo marco normativo para entidades de gobierno.</t>
  </si>
  <si>
    <t>22-0089</t>
  </si>
  <si>
    <t xml:space="preserve">Implementación de la segunda fase del proyecto </t>
  </si>
  <si>
    <t>Se prorrogo hasta el 31 de marzo de 2018</t>
  </si>
  <si>
    <t xml:space="preserve">Luz Aide Correa  y Angela Piedad Soto Marin </t>
  </si>
  <si>
    <t>Contrato interadministrativo para apoyar y acompañar  la fase 3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</si>
  <si>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 xml:space="preserve">Luz Aide Correa </t>
  </si>
  <si>
    <t xml:space="preserve">Directora Contabilidad </t>
  </si>
  <si>
    <t>luz.correa@antioquia.gov.co</t>
  </si>
  <si>
    <t>Aplicación del Marco normativo para la Implementación de las normas Internacionales emitido por la CGN, mediante la Resolución 533 de Octubre de 2015, en el Departamento de Antioquia.</t>
  </si>
  <si>
    <t xml:space="preserve">Implementación de la tercera fase del proyecto </t>
  </si>
  <si>
    <t>Contrato interadministrativo para apoyar y asesorar a todas las Dependencias y/o Direcciones de la Secretaría de Hacienda Departamental, tendientes a desarrollar o implementar diferentes acciones específicas con el fin de fortalecer financiera y fiscalmente al Departamento de Antioquia, en el campo presupuestal, financiero, contable, de impuestos, tesorería y de bienes.</t>
  </si>
  <si>
    <t>Angela Piedad Soto Marin</t>
  </si>
  <si>
    <t>Subsecretaria Financiera - Tesorero</t>
  </si>
  <si>
    <t>3838048</t>
  </si>
  <si>
    <t>angela.soto@antioquia.gov.co</t>
  </si>
  <si>
    <t>Desarrollar o implementar diferentes acciones específicas con el fin de fortalecer financiera y fiscalmente el Departamento de Antioquia propiciando un escenario financiero que haga viable el Departamento de Antioquia y lograr financiar el Plan de Desarrollo 2016-2019 “Antioquia Piensa en Grande”.</t>
  </si>
  <si>
    <t>UNIVERSIDAD DE ANTIOQUIA</t>
  </si>
  <si>
    <t>Angela Piedad Soto Marin ,Juan Diego Blandon Restrepo, luz Aide Correa Aguirre</t>
  </si>
  <si>
    <t>Secretaria de Haicenda</t>
  </si>
  <si>
    <t>Temporales Hacienda Rentas</t>
  </si>
  <si>
    <t xml:space="preserve">Fortalecimiento de las rentas oficiales como fuente de inversión social en el Departamento de Antioquia </t>
  </si>
  <si>
    <t>22-1144001</t>
  </si>
  <si>
    <t>Acción coordinada para el control y fiscalización de los juegos de suerte de azar</t>
  </si>
  <si>
    <t>El tramite es adelantado por la Secretaria Gestion Humana (TEMPORALIDADES)</t>
  </si>
  <si>
    <t>Michella Salazar</t>
  </si>
  <si>
    <t>Temporales Hacienda Mejoramiento</t>
  </si>
  <si>
    <t>Actividades tendientes al apoyo de las finanzas del Departamento</t>
  </si>
  <si>
    <t>84131501</t>
  </si>
  <si>
    <t>Contratar el Programa General de Seguros del Departamento de Antioquia y La Contraloria General de Antioquia.</t>
  </si>
  <si>
    <t>Director Bienes Muebles, Inmeubles y Seguros</t>
  </si>
  <si>
    <t>diana.david@antioquia.gov.co</t>
  </si>
  <si>
    <t xml:space="preserve"> </t>
  </si>
  <si>
    <t>Fortalecer y dar continuidad a la gestión tributarias del impuesto de registro y estampilla prodesarrollo- C.C Magdalena</t>
  </si>
  <si>
    <t>CAMARA DE COMERCIO DE MAGDALENA MEDIO</t>
  </si>
  <si>
    <t>Andres Felipe Castaño Castañeda</t>
  </si>
  <si>
    <t>Fortalecer y dar continuidad a la gestión tributarias del impuesto de registro y estampilla prodesarrollo- C.C Aburrá Sur</t>
  </si>
  <si>
    <t>CCAMARA DE ABURRA SUR</t>
  </si>
  <si>
    <t xml:space="preserve">Fortalecer y dar continuidad a la gestión tributarias del impuesto de registro y estampilla prodesarrollo- C.C Medellín </t>
  </si>
  <si>
    <t>CAMARA DE COMERCIO DE MEDELLIN</t>
  </si>
  <si>
    <t>Fortalecer y dar continuidad a la gestión tributarias del impuesto de registro y estampilla prodesarrollo- C.C Oriente</t>
  </si>
  <si>
    <t>CAMARA DE COMERCIO DE ORIENTE</t>
  </si>
  <si>
    <t>Fortalecer y dar continuidad a la gestión tributarias del impuesto de registro y estampilla prodesarrollo- C.C Urabá</t>
  </si>
  <si>
    <t>CAMARA DE COMERCIO DE URABA</t>
  </si>
  <si>
    <t>Avaluó comercial de los bienes muebles del departamento de Antioquia</t>
  </si>
  <si>
    <t>Mantenimiento y Adecuación de Bienes Inmuebles propiedad del Departamento de Antioquia</t>
  </si>
  <si>
    <t>Adquisición de tiquetes aéreos para la Gobernación de Antioquia-Secretaria de Hacienda</t>
  </si>
  <si>
    <t>Melissa Urrego Mejia</t>
  </si>
  <si>
    <t>melissa.urrego@antioquia,gov.co</t>
  </si>
  <si>
    <t>SATENA</t>
  </si>
  <si>
    <t>Secretaría Hacienda</t>
  </si>
  <si>
    <t>PRESTACION DE SERVICIOS DE OPERADOR DE TELEFONIA CELULAR PARA LA GOBERNACIÓN DE ANTIOQUIA</t>
  </si>
  <si>
    <t>Juan Carlos Arango Ramírez</t>
  </si>
  <si>
    <t>Profesional Universitario (Logístico)</t>
  </si>
  <si>
    <t>3839371</t>
  </si>
  <si>
    <t>juan.arango@antioquia.gov.co</t>
  </si>
  <si>
    <t>Comunicación celular S.A. COMCEL S.A.</t>
  </si>
  <si>
    <t>Diana David</t>
  </si>
  <si>
    <t>Supervisión técnica, jurídica, administrativa y financiera.</t>
  </si>
  <si>
    <t>SERVICIO DE CONECTIVIDAD DE INTERNET PARA LA GOBERNACION DE ANTIOQUIA Y SUS SEDES EXTERNAS</t>
  </si>
  <si>
    <t>3839372</t>
  </si>
  <si>
    <t>VALOR + SAS</t>
  </si>
  <si>
    <t>Alexandar Arias Ocampo</t>
  </si>
  <si>
    <t xml:space="preserve">Prestación de servicios de transporte terrestre automotor para apoyar la gestión de la Secretaría de Hacienda </t>
  </si>
  <si>
    <t>Director Rentas</t>
  </si>
  <si>
    <t>Silvia Elena Ramirez Molina</t>
  </si>
  <si>
    <t>Contrato Interadministrativo de mandato para la promoción, creación, elaboración, desarrollo y conceptualización de las campañas, estrategias y necesidades comunicacionales de la Gobernación de Antioquia</t>
  </si>
  <si>
    <t>3838171</t>
  </si>
  <si>
    <t>TELEANTIOQUIA</t>
  </si>
  <si>
    <t xml:space="preserve">SE REALIZO PRORROGA POR 6 MESES </t>
  </si>
  <si>
    <t>Ines Elvira Arango Valencia</t>
  </si>
  <si>
    <t>Practicantes de Excelencia</t>
  </si>
  <si>
    <t>3839179</t>
  </si>
  <si>
    <t>Gerencia Indígena</t>
  </si>
  <si>
    <t>Encuentro Departamental de Gobernadores indígenas</t>
  </si>
  <si>
    <t>Gloria María Múnera Velásquez</t>
  </si>
  <si>
    <t>3835592</t>
  </si>
  <si>
    <t>gloria.munera@antioquia.gov.co</t>
  </si>
  <si>
    <t>Indígenas con Calidad de Vida</t>
  </si>
  <si>
    <t>Fortalecimiento de la gobernabilidad, administración y jurisdicción de los pueblos indígenas</t>
  </si>
  <si>
    <t>Fortalecimiento de la gobernabilidad,administración y Jurisdiccion indigena Antioquia</t>
  </si>
  <si>
    <t>Socialización de la actualización de la Ordenanza</t>
  </si>
  <si>
    <t xml:space="preserve">Encuentro con Autoridades indígenas </t>
  </si>
  <si>
    <t>Gloria María Múnera Velasquez</t>
  </si>
  <si>
    <t xml:space="preserve">Mejoramiento de Casas de Paso </t>
  </si>
  <si>
    <t>John Jairo Guerra Acosta</t>
  </si>
  <si>
    <t>3839075</t>
  </si>
  <si>
    <t>johnjairo.guerra@antioquia.gov.co</t>
  </si>
  <si>
    <t>Mejorar los centros de paso para autoridades indígenas</t>
  </si>
  <si>
    <t>Mejoramiento de Casas de paso</t>
  </si>
  <si>
    <t xml:space="preserve">John Jairo Guerra Acosta
Grecia María Morales </t>
  </si>
  <si>
    <t>Tipo B2: Supervisión colegiada</t>
  </si>
  <si>
    <t>Apoyo iniciativas de emprendimiento  indígena</t>
  </si>
  <si>
    <t>Grecia María Morales</t>
  </si>
  <si>
    <t>3835588</t>
  </si>
  <si>
    <t>grecia.morales@antioquia.gov.co</t>
  </si>
  <si>
    <t>Planes de vida para comunidades indigenas del Departamento de Antioquia</t>
  </si>
  <si>
    <t>Programa de emprendimiento para asociaciones indígenas</t>
  </si>
  <si>
    <t>Emprendimiento empresas indigenas</t>
  </si>
  <si>
    <t xml:space="preserve">Grecia María Morales </t>
  </si>
  <si>
    <t>Cofinanciar Convite comunitario para mejorar calidad de vida</t>
  </si>
  <si>
    <t>Mejorar la capacidad calidad de vida de comunidades indigenas</t>
  </si>
  <si>
    <t>Convites comunitarios</t>
  </si>
  <si>
    <t>Prestar servicio de apoyo integral para la atención de diferentes eventos intervensón social indígena del Departamento de Antioquia.</t>
  </si>
  <si>
    <t>Elaboración de estudios de ordenamiento territorial indigena en Antioquia</t>
  </si>
  <si>
    <t>Apoyar Planes de Vida indígena</t>
  </si>
  <si>
    <t>Planes de Vida</t>
  </si>
  <si>
    <t xml:space="preserve">Implementación de Plan de vida en comunidad indígena </t>
  </si>
  <si>
    <t>Ana Isabel Cruz Gaviria</t>
  </si>
  <si>
    <t>3838663</t>
  </si>
  <si>
    <t>ana.cruz@antioquia.gov.co</t>
  </si>
  <si>
    <t>Caracterización Poblacion</t>
  </si>
  <si>
    <t>Apoyo a iniciativas de comunidades con Diagnóstico territorial indígena en el Departamento de Antioquia</t>
  </si>
  <si>
    <t>3835591</t>
  </si>
  <si>
    <t>Realizar el ordenamiento territorial y ambiental en territorios indígenas del Uraba.</t>
  </si>
  <si>
    <t>Apoyo a comunidades con ordenamiento territorial</t>
  </si>
  <si>
    <t xml:space="preserve">Rescatar la memoria cultural </t>
  </si>
  <si>
    <t>Estimulos artisticos para indígenas</t>
  </si>
  <si>
    <t>Desarrollar un proceso que  promueva el enfoque diferencial integral y fortalezca la diversidad cultural de los territorios de los grupos poblacionales en Antioquia.</t>
  </si>
  <si>
    <t>Gerencia de Infancia, Adolescencia y Juventud</t>
  </si>
  <si>
    <t>Integrar esfuerzos para la promoción del desarrollo integral temprano de la primera infancia bajo la modalidad Familiar, en el municipio de La Pintada.</t>
  </si>
  <si>
    <t>Santiago Morales Quijano</t>
  </si>
  <si>
    <t>Jurídico</t>
  </si>
  <si>
    <t>3839245</t>
  </si>
  <si>
    <t>santiago.morales@antioquia.gov.co</t>
  </si>
  <si>
    <t>Estrategia Departamental Buen Comienzo Antioquia</t>
  </si>
  <si>
    <t>*Niños y niñas de cero a cinco años de áreas rurales y atendidos integralmente con enfoque diferencial anual
*Niños y niñas de cero a cinco años de áreas urbanas atendidos integralmente con enfoque diferencial anual
*Madres gestantes con atención integral anual
*Madres lactantes con atención integral anual</t>
  </si>
  <si>
    <t>*Implementación Estrategia Buen Comienzo en Antioquia</t>
  </si>
  <si>
    <t>07-0061</t>
  </si>
  <si>
    <t>*33 .486 niños y niñas rurales
*19.666 niños y niñas urbanos
*1910 madres gestantes
*4119 madres Lactantes</t>
  </si>
  <si>
    <t>*Atención integral de calidad</t>
  </si>
  <si>
    <t>ESE Hospital Antonio Roldan Betancur de La Pintada</t>
  </si>
  <si>
    <t>Celebrado sin iniciar</t>
  </si>
  <si>
    <t>Técnica, jurídica, administrativa, contable y financiera</t>
  </si>
  <si>
    <t>Integrar esfuerzos para la promoción del desarrollo integral temprano de la primera infancia bajo el modelo flexible Buen Comienzo Antioquia en el municipio de Bello y para la implementación del Sistema Departamental de Gestión del Desarrollo Integral Temprano</t>
  </si>
  <si>
    <t>ESE Hospital Bello Salud</t>
  </si>
  <si>
    <t>Integrar esfuerzos para la promoción del desarrollo integral temprano de la primera infancia bajo la modalidad familiar, en el municipio de Amalfí</t>
  </si>
  <si>
    <t xml:space="preserve">ESE Hospital El Carmen de Amalfi </t>
  </si>
  <si>
    <t>Integrar esfuerzos para la promoción del desarrollo integral temprano de la primera infancia bajo el modelo flexible Buen Comienzo Antioquia, la modalidad institucional en los municipios Vigía del Fuerte, Murindó y Turbó; y para la implementación del Sistema Departamental de Gestión del Desarrollo Integral Temprano</t>
  </si>
  <si>
    <t>ESE Hospital Francisco Valderrama de Turbo</t>
  </si>
  <si>
    <t>Integrar esfuerzos para la promoción del desarrollo integral temprano de la primera infancia bajo la modalidad Familiar, en el municipio de Jardín.</t>
  </si>
  <si>
    <t>ESE Hospital Gabriel Pelaez Montoya de Jardín</t>
  </si>
  <si>
    <t>Integrar esfuerzos para la promoción del desarrollo integral temprano de la primera infancia bajo la modalidad Familiar, en el municipio de Betulia.</t>
  </si>
  <si>
    <t>ESE Hospital Germán Vélez Gutierrez de Betulia</t>
  </si>
  <si>
    <t>Integrar esfuerzos para la promoción del desarrollo integral temprano de la primera infancia bajo la modalidad familiar, en el municipio de Caicedo</t>
  </si>
  <si>
    <t>ESE Hospital Guillermo Gaviria Correa de Caicedo</t>
  </si>
  <si>
    <t>Integrar esfuerzos para la promoción del desarrollo integral temprano de la primera infancia bajo la modalidad Familiar, en el municipio de San Andrés de Cuerquia.</t>
  </si>
  <si>
    <t>ESE Hospital Gustavo Gonzalez Ochoa de San Andrés de Cuerquia</t>
  </si>
  <si>
    <t>Integrar esfuerzos para la promoción del desarrollo integral temprano de la primera infancia bajo la modalidad Familiar, en el municipio de Yondó.</t>
  </si>
  <si>
    <t>ESE Hospital Hector Abad Gómez de Yondó</t>
  </si>
  <si>
    <t>Integrar esfuerzos para la promoción del desarrollo integral temprano de la primera infancia bajo la modalidad Familiar, en el municipio de Urrao.</t>
  </si>
  <si>
    <t>ESE Hospital Iván Restrepo Gómez de Urrao</t>
  </si>
  <si>
    <t>Integrar esfuerzos para la promoción del desarrollo integral temprano de la primera infancia bajo la modalidad familiar e institucional en el municipio de Mutatá</t>
  </si>
  <si>
    <t xml:space="preserve">ESE Hospital La Anunciación de Mutatá </t>
  </si>
  <si>
    <t>Integrar esfuerzos para la promoción del desarrollo integral temprano de la primera infancia bajo la modalidad Familiar, en el municipio de Ciudad Bolívar.</t>
  </si>
  <si>
    <t>ESE Hospital La Merced de Ciudad Bolívar</t>
  </si>
  <si>
    <t>Integrar esfuerzos para la promoción del desarrollo integral temprano de la primera infancia bajo la modalidad Familiar, en el municipio de Angelópolis.</t>
  </si>
  <si>
    <t>ESE Hospital La Misericordia de Angelópolis</t>
  </si>
  <si>
    <t>Integrar esfuerzos para la promoción del desarrollo integral temprano de la primera infancia bajo la modalidad familiar e institucional, en el municipio de Nechí</t>
  </si>
  <si>
    <t>ESE Hospital La Misericordia de Nechí</t>
  </si>
  <si>
    <t>Integrar esfuerzos para la promoción del desarrollo integral temprano de la primera infancia bajo el modelo flexible Buen Comienzo Antioquia, la modalidad institucional en el Municipio de Chigorodó y para la implementación del Sistema Departamento de Gestión del Desarrollo Integral Temprano</t>
  </si>
  <si>
    <t xml:space="preserve">ESE Hospital Maria Auxiliadora de Chigorodó </t>
  </si>
  <si>
    <t>Integrar esfuerzos para la promoción del desarrollo integral temprano de la primera infancia bajo la modalidad Familiar, en el municipio de Guadalupe.</t>
  </si>
  <si>
    <t>ESE Hospital Nuestra Señora de Guadalupe</t>
  </si>
  <si>
    <t>Integrar esfuerzos para la promoción del desarrollo integral temprano de la primera infancia bajo las modalidades familiar e institucional, en el municipio de Guarne</t>
  </si>
  <si>
    <t>ESE Hospital Nuestra Señora de La Candelaria de Guarne</t>
  </si>
  <si>
    <t>Integrar esfuerzos para la promoción del desarrollo integral temprano de la primera infancia bajo el modelo flexible Buen Comienzo Antioquia y para la implementación del Sistema Departamental de Gestión del Desarrollo Integral Temprano en el municipio de Dabeiba</t>
  </si>
  <si>
    <t xml:space="preserve">ESE Hospital Nuestra Señora del Perpetuo Socorro de Dabeiba </t>
  </si>
  <si>
    <t>Integrar esfuerzos para la promoción del desarrollo integral temprano de la primera infancia bajo la modalidad Familiar, en el municipio de Puerto Nare.</t>
  </si>
  <si>
    <t>ESE Hospital Octavio Olivares de Puerto Nare</t>
  </si>
  <si>
    <t>Integrar esfuerzos para la promoción del desarrollo integral temprano de la primera infancia bajo el modelo flexible Buen Comienzo Antioquia y las modalidades familiar e institucional, en los municipios de Necoclí, San Pedro de Urabá y San Juan de Urabá; y para la implementación del Sistema Departamental de Gestión del Desarrollo Integral Temprano</t>
  </si>
  <si>
    <t>ESE Hospital Oscar Emiro Vergara Cruz de San Pedro de Urabá</t>
  </si>
  <si>
    <t>Integrar esfuerzos para la promoción del desarrollo integral temprano de la primera infancia bajo la modalidad Familiar, en el municipio de Alejandría.</t>
  </si>
  <si>
    <t>ESE Hospital Pbro. Luis Felipe Arbeláez de Alejandría</t>
  </si>
  <si>
    <t xml:space="preserve">Integrar esfuerzos para la promoción del desarrollo integral temprano de la primera infancia bajo la modalidad institucional, en el municipio de San Rafael </t>
  </si>
  <si>
    <t>ESE Hospital Presbitero  Alonso Maria Giraldo San Rafael</t>
  </si>
  <si>
    <t>Integrar esfuerzos para la promoción del desarrollo integral temprano de la primera infancia bajo la modalidad Familiar, en el municipio de Betania.</t>
  </si>
  <si>
    <t>ESE Hospital San Antonio de Betania</t>
  </si>
  <si>
    <t>Integrar esfuerzos para la promoción del desarrollo integral temprano de la primera infancia bajo la modalidad Familiar, en el municipio de Buriticá.</t>
  </si>
  <si>
    <t>ESE Hospital San Antonio de Buriticá</t>
  </si>
  <si>
    <t xml:space="preserve">Integrar esfuerzos para la promoción del desarrollo integral temprano de la primera infancia bajo la modalidad familiar, en el municipio de Cisneros </t>
  </si>
  <si>
    <t>ESE Hospital San Antonio de Cisneros</t>
  </si>
  <si>
    <t>Integrar esfuerzos para la promoción del desarrollo integral temprano de la primera infancia bajo la modalidad Familiar, en el municipio de Peque.</t>
  </si>
  <si>
    <t>ESE Hospital San Francisco de Peque</t>
  </si>
  <si>
    <t>Integrar esfuerzos para la promoción del desarrollo integral temprano de la primera infancia bajo la modalidad Familiar, en el municipio de Giraldo.</t>
  </si>
  <si>
    <t>ESE Hospital San Isidro de Giraldo</t>
  </si>
  <si>
    <t>Integrar esfuerzos para la promoción del desarrollo integral temprano de la primera infancia bajo la modalidad Familiar, en el municipio de Nariño.</t>
  </si>
  <si>
    <t>ESE Hospital San Joaquín de Nariño</t>
  </si>
  <si>
    <t>Integrar esfuerzos para la promoción del desarrollo integral temprano de la primera infancia bajo la modalidad Familiar, en el municipio de Anorí.</t>
  </si>
  <si>
    <t>ESE Hospital San Juan de Dios de Anorí</t>
  </si>
  <si>
    <t>Integrar esfuerzos para la promoción del desarrollo integral temprano de la primera infancia bajo la modalidad Familiar, en el municipio de Concordia.</t>
  </si>
  <si>
    <t>ESE Hospital San Juan de Dios de Concordia</t>
  </si>
  <si>
    <t>Integrar esfuerzos para la promoción del desarrollo integral temprano de la primera infancia bajo la modalidad familiar en el municipio de Ituango y para la implementación del Sistema Departamental de Gestión del Desarrollo Integral Temprano</t>
  </si>
  <si>
    <t xml:space="preserve">ESE Hospital San Juan de Dios de Ituango </t>
  </si>
  <si>
    <t>Integrar esfuerzos para la promoción del desarrollo integral temprano de la primera infancia bajo la modalidad familiar, en el municipio de Santa Fe de Antioquia</t>
  </si>
  <si>
    <t xml:space="preserve">ESE Hospital San Juan de Dios de Santa Fe de Antioquia </t>
  </si>
  <si>
    <t>Integrar esfuerzos para la promoción del desarrollo integral temprano de la primera infancia bajo el modelo flexible Buen Comienzo Antioquia, en el municipio de Támesis y para la implementación del Sistema Departamental de Gestión del Desarrollo Integral Temprano.</t>
  </si>
  <si>
    <t>ESE Hospital San Juan de Dios de Támesis</t>
  </si>
  <si>
    <t>Integrar esfuerzos para la promoción del desarrollo integral temprano de la primera infancia bajo la modalidad Familiar, en el municipio de Titiribí.</t>
  </si>
  <si>
    <t>ESE Hospital San Juan de Dios de Titiribí</t>
  </si>
  <si>
    <t>Integrar esfuerzos para la promoción del desarrollo integral temprano de la primera infancia bajo la modalidad Familiar, en el municipio de Valdivia.</t>
  </si>
  <si>
    <t>ESE Hospital San Juan de Dios de Valdivia</t>
  </si>
  <si>
    <t>Integrar esfuerzos para la promoción del desarrollo integral temprano de la primera infancia bajo la modalidad Familiar, en el municipio de Valparaíso.</t>
  </si>
  <si>
    <t>ESE Hospital San Juan de Dios de Valparaíso</t>
  </si>
  <si>
    <t>Integrar esfuerzos para la promoción del desarrollo integral temprano de la primera infancia bajo el modelo flexible Buen Comienzo Antioquia, en el municipio de Yarumal y para la implementación del Sistema Departamental de Gestión del Desarrollo Integral Temprano.</t>
  </si>
  <si>
    <t>ESE Hospital San Juan de Dios de Yarumal</t>
  </si>
  <si>
    <t>Integrar esfuerzos para la promoción del desarrollo integral temprano de la primera infancia bajo la modalidad Familiar, en el municipio de Liborina.</t>
  </si>
  <si>
    <t>ESE Hospital San Lorenzo de Liborina</t>
  </si>
  <si>
    <t>Integrar esfuerzos para la promoción del desarrollo integral temprano de la primera infancia bajo la modalidad familiar en el municipio de San Jerónimo.</t>
  </si>
  <si>
    <t xml:space="preserve">ESE Hospital San Luis Beltran de San Jerónimo </t>
  </si>
  <si>
    <t>Integrar esfuerzos para la promoción del desarrollo integral temprano de la primera infancia bajo la modalidad Familiar, en el municipio de Sabanalarga.</t>
  </si>
  <si>
    <t>ESE Hospital San Pedro de Sabanalarga</t>
  </si>
  <si>
    <t>Integrar esfuerzos para la promoción del desarrollo integral temprano de la primera infancia bajo la modalidad Familiar, en el municipio de Andes.</t>
  </si>
  <si>
    <t>ESE Hospital San Rafael de Andes</t>
  </si>
  <si>
    <t>Integrar esfuerzos para la promoción del desarrollo integral temprano de la primera infancia bajo la modalidad familiar, en el municipio de Girardota</t>
  </si>
  <si>
    <t xml:space="preserve">ESE Hospital San Rafael de Girardota </t>
  </si>
  <si>
    <t>Integrar esfuerzos para la promoción del desarrollo integral temprano de la primera infancia bajo el modelo flexible Buen Comienzo Antioquia, en el municipio de Itagüí y para la implementación del Sistema Departamental de Gestión del Desarrollo Integral Temprano.</t>
  </si>
  <si>
    <t>ESE Hospital del Sur Gabriel Jaramillo Piedrahita</t>
  </si>
  <si>
    <t>Integrar esfuerzos para la promoción del desarrollo integral temprano de la primera infancia bajo la modalidad Familiar, en el municipio de Jericó.</t>
  </si>
  <si>
    <t>ESE Hospital San Rafael de Jericó</t>
  </si>
  <si>
    <t>Integrar esfuerzos para la promoción del desarrollo integral temprano de la primera infancia bajo la modalidad familiar en el municipio de San Luis.</t>
  </si>
  <si>
    <t xml:space="preserve">ESE Hospital San Rafael de San Luis </t>
  </si>
  <si>
    <t>Integrar esfuerzos para la promoción del desarrollo integral temprano de la primera infancia bajo la modalidad familiar, en el municipio de Santo Domingo</t>
  </si>
  <si>
    <t xml:space="preserve">ESE Hospital San Rafael de Santo Domingo </t>
  </si>
  <si>
    <t>Integrar esfuerzos para la promoción del desarrollo integral temprano de la primera infancia bajo la modalidad Familiar, en el municipio de Venecia.</t>
  </si>
  <si>
    <t>ESE Hospital San Rafael de Venecia</t>
  </si>
  <si>
    <t>Integrar esfuerzos para la promoción del desarrollo integral temprano de la primera infancia bajo la modalidad Familiar, en el municipio de Yolombó.</t>
  </si>
  <si>
    <t>ESE Hospital San Rafael de Yolombó</t>
  </si>
  <si>
    <t>Integrar esfuerzos para la promoción del desarrollo integral temprano de la primera infancia bajo la modalidad Familiar, en el municipio de Barbosa.</t>
  </si>
  <si>
    <t>ESE Hospital San Vicente de Paul de Barbosa</t>
  </si>
  <si>
    <t>Integrar esfuerzos para la promoción del desarrollo integral temprano de la primera infancia bajo la modalidad Familiar, en el municipio de Pueblorrico.</t>
  </si>
  <si>
    <t>ESE Hospital San Vicente de Paul de Pueblorrico</t>
  </si>
  <si>
    <t>Integrar esfuerzos para la promoción del desarrollo integral temprano de la primera infancia bajo la modalidad Familiar, en el municipio de Fredonia.</t>
  </si>
  <si>
    <t>ESE Hospital Santa Lucia de Fredonia</t>
  </si>
  <si>
    <t>Integrar esfuerzos para la promoción del desarrollo integral temprano de la primera infancia bajo la modalidad Familiar, en el municipio de Copacabana.</t>
  </si>
  <si>
    <t>ESE Hospital Santa Margarita de Copacabana</t>
  </si>
  <si>
    <t>Integrar esfuerzos para la promoción del desarrollo integral temprano de la primera infancia bajo la modalidad Familiar, en el municipio de Santa Bárbara.</t>
  </si>
  <si>
    <t>ESE Hospital Santa Maria de Santa Barbara</t>
  </si>
  <si>
    <t>Integrar esfuerzos para la promoción del desarrollo integral temprano de la primera infancia bajo el modelo flexible Buen Comienzo Antioquia, modalidad institucional en el municipio de Arboletes y para la implementación del Sistema Departamental de Gestión del Desarrollo Integral Temprano</t>
  </si>
  <si>
    <t>Instituto Municipal de Deportes de Arboletes - Imderar</t>
  </si>
  <si>
    <t>Integrar esfuerzos para la promoción del desarrollo integral temprano de la primera infancia bajo la modalidad Familiar e Institucional, en el municipio de El Peñol.</t>
  </si>
  <si>
    <t>ESE Hospital San Juan de Dios de El Peñol</t>
  </si>
  <si>
    <t>Integrar esfuerzos para la promoción del desarrollo integral temprano de la primera infancia bajo la modalidad Familiar, en el municipio de Caramanta</t>
  </si>
  <si>
    <t>ESE Hospital San Antonio de Caramanta</t>
  </si>
  <si>
    <t>Brindar apoyo a la realización de las acciones técnicas, administrativas, jurídicas y financieras que permitan la implementación de las políticas públicas de Primera Infancia e Infancia y Adolescencia del Departamento de Antioquia.</t>
  </si>
  <si>
    <t>*Niños y niñas de cero a cinco años de áreas rurales y urbanas atendidos integralmente</t>
  </si>
  <si>
    <t>*120 municipios con asesoría y asitencia técnica
*3000 agentes educativos cualificados</t>
  </si>
  <si>
    <t>*Atención integral de calidad
*cualificación de agentes educativos</t>
  </si>
  <si>
    <t>2017SS380001</t>
  </si>
  <si>
    <t>Universidad de Antioquia</t>
  </si>
  <si>
    <t xml:space="preserve">Apoyar la realización de las acciones técnicas y administrativas que permitan la implementación del programa Antioquia Joven en el Departamento de Antioquia. </t>
  </si>
  <si>
    <t>3839246</t>
  </si>
  <si>
    <t>Antioquia Joven</t>
  </si>
  <si>
    <t>Institución Universitaria Colegio Mayor de Antioquia</t>
  </si>
  <si>
    <t>Desarrollar acciones conjuntas para la realización de una estrategia audiovisual encaminada a promover la participación y el liderazgo de los jóvenes del departamento a través de escenarios de confrontación pacífica.</t>
  </si>
  <si>
    <t>Sociedad Televisión de Antioquia Ltda - TELEANTIOQUIA</t>
  </si>
  <si>
    <t>Prestar el servicio de Hosting dedicado para alojar el sistema de información web de la Estrategia Departamental de Atención Integral a la Primera Infancia - Buen Comienzo Antioquia </t>
  </si>
  <si>
    <t>*Familias que participan en procesos de formación para el desarrollo de capacidades parentales</t>
  </si>
  <si>
    <t>59.181 registros de matricula</t>
  </si>
  <si>
    <t>*Seguimiento a través de sistemas de información</t>
  </si>
  <si>
    <t>Integrar esfuerzos y recursos técnicos, administrativos y financieros para el desarrollo de acciones de implementación de la política de estado “De Cero a Siempre” y de la política departamental Buen Comienzo Antioquia, en el marco de la gestión intersectorial, para la promoción del desarrollo integral de la Primera Infancia.</t>
  </si>
  <si>
    <t>*Atención integral de calidad
*Encuentros regionales de agentes educativos
*Cualificación de agentes educativos</t>
  </si>
  <si>
    <t>Instituto Colombiano de Bienestar Familiar - ICBF</t>
  </si>
  <si>
    <t>Alejandra Carvajal (con personal de apoyo técnico)</t>
  </si>
  <si>
    <t>Integrar esfuerzos para la promoción del desarrollo integral temprano de la primera infancia en el Departamento de Antioquia, y para la implementación del Sistema Departamental de Gestión del Desarrollo Integral Temprano.</t>
  </si>
  <si>
    <t>Realizar la interventoría integral a los procesos contractuales de la estrategia de atención integral a  la primera infancia “Buen Comienzo Antioquia”.</t>
  </si>
  <si>
    <t xml:space="preserve">Integrar esfuerzos para la promoción del desarrollo integral temprano de la primera infancia bajo la modalidad propia en los municipios de Murindó, Mutatá, Necoclí y Turbo. </t>
  </si>
  <si>
    <t>Asociación de Cabildos Indígenas de Antioquia</t>
  </si>
  <si>
    <t>En etapa precontractual</t>
  </si>
  <si>
    <t>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t>
  </si>
  <si>
    <t>Secretaría de Infraestructura Física</t>
  </si>
  <si>
    <r>
      <t>AMPLIACIÓN, RECTIFICACIÓN Y PAVIMENTACIÓN DE LA VÍA ANORÍ - EL LIMÓN EN LA SUBREGIÓN NORDESTE DEL DEPARTAMENTO DE ANTIOQUIA
Nota: El objeto figura en la planeación de la contratación de 2018 por tratarse de la</t>
    </r>
    <r>
      <rPr>
        <b/>
        <sz val="10"/>
        <rFont val="Calibri"/>
        <family val="2"/>
        <scheme val="minor"/>
      </rPr>
      <t xml:space="preserve"> vigencia futura 2018 </t>
    </r>
    <r>
      <rPr>
        <sz val="10"/>
        <rFont val="Calibri"/>
        <family val="2"/>
        <scheme val="minor"/>
      </rPr>
      <t xml:space="preserve">del contrato que fue adjudicado el 18/11/2016 
</t>
    </r>
  </si>
  <si>
    <t>Rodrigo Echeverry Ochoa</t>
  </si>
  <si>
    <t>3837980
3837981</t>
  </si>
  <si>
    <t xml:space="preserve">rodrigo.echeverry@antioquia.gov.co
</t>
  </si>
  <si>
    <t>Pavimentación de la Red Vial Secundaria (RVS)</t>
  </si>
  <si>
    <t>Kilómetros de Vías de la RVS pavimentadas (31050101)</t>
  </si>
  <si>
    <t>Construcción y pavimentación de vías en la Red Vial Secundaria RVS en el Departamento de Antioquia</t>
  </si>
  <si>
    <t>Red vial pavimentada</t>
  </si>
  <si>
    <t xml:space="preserve">Pavimentación El Limón-Anorí
</t>
  </si>
  <si>
    <t>5970-LIC-20-08-2016</t>
  </si>
  <si>
    <t>14703 de 23/08/2016
20511 de 11/01/2018</t>
  </si>
  <si>
    <t>S2016060093628 de 18/11/2016</t>
  </si>
  <si>
    <t xml:space="preserve">CONSORCIO DESARROLLO VIAL ANORI </t>
  </si>
  <si>
    <t xml:space="preserve">Jorge Mauricio Morales/Interventoría Externa_VELNEC S.A </t>
  </si>
  <si>
    <t>Interventoría técnica, ambiental, jurídica, administrativa, contable y/o financiera</t>
  </si>
  <si>
    <r>
      <t xml:space="preserve">INTERVENTORÍA TÉCNICA, AMBIENTAL, ADMINISTRATIVA, FINANCIERA Y LEGAL PARA LA AMPLIACIÓN, RECTIFICACIÓN Y PAVIMENTACIÓN DE LA VÍA ANORÍ - EL LIMÓN EN LA SUBREGIÓN NORDESTE DEL DEPARTAMENTO DE ANTIOQUIA
Nota: El objeto figura en la planeación de la contratación de 2018 por tratarse de la </t>
    </r>
    <r>
      <rPr>
        <b/>
        <sz val="10"/>
        <rFont val="Calibri"/>
        <family val="2"/>
        <scheme val="minor"/>
      </rPr>
      <t>vigencia futura 2018</t>
    </r>
    <r>
      <rPr>
        <sz val="10"/>
        <rFont val="Calibri"/>
        <family val="2"/>
        <scheme val="minor"/>
      </rPr>
      <t xml:space="preserve"> del contrato que fue adjudicado el 26/12/2016 </t>
    </r>
  </si>
  <si>
    <t>3837980 3837981</t>
  </si>
  <si>
    <t>Pavimentación El Limón-Anorí</t>
  </si>
  <si>
    <t>6052-CON-20-14-2016</t>
  </si>
  <si>
    <t>14704 de 23/08/2016
20512 de 11/01/2018</t>
  </si>
  <si>
    <t>S2016060100254 de 26/12/2016</t>
  </si>
  <si>
    <t xml:space="preserve">VELNEC S.A </t>
  </si>
  <si>
    <t>Jorge Mauricio Morales</t>
  </si>
  <si>
    <t>Supervisión técnica, ambiental, jurídica, administrativa, contable y/o financiera</t>
  </si>
  <si>
    <t>MEJORAMIENTO, REHABILITACION Y MANTENIMIENTO DE LAS VÍAS DE LAS SUBREGIONES DE OCCIDENTE  Y URABÁ DEL DEPARTAMENTO DE ANTIOQUIA</t>
  </si>
  <si>
    <t>Mantenimiento, mejoramiento y/o rehabilitación de la RVS</t>
  </si>
  <si>
    <t>km de vías de la RVS mantenidas, mejoradas y/o rehabilitadas en afirmado  (31050305)
km de vías de la RVS mantenidas, mejoradas y/o rehabilitadas en pavimento (31050305)</t>
  </si>
  <si>
    <t>Mantenimiento y Mejoramiento de la RVS en Antioquia</t>
  </si>
  <si>
    <t>Red vial rehabilitada y mantenida</t>
  </si>
  <si>
    <t>Obra mantenimiento rutinario
Interventoría mantenimiento rutinario
Obra intervención puntos críticos
Interventoría  puntos críticos</t>
  </si>
  <si>
    <t>LIC-20-02-2017</t>
  </si>
  <si>
    <t>20031 de 04/01/2018
20032 de 04/01/2018
20033 de 04/01/2018
20034 de 04/01/2018</t>
  </si>
  <si>
    <t>S2018060000140 de 03/01/2018</t>
  </si>
  <si>
    <t>CONSORCIO OCCIDENTE VIAL 02 (IKON GROUP SAS - 75% - RHINO INFRAESTRUCTURE SAS 25%)</t>
  </si>
  <si>
    <t xml:space="preserve">Eduardo Alfonso Herrera Zambrano/CONSOCIO BRAAVOS 03 (GRUPO POSSO SAS 70% - HUGO ALFREDO POSSO PRADO 30%) </t>
  </si>
  <si>
    <t>INTERVENTORIA TECNICA, ADMINISTRATIVA, AMBIENTAL, FINANCIERA Y LEGAL PARA EL MEJORAMIENTO, REHABILITACION Y MANTENIMIENTO DE LAS VÍAS DE LAS SUBREGIONES DE OCCIDENTE  Y URABÁ DEL DEPARTAMENTO DE ANTIOQUIA</t>
  </si>
  <si>
    <t>CON-20-03-2017</t>
  </si>
  <si>
    <r>
      <rPr>
        <strike/>
        <sz val="10"/>
        <color rgb="FFFF0000"/>
        <rFont val="Arial"/>
        <family val="2"/>
      </rPr>
      <t>20041 de 04/01/2018</t>
    </r>
    <r>
      <rPr>
        <sz val="10"/>
        <rFont val="Arial"/>
        <family val="2"/>
      </rPr>
      <t xml:space="preserve">
20226 de 09/01/2018</t>
    </r>
  </si>
  <si>
    <t>CONSOCIO BRAAVOS 03 (GRUPO POSSO SAS 70% - HUGO ALFREDO POSSO PRADO 30%)</t>
  </si>
  <si>
    <t>Eduardo Alfonso Herrera Zambrano</t>
  </si>
  <si>
    <t>MEJORAMIENTO, REHABILITACION Y MANTENIMIENTO DE LAS VÍAS DE LAS SUBREGIONES NORDESTE Y MAGDALENA MEDIO DEL DEPARTAMENTO DE ANTIOQUIA</t>
  </si>
  <si>
    <t>LIC-20-03-2017</t>
  </si>
  <si>
    <t>20023 de 04/01/2018
20026 de 04/01/2018
20027 de 04/01/2018
20028 de 04/01/2018</t>
  </si>
  <si>
    <t>S2017060178918 de 28/12/2017</t>
  </si>
  <si>
    <t>INGEVIAS SAS;  NIT 8000298992
NOMBRE REPRESENTANTE LEGAL: JUAN SEBASTIAN RIVERA PALACIO</t>
  </si>
  <si>
    <t xml:space="preserve">María del Rosario Palacio Sánchez/ CONSORCIO BRAAVOS 04 (GRUPO POSSO SAS 70% - HUGO ALFREDO POSSO PRADO30%) </t>
  </si>
  <si>
    <t>INTERVENTORÍA TÉCNICA, ADMINISTRATIVA, AMBIENTAL, FINANCIERA Y LEGAL PARA EL MEJORAMIENTO, REHABILITACION Y MANTENIMIENTO DE LAS VÍAS DE LAS SUBREGIONES NORDESTE Y MAGDALENA MEDIO DEL DEPARTAMENTO DE ANTIOQUIA</t>
  </si>
  <si>
    <t>CON-20-04-2017</t>
  </si>
  <si>
    <t>20040 de 04/01/2018</t>
  </si>
  <si>
    <t>S2018060000829 de 11/01/2018</t>
  </si>
  <si>
    <t xml:space="preserve"> CONSORCIO BRAAVOS 04 NIT 9011452480 (GRUPO POSSO SAS, NIT 800007208-9 70% - HUGO ALFREDO POSSO PRADO C.C. 4610382 30%); 
NOMBRE REPRESENTANTE LEGAL: HUGO ALFREDO POSSO MONCADA</t>
  </si>
  <si>
    <t xml:space="preserve">María del Rosario Palacio Sánchez </t>
  </si>
  <si>
    <t xml:space="preserve">MEJORAMIENTO, REHABILITACION Y MANTENIMIENTO DE LAS VÍAS DE LA SUBREGION DEL SUROESTE DEL DEPARTAMENTO DE ANTIOQUIA
</t>
  </si>
  <si>
    <t>LIC-20-05-2017</t>
  </si>
  <si>
    <t>20014 de 04/01/2018
20015 de 04/01/2018
20016 de 04/01/2018
20018 de 04/01/2018</t>
  </si>
  <si>
    <t>S2017060179120 de 29/12/2017</t>
  </si>
  <si>
    <t>EXPLANAN S.A.; NIT 8909105915 
NOMBRE REPRESENTANTE LEGAL: DAVID ARISTIZABAL ZULUAGA</t>
  </si>
  <si>
    <t>Gloria Patricia Gómez Grisales/CONSORCIO DM O6 (DIEGO FONSECA CHAVEZ SAS 50% MEDINA Y RIVERA INGENIERO ASOCIADOS SAS 50%)</t>
  </si>
  <si>
    <t>INTERVENTORÍA TÉCNICA, ADMINISTRATIVA, AMBIENTAL, FINANCIERA Y LEGAL PARA EL MEJORAMIENTO, REHABILITACION Y MANTENIMIENTO DE LAS VÍAS DE LA SUBREGION DEL SUROESTE DEL DEPARTAMENTO DE ANTIOQUIA.</t>
  </si>
  <si>
    <t>CON-20-06-2017</t>
  </si>
  <si>
    <t>20039 de 04/01/2018</t>
  </si>
  <si>
    <t>S2018060000520 de 09/01/2018</t>
  </si>
  <si>
    <t>CONSORCIO DM O6 (DIEGO FONSECA CHAVEZ SAS 50% MEDINA Y RIVERA INGENIERO ASOCIADOS SAS 50%)</t>
  </si>
  <si>
    <t>Gloria Patricia Gómez Grisales</t>
  </si>
  <si>
    <t>MEJORAMIENTO, REHABILITACIÓN Y MANTENIMIENTO  DE LAS VÍAS DE LA SUBREGION DE ORIENTE DEL DEPARTAMENTO DE ANTIOQUIA</t>
  </si>
  <si>
    <t>LIC-20-06-2017</t>
  </si>
  <si>
    <t>20008 de 04/01/2018
20009 de 04/01/2018
20010 de 04/01/2018
20011 de 04/01/2018</t>
  </si>
  <si>
    <t>S2017060179103 de 29/12/2017</t>
  </si>
  <si>
    <t>INGEVIAS SAS, NIT 8000298992
NOMBRE REPRESENTANTE LEGAL: JUAN SEBASTIAN RIVERA PALACIO</t>
  </si>
  <si>
    <t xml:space="preserve">Andrés Mauricio Rodríguez Collazos/ONSORCIO VFR (VICTOR GUILLERMO RODRIGUEZ RAMIREZ 50%, FLAVIO RICARDO JIMENEZ MEJIA 25% Y B&amp;H INGENIERIA LTDA BRYAN &amp; HODGSON INGENIERIA LIMITADA 25%) </t>
  </si>
  <si>
    <t>INTERVENTORÍA TÉCNICA, ADMINISTRATIVA, AMBIENTAL, FINANCIERA Y LEGAL PARA EL MEJORAMIENTO, REHABILITACIÓN Y MANTENIMIENTO  DE LAS VÍAS DE LA SUBREGION DE ORIENTE DEL DEPARTAMENTO DE ANTIOQUIA</t>
  </si>
  <si>
    <t>CON-20-07-2017</t>
  </si>
  <si>
    <t>20038 de 04/01/2017</t>
  </si>
  <si>
    <t>S2018060000519 de 09/01/2018</t>
  </si>
  <si>
    <t xml:space="preserve">CONSORCIO VFR; NIT 9011449974 (VICTOR GUILLERMO RODRIGUEZ RAMIREZ 50%, FLAVIO RICARDO JIMENEZ MEJIA 25% Y B&amp;H INGENIERIA LTDA BRYAN &amp; HODGSON INGENIERIA LIMITADA 25%)
NOMBRE REPRESENTANTE LEGAL: VICTOR GUILLERMO RODRIGUEZ  </t>
  </si>
  <si>
    <t>Andrés Mauricio Rodríguez Collazos</t>
  </si>
  <si>
    <t>MEJORAMIENTO, REHABILITACION Y MANTENIMIENTO DE LAS VIAS DE LAS SUBREGIONES NORTE Y BAJO CAUCA DEL DEPARTAMENTO DE ANTIOQUIA, SE EXCLUYEN LAS VÍAS DE INFLUENCIA DEL PEAJE DE PAJARITO EN LA SUBREGIÓN NORTE.</t>
  </si>
  <si>
    <t>LIC-20-07-2017</t>
  </si>
  <si>
    <t>19997 de 04/01/2018
20000 de 04/01/2018
20003 de 04/01/2018
20006 de 04/01/2018</t>
  </si>
  <si>
    <t>S2018060000097 de 02/01/2018</t>
  </si>
  <si>
    <t>EXPLANACIONES DEL SUR S.A., con NIT 890921363-1
NOMBRE REPRESENTANTE LEGAL: JAVIER URREGO HERRERA</t>
  </si>
  <si>
    <t>Sandra Lucia Orozco Salazar/CONSORCIO INTEC BAJO CAUCA (Ingeniería y Consultoría INGECON S.A.S con un 50% y ESTUTEC S.A.S con un 50%)</t>
  </si>
  <si>
    <t>INTERVENTORÍA TÉCNICA, ADMINISTRATIVA, AMBIENTAL FINANCIERA Y LEGAL PARA El MEJORAMIENTO, REHABILITACION Y MANTENIMIENTO DE LAS VIAS DE LAS SUBREGIONES NORTE Y BAJO CAUCA DEL DEPARTAMENTO DE ANTIOQUIA, SE EXCLUYEN LAS VÍAS DE INFLUENCIA DEL PEAJE DE PAJARITO EN LA SUBREGIÓN NORTE.</t>
  </si>
  <si>
    <t>CON-20-08-2017</t>
  </si>
  <si>
    <t>20035 de 04/01/2017</t>
  </si>
  <si>
    <t>S2018060000830 de 11/01/2018</t>
  </si>
  <si>
    <t>CONSORCIO INTEC BAJO CAUCA (Ingeniería y Consultoría INGECON S.A.S con un 50% y ESTUTEC S.A.S con un 50%)</t>
  </si>
  <si>
    <t>Sandra Lucia Orozco Salazar</t>
  </si>
  <si>
    <t>MEJORAMIENTO, REHABILITACION Y MANTENIMIENTO DE LAS VIAS DE LAS SUBREGIONES DEL DEPARTAMENTO DE ANTIOQUIA
Nota: Recursos disponibles para invertir en el  proyecto para el Mantenimiento y Mejoramiento de la RVS en Antioquia</t>
  </si>
  <si>
    <t>Edir Amparo Graciano Gómez</t>
  </si>
  <si>
    <t xml:space="preserve">MEJORAMIENTO, REHABILITACIÓN Y MANTENIMIENTO DE LAS VÍAS  DE INFLUENCIA DEL PEAJE DE PAJARITO DE LA SUBREGIÓN NORTE DEL DEPARTAMENTO DE ANTIOQUIA
</t>
  </si>
  <si>
    <t>LIC-20-04-2017</t>
  </si>
  <si>
    <t>19987 de 03/01/2018</t>
  </si>
  <si>
    <t>S2018060000141 de 03/01/2018</t>
  </si>
  <si>
    <t>EXPLANAN S.A. ; NIT 8909105915
NOMBRE REPRESENTANTE LEGAL: DAVID ARISTIZABAL ZULUAGA</t>
  </si>
  <si>
    <t>Hernan Giraldo Atheortua/HACE INGENIEROS S.A.S.</t>
  </si>
  <si>
    <t xml:space="preserve">INTERVENTORÍA TÉCNICA, ADMINISTRATIVA, AMBIENTAL, FINANCIERA Y LEGAL PARA EL MEJORAMIENTO, REHABILITACIÓN Y MANTENIMIENTO DE LAS VÍAS  DE INFLUENCIA DEL PEAJE DE PAJARITO DE LA SUBREGIÓN NORTE DEL DEPARTAMENTO DE ANTIOQUIA
</t>
  </si>
  <si>
    <t>CON-20-05-2017</t>
  </si>
  <si>
    <t>19988 de 03/01/2018</t>
  </si>
  <si>
    <t>S2018060000828 de 11/01/2018</t>
  </si>
  <si>
    <t>HACE INGENIEROS S.A.S.; NIT 8001297891
NOMBRE REPRESENTANTE LEGAL: ANTONIO ESTEBAN SANCHEZ</t>
  </si>
  <si>
    <t>Hernan Giraldo Atheortua</t>
  </si>
  <si>
    <t>MEJORAMIENTO, REHABILITACIÓN Y MANTENIMIENTO DE LAS VÍAS  DE INFLUENCIA DEL PEAJE DE PAJARITO DE LA SUBREGIÓN NORTE DEL DEPARTAMENTO DE ANTIOQUIA.</t>
  </si>
  <si>
    <t xml:space="preserve">81101510
</t>
  </si>
  <si>
    <r>
      <t xml:space="preserve">ESTUDIOS Y DISEÑOS </t>
    </r>
    <r>
      <rPr>
        <sz val="10"/>
        <color rgb="FFFF0000"/>
        <rFont val="Calibri"/>
        <family val="2"/>
        <scheme val="minor"/>
      </rPr>
      <t>TÉCNICOS</t>
    </r>
    <r>
      <rPr>
        <sz val="10"/>
        <rFont val="Calibri"/>
        <family val="2"/>
        <scheme val="minor"/>
      </rPr>
      <t xml:space="preserve"> PARA EL MEJORAMIENTO, REHABILITACION Y/O PAVIMENTACION DEL TRAMO DE VIA COLORADO-NECHI (CODIGO DE VIA 25AN18) EN LA SUBREGION BAJO CAUCA DEL DEPARTAMENTO DE ANTIOQUIA</t>
    </r>
  </si>
  <si>
    <t>Estudios y seguimientos para la planeación y desarrollo de la Infraestructura de transporte</t>
  </si>
  <si>
    <r>
      <t xml:space="preserve">Estudios de infraestructura elaborados (31050212)
</t>
    </r>
    <r>
      <rPr>
        <sz val="10"/>
        <color rgb="FFFF0000"/>
        <rFont val="Calibri"/>
        <family val="2"/>
        <scheme val="minor"/>
      </rPr>
      <t>310502000</t>
    </r>
  </si>
  <si>
    <t>Estudios de infraestructura en la red vial secundaria</t>
  </si>
  <si>
    <t>Estudios y diseños realizados</t>
  </si>
  <si>
    <t>Estudios y diseños técnicos</t>
  </si>
  <si>
    <t>20692 de 16/01/2018
18958 de 26/09/2017</t>
  </si>
  <si>
    <t>S2017060178050 de 21/12/2017</t>
  </si>
  <si>
    <t>Adjudicar al proponente ESTRUCTURAS, INTERVENTORÍAS Y PROYECTOS S.A.S.., representado por Jaider Eugenio Sepúlveda García, mayor de edad, identificado con la Cedula de Ciudadanía N° 71.661.365, el Contrato derivado del concurso de méritos 7705</t>
  </si>
  <si>
    <t>Oscar Ivan Osorio Pelaez</t>
  </si>
  <si>
    <t>Tipo A2: Supervisión e Interventoría Técnica</t>
  </si>
  <si>
    <t>INTERVENTORIA TECNICA, ADMINISTRATIVA, AMBIENTAL, FINANCIERA Y LEGAL PARA LOS ESTUDIOS Y DISEÑOS PARA EL MEJORAMIENTO, REHABILITACION Y/O PAVIMENTACION DEL TRAMO DE VIA COLORADO-NECHI (CODIGO DE VIA 25AN18) EN LA SUBREGION BAJO CAUCA DEL DEPARTAMENTO DE ANTIOQUIA</t>
  </si>
  <si>
    <t xml:space="preserve">18959 de 26/09/2017 </t>
  </si>
  <si>
    <t xml:space="preserve">S2017060111364 de 28/11/2017 </t>
  </si>
  <si>
    <t>Desierto</t>
  </si>
  <si>
    <t>PRESTAR EL SERVICIO DE ADMINISTRACIÓN Y OPERACIÓN DE MAQUINARIA PARA EL DEPARTAMENTO DE ANTIOQUIA</t>
  </si>
  <si>
    <t>km de vías de la RVS mantenidas, mejoradas y/o rehabilitadas en afirmado (31050305),
km de vías de la RVS mantenidas, mejoradas y/o rehabilitadas en pavimento (31050306).</t>
  </si>
  <si>
    <t>Conservación de la transitabilidad en vías en el Departamento</t>
  </si>
  <si>
    <t>Vías atendidas o mantenidas</t>
  </si>
  <si>
    <t>Kit maquinaria restaurar transitabilidad,
Fortalecimiento Institucional</t>
  </si>
  <si>
    <t>CD-20-02-2017</t>
  </si>
  <si>
    <t>19989 de 03/01/2018</t>
  </si>
  <si>
    <t>S2017060108506 de 08/1/2017</t>
  </si>
  <si>
    <t>2017-SS-20-0003</t>
  </si>
  <si>
    <t>RENTING DE ANTIOQUIA S.A.S</t>
  </si>
  <si>
    <t>Henry Alzate Aguirre</t>
  </si>
  <si>
    <t xml:space="preserve">95121634; 72141108; 72141103
</t>
  </si>
  <si>
    <r>
      <t xml:space="preserve">CONSTRUCCIÓN DEL PROYECTO TÚNEL DEL TOYO Y SUS VÍAS DE ACCESO EN SUS FASES DE PRECONSTRUCCIÓN, CONSTRUCCIÓN, OPERACIÓN Y MANTENIMIENTO 
Nota: El objeto se registra en la planeación de la contratación de 2018 por tratarse de la </t>
    </r>
    <r>
      <rPr>
        <b/>
        <sz val="10"/>
        <rFont val="Calibri"/>
        <family val="2"/>
        <scheme val="minor"/>
      </rPr>
      <t xml:space="preserve">vigencia futura 2018 </t>
    </r>
    <r>
      <rPr>
        <sz val="10"/>
        <rFont val="Calibri"/>
        <family val="2"/>
        <scheme val="minor"/>
      </rPr>
      <t>de los contratos del proyecto adjudicados en diciembre de 2015</t>
    </r>
  </si>
  <si>
    <t>Proyectos estratégicos Departamentales</t>
  </si>
  <si>
    <t>Porcentaje de avance de la etapa de preconstrucción del Túnel del Toyo (31050405)
Porcentaje de avance de la etapa de construcción del Túnel del Toyo (31050406)</t>
  </si>
  <si>
    <t>Construcción de las autopistas para la prosperidad</t>
  </si>
  <si>
    <t>Red vial concesionada construída</t>
  </si>
  <si>
    <t>Construcción Túnel del Toyo,
Fortalecimiento Institucional.</t>
  </si>
  <si>
    <t>4396-LIC-20-18-2015</t>
  </si>
  <si>
    <t>9722 de 06/03/2015</t>
  </si>
  <si>
    <t>201500300434 14/10/2015</t>
  </si>
  <si>
    <t xml:space="preserve">CONSORCIO ANTIOQUIA AL MAR </t>
  </si>
  <si>
    <t>CONSORCIO INTEGRAL TÚNEL EL TOYO integrado por INTEGRAL INGENIERÍA DE SUPERVISIÓN S.A.S 49% e INTEGRAL DISEÑOS E INTERVENTORÍA S.A.S. 51%./Luis Eduardo Tobón Cardona</t>
  </si>
  <si>
    <t>CONSTRUCCIÓN DEL PROYECTO TÚNEL DEL TOYO Y SUS VÍAS DE ACCESO EN SUS FASES DE PRECONSTRUCCIÓN, CONSTRUCCIÓN, OPERACIÓN Y MANTENIMIENTO 
Nota: El objeto se registra en la planeación de la contratación de 2018 por tratarse de la INDEXACION de las VF, de los contratos del proyecto adjudicados en diciembre de 2015</t>
  </si>
  <si>
    <t>EL DEPARTAMENTO DE ANTIOQUIA COLABORA AL MUNICIPIO DE YOLOMBO CON RECURSOS ECONOMICOS PARA QUE ESTE LLEVE A CABO LA PAVIMENTACION DE VIAS TERCIARIAS.</t>
  </si>
  <si>
    <t>Infraestructura de vías terciarias como apoyo a la comercialización de productos agropecuarios, pesqueros y forestales</t>
  </si>
  <si>
    <t>Vías con placa huella intervenidas (32040205)
320402000</t>
  </si>
  <si>
    <t>Construcción de Placa Huella en la Red Víal Terciaria de Antioquia</t>
  </si>
  <si>
    <t>320402000/000050</t>
  </si>
  <si>
    <t>Red vial construída</t>
  </si>
  <si>
    <t>Pavimentación Placa Huella,
Interventoría.</t>
  </si>
  <si>
    <t>RE-20-12-2017</t>
  </si>
  <si>
    <t>19939 de 03/01/2018</t>
  </si>
  <si>
    <t>S2017060108702 de 08/11/2017</t>
  </si>
  <si>
    <t>2017-AS-20-0012</t>
  </si>
  <si>
    <t>MUNICIPIO DE YOLOMBO</t>
  </si>
  <si>
    <t>Luis Alberto Correa Ossa</t>
  </si>
  <si>
    <t>EL DEPARTAMENTO DE ANTIOQUIA COLABORA AL MUNICIPIO DE BRICEÑO CON RECURSOS ECONOMICOS PARA QUE ESTE LLEVE A CABO LA PAVIMENTACION DE VIAS TERCIARIAS. BRICEÑO LAS AURAS</t>
  </si>
  <si>
    <t>RE-20-13-2017</t>
  </si>
  <si>
    <t>19942 de 03/01/2018</t>
  </si>
  <si>
    <t>S2017060109249 de 10/11/2017</t>
  </si>
  <si>
    <t>2017-AS-20-0013</t>
  </si>
  <si>
    <t>MUNICIPIO DE BRICEÑO</t>
  </si>
  <si>
    <t xml:space="preserve">Margarita Rosa Lopera Duque
</t>
  </si>
  <si>
    <t>EL DEPARTAMENTO DE ANTIOQUIA COLABORA AL MUNICIPIO DE EL CARMEN DE VIBORAL CON RECURSOS ECONOMICOS PARA QUE ESTE LLEVE A CABO LA PAVIMENTACION DE VIAS TERCIARIAS.</t>
  </si>
  <si>
    <t>RE-20-14-2017</t>
  </si>
  <si>
    <t>19943 de 03/01/2018</t>
  </si>
  <si>
    <t>S2017060108691 de 08/11/2017</t>
  </si>
  <si>
    <t>2017-AS-20-0014</t>
  </si>
  <si>
    <t>MUNICIPIO DE EL CARMEN DE VIBORAL</t>
  </si>
  <si>
    <t>Daisy Lorena Duque Sepulveda</t>
  </si>
  <si>
    <t>EL DEPARTAMENTO DE ANTIOQUIA COLABORA AL MUNICIPIO DE EL SANTUARIO CON RECURSOS ECONOMICOS PARA QUE ESTE LLEVE A CABO LA PAVIMENTACION DE VIAS TERCIARIAS.</t>
  </si>
  <si>
    <t>RE-20-15-2017</t>
  </si>
  <si>
    <t>19945 de 03/01/2018</t>
  </si>
  <si>
    <t>S2017060108693 de 08/11/2017</t>
  </si>
  <si>
    <t>2017-AS-20-0015</t>
  </si>
  <si>
    <t>MUNICIPIO DE EL SANTUARIO</t>
  </si>
  <si>
    <t>EL DEPARTAMENTO DE ANTIOQUIA COLABORA AL MUNICIPIO DE MARINILLA CON RECURSOS ECONOMICOS PARA QUE ESTE LLEVE A CABO LA PAVIMENTACION DE VIAS TERCIARIAS.</t>
  </si>
  <si>
    <t>RE-20-16-2017</t>
  </si>
  <si>
    <t>19949 de 03/01/2018</t>
  </si>
  <si>
    <t>S2017060108696 de 08/11/2017</t>
  </si>
  <si>
    <t>2017-AS-20-0016</t>
  </si>
  <si>
    <t>MUNICIPIO DE MARINILLA</t>
  </si>
  <si>
    <t>EL DEPARTAMENTO DE ANTIOQUIA COLABORA AL MUNICIPIO DE CONCORDIA CON RECURSOS ECONOMICOS PARA QUE ESTE LLEVE A CABO LA PAVIMENTACION DE VIAS TERCIARIAS.</t>
  </si>
  <si>
    <t>RE-20-17-2017</t>
  </si>
  <si>
    <t>19952 de 03/01/2018</t>
  </si>
  <si>
    <t>S2017060108700 de 08/11/2017</t>
  </si>
  <si>
    <t>2017-AS-20-0017</t>
  </si>
  <si>
    <t>MUNICIPIO DE CONCORDIA</t>
  </si>
  <si>
    <t>EL DEPARTAMENTO DE ANTIOQUIA COLABORA AL MUNICIPIO DE VENECIA CON RECURSOS ECONOMICOS PARA QUE ESTE LLEVE A CABO LA PAVIMENTACION DE VIAS TERCIARIAS.</t>
  </si>
  <si>
    <t>RE-20-18-2017</t>
  </si>
  <si>
    <t>19954 de 03/01/2018</t>
  </si>
  <si>
    <t>S2017060108701 de 08/11/2017</t>
  </si>
  <si>
    <t>2017-AS-20-0018</t>
  </si>
  <si>
    <t>MUNICIPIO DE VENECIA</t>
  </si>
  <si>
    <t>EL DEPARTAMENTO DE ANTIOQUIA COLABORA AL MUNICIPIO DE SAN PEDRO DE URABA CON RECURSOS ECONOMICOS PARA QUE ESTE LLEVE A CABO LA PAVIMENTACION DE VIAS TERCIARIAS.</t>
  </si>
  <si>
    <t>RE-20-19-2017</t>
  </si>
  <si>
    <t>19956 de 03/01/2018</t>
  </si>
  <si>
    <t>S2017060108704 de 08/11/2017</t>
  </si>
  <si>
    <t>2017-AS-20-0019</t>
  </si>
  <si>
    <t>MUNICIPIO DE SAN PEDRO DE URABA</t>
  </si>
  <si>
    <t>Dalis Milena Hincapié Piedrahita</t>
  </si>
  <si>
    <t>EL DEPARTAMENTO DE ANTIOQUIA COLABORA AL MUNICIPIO DE VEGACHI CON RECURSOS ECONOMICOS PARA QUE ESTE LLEVE A CABO LA PAVIMENTACION DE VIAS URBANAS.</t>
  </si>
  <si>
    <t>RE-20-20-2017</t>
  </si>
  <si>
    <t>19964 de 03/01/2018</t>
  </si>
  <si>
    <t>S2017060108685 de 08/11/2017</t>
  </si>
  <si>
    <t>2017-AS-20-0020</t>
  </si>
  <si>
    <t>MUNICIPIO DE VEGACHI</t>
  </si>
  <si>
    <t>EL DEPARTAMENTO DE ANTIOQUIA COLABORA AL MUNICIPIO DE AMAGA CON RECURSOS ECONOMICOS PARA QUE ESTE LLEVE A CABO LA PAVIMENTACION DE VIAS URBANAS.</t>
  </si>
  <si>
    <t>RE-20-21-2017</t>
  </si>
  <si>
    <t>19966 de 03/01/2018</t>
  </si>
  <si>
    <t>S2017060108695 de 08/11/2017</t>
  </si>
  <si>
    <t>2017-AS-20-0021</t>
  </si>
  <si>
    <t>MUNICIPIO DE AMAGA</t>
  </si>
  <si>
    <t>Adriana Patricia Muñoz Londoño</t>
  </si>
  <si>
    <t>EL DEPARTAMENTO DE ANTIOQUIA COLABORA AL MUNICIPIO DE SAN VICENTE FERRER CON RECURSOS ECONOMICOS PARA QUE ESTE LLEVE A CABO LA PAVIMENTACION DE VIAS URBANAS.</t>
  </si>
  <si>
    <t>RE-20-22-2017</t>
  </si>
  <si>
    <t>19969 de 03/01/2018</t>
  </si>
  <si>
    <t>S2017060108699 de 08/11/2017</t>
  </si>
  <si>
    <t>2017-AS-20-0022</t>
  </si>
  <si>
    <t>MUNICIPIO DE SAN VICENTE FERRER</t>
  </si>
  <si>
    <t>EL DEPARTAMENTO DE ANTIOQUIA COLABORA AL MUNICIPIO DE VALDIVIA CON RECURSOS ECONOMICOS Y EN ESPECIE PARA QUE ESTE LLEVE A CABO LA REHABILITACION Y PAVIMENTACION DE LA VIA TERCIARIA MONTEBLANCO - LA SIBERIA, EN EL MUNICIPIO DE VALDIVIA
Nota: La competencia para la contratación de este objeto es de la Secretaría de Infraestructura, el proceso será adelantado por esta dependencia. Como la Secretaría de Gobierno también participa en el proceso, ha entregado el CDP respectivo por valor de $70.000.000 a la Secretaría de Infraestructura para su contratación.</t>
  </si>
  <si>
    <t>RE-20-24-2017</t>
  </si>
  <si>
    <t>19961 de 03/01/2018</t>
  </si>
  <si>
    <t>S2017060109257 de 10/11/2017</t>
  </si>
  <si>
    <t>2017-AS-20-0023</t>
  </si>
  <si>
    <t>MUNICIPIO DE VALDIVIA</t>
  </si>
  <si>
    <t>EL DEPARTAMENTO DE ANTIOQUIA COLABORA AL MUNICIPIO DE GOMEZ PLATA CON RECURSOS ECONOMICOS PARA QUE ESTE LLEVE A CABO LA PAVIMENTACION DE VIAS URBANAS EN EL CORREGIMIENTO EL SALTO EN EL MUNICIPIO DE GOMEZ PLATA</t>
  </si>
  <si>
    <t>RE-20-25-2017</t>
  </si>
  <si>
    <t>19974 de 03/01/2018</t>
  </si>
  <si>
    <t>S2017060109243 de 10/11/2017</t>
  </si>
  <si>
    <t>2017-AS-20-0024</t>
  </si>
  <si>
    <t>MUNICIPIO DE GOMEZ PLATA</t>
  </si>
  <si>
    <t>EL DEPARTAMENTO DE ANTIOQUIA COLABORARÁ A LOS MUNICIPIOS CON RECURSOS ECONOMICOS PARA QUE ESTOS LLEVEN A CABO LA PAVIMENTACION DE VÍAS URBANAS</t>
  </si>
  <si>
    <t>Proyectos de infraestructura cofinanciados en los municipios</t>
  </si>
  <si>
    <t>Km de vías urbanas mejoradas (31050601)</t>
  </si>
  <si>
    <t>Apoyo al mejoramiento de vías urbanas en algunos municipios de Antioquia</t>
  </si>
  <si>
    <t>180041001</t>
  </si>
  <si>
    <t>Intervención en vías urbanas,
Intervención en senderos peatonales,
Fortalecimiento Institucional.</t>
  </si>
  <si>
    <t>Jaime Alejandro Gomez Restrepo</t>
  </si>
  <si>
    <t xml:space="preserve">FORMULACIÓN TITULACIÓN DE PREDIOS RELACIONADOS CON LA INFRAESTRUCTURA DE TRANSPORTE DE ANTIOQUIA. LA GESTIÓN PREDIAL DE PROYECTOS VIALES ENTRE ELLOS EL PROYECTO ANORÍ-LIMON.
</t>
  </si>
  <si>
    <t>% de avance en el inventario para la legalización de predios en las vías a cargo del departamento realizado (31050201)
Predios para proyectos de infraestructura RVS adquiridos y/o saneados (31050202)</t>
  </si>
  <si>
    <t>Formulación titulación de predios relacionados con la infraestructura de transporte de Antioquia</t>
  </si>
  <si>
    <t>Predios adquiridos</t>
  </si>
  <si>
    <t>Saneamiento predial en vías,
Adquisición y/o saneamiento de predios.</t>
  </si>
  <si>
    <t>Armid Benjamin Muñoz Ramirez</t>
  </si>
  <si>
    <r>
      <t xml:space="preserve">CONSULTORÍA PARA EFECTUAR ESTUDIOS Y ALTERNATIVAS DE DISEÑO EN DIFERENTES </t>
    </r>
    <r>
      <rPr>
        <b/>
        <sz val="10"/>
        <rFont val="Calibri"/>
        <family val="2"/>
        <scheme val="minor"/>
      </rPr>
      <t>PUNTOS CRÍTICOS</t>
    </r>
    <r>
      <rPr>
        <sz val="10"/>
        <rFont val="Calibri"/>
        <family val="2"/>
        <scheme val="minor"/>
      </rPr>
      <t xml:space="preserve"> DE ORIGEN GEOMORFOLÓGICO E HIDROCLIMÁTICO, EN LA RED VIAL A CARGO DEL DEPARTAMENTO DE ANTIOQUIA</t>
    </r>
  </si>
  <si>
    <t>Estudios de infraestructura elaborados (31050212)</t>
  </si>
  <si>
    <t>Luis Eduardo Tobón Cardona</t>
  </si>
  <si>
    <r>
      <t xml:space="preserve">CONSULTORÍA PARA EFECTUAR ESTUDIOS </t>
    </r>
    <r>
      <rPr>
        <b/>
        <sz val="10"/>
        <rFont val="Calibri"/>
        <family val="2"/>
        <scheme val="minor"/>
      </rPr>
      <t xml:space="preserve">AMBIENTALES </t>
    </r>
    <r>
      <rPr>
        <sz val="10"/>
        <rFont val="Calibri"/>
        <family val="2"/>
        <scheme val="minor"/>
      </rPr>
      <t>EN LA RED VIAL A CARGO DEL DEPARTAMENTO DE ANTIOQUIA</t>
    </r>
  </si>
  <si>
    <t>CONSULTORÍA PARA EFECTUAR ESTUDIOS Y DISEÑOS DE VIAS EN LA RED VIAL A CARGO DEL DEPARTAMENTO DE ANTIOQUIA</t>
  </si>
  <si>
    <t>Conservación de la transitabilidad en vías en el Departamento
NOTA: Recursos para adicionar en el año 2018 el contrato 2017-SS-20-0003-PRESTAR EL SERVICIO DE ADMINISTRACIÓN Y OPERACIÓN DE MAQUINARIA PARA EL DEPARTAMENTO DE ANTIOQUIA</t>
  </si>
  <si>
    <t>N.A.</t>
  </si>
  <si>
    <t>PAVIMENTACIÓN DE LA VÍA PUERTO NARE-PUERTO TRIUNFO DEL DEPARTAMENTO DE ANTIOQUIA</t>
  </si>
  <si>
    <t xml:space="preserve">Edir Amparo Graciano Gómez </t>
  </si>
  <si>
    <t>INTERVENTORÍA TECNICA, ADMINISTRATIVA, AMBIENTAL, FINANCIERA Y LEGAL PARA LA  PAVIMENTACIÓN DE LA VÍA PUERTO NARE-PUERTO TRIUNFO DEL DEPARTAMENTO DE ANTIOQUIA</t>
  </si>
  <si>
    <t>Mejoramiento Conexión Vial Aburrá Norte.  (km de vías en el desarrollo vial Aburra-Norte construidas, operadas, mantenidas y rehabilitadas)
NOTA: pago a realizar al concesionario a traves del recaudo de la valorizacion de la via</t>
  </si>
  <si>
    <t>km de vías en el desarrollo vial Aburrá-Norte construidas, operadas, mantenidas y rehabilitadas 31050403</t>
  </si>
  <si>
    <t>Mejoramiento Conexión Vial Aburrá Norte</t>
  </si>
  <si>
    <t>Red vial operada y mantenida</t>
  </si>
  <si>
    <t>Mantenimiento y operación de vías</t>
  </si>
  <si>
    <t>Gilberto Quintero Zapata/Interventoría Externa</t>
  </si>
  <si>
    <t xml:space="preserve">Rehabilitación y mantenimiento de vías específicas con recursos del peaje Pajarito en la subregión Norte del departamento.
NOTA: Recursos disponibles para inversión en la vía de pajarito y/o en el contrato derivado del proceso de contratación LIC-20-04-2017 - MEJORAMIENTO, REHABILITACIÓN Y MANTENIMIENTO DE LAS VÍAS  DE INFLUENCIA DEL PEAJE DE PAJARITO DE LA SUBREGIÓN NORTE DEL DEPARTAMENTO DE ANTIOQUIA.
</t>
  </si>
  <si>
    <t>CONVENIO INTERADMINISTRATIVO CON LA AGENCIA DE SEGURIDAD VIAL PARA EL SUMINISTRO E INSTALACIÓN DE LA SEÑALIZACIÓN VERTICAL Y HORIZONTAL EN LA RED VIAL A CARGO DEL DEPARTAMENTO DE ANTIOQUIA</t>
  </si>
  <si>
    <t>km de vías de la RVS señalizadas (31050307)
Programa: Infraestructura de vías terciarias como apoyo a la comercialización de productos agropecuarios, pesqueros y forestales/´Producto: señalización RVT realizada (32040209)
310503000
320402000</t>
  </si>
  <si>
    <t xml:space="preserve">Renovación y aumento de la señalización en las vías de la red vial Secundaria en el Departamento de Antioquia 
Renovación y aumento de la señalización en las vías de la red vial Terciaria en el Departamento de Antioquia </t>
  </si>
  <si>
    <t xml:space="preserve">180031001
180067001
</t>
  </si>
  <si>
    <t>RVS señalizada
RVT señalizada</t>
  </si>
  <si>
    <t>Señaización vial,
Fortalecimiento Institucional RVS</t>
  </si>
  <si>
    <t>Paulo Andrés Pérez Giraldo/Interventoría Externa</t>
  </si>
  <si>
    <t>CONSTRUCCIÓN DEL PUENTE EN LA VÍA 25AN02 SANTA BÁRBARA (RUTA 25) -YE A FREDONIA en el km16+00, EN LA SUBREGIÓN SUROESTE DEL DEPARTAMENTO DE ANTIOQUIA</t>
  </si>
  <si>
    <t>Puentes RVS construidos, rehabilitados y/o mantenidos
31050302
310503000</t>
  </si>
  <si>
    <t>Construcción y/o mejoramiento de puentes en la RVS</t>
  </si>
  <si>
    <t>Puentes RVS construidos,
Puentes RVS rehabilitados
Puentes RVS mantenidos</t>
  </si>
  <si>
    <t>Construcción de puentes en la RVS
Mejoramiento de puentes en la RVS
Mantenimiento de puentes en la RVS
Interventoría de puentes en la RVS</t>
  </si>
  <si>
    <t>INTERVENTORÍA TECNICA, ADMINISTRATIVA, AMBIENTAL, FINANCIERA Y LEGAL PARA LA CONSTRUCCIÓN DEL PUENTE EN LA VÍA 25AN02 SANTA BÁRBARA (RUTA 25) -YE A FREDONIA en el km16+00, EN LA SUBREGIÓN SUROESTE DEL DEPARTAMENTO DE ANTIOQUIA</t>
  </si>
  <si>
    <t xml:space="preserve">LA CONSTRUCCIÓN DE CINCO (5) PUENTES VEHICULARES DISTRIBUIDOS EN LAS SUBREGIONES DE URABÁ Y SUROESTE EN LAS VIAS SECUNDARIAS DEL DEPARTAMENTO DE ANTIOQUIA
</t>
  </si>
  <si>
    <t xml:space="preserve">INTERVENTORÍA TECNICA, ADMINISTRATIVA, AMBIENTAL, FINANCIERA Y LEGAL PARA LA CONSTRUCCIÓN DE CINCO (5) PUENTES VEHICULARES DISTRIBUIDOS EN LAS SUBREGIONES DE URABÁ Y SUROESTE EN LAS VIAS SECUNDARIAS DEL DEPARTAMENTO DE ANTIOQUIA
</t>
  </si>
  <si>
    <t xml:space="preserve">CONSTRUCCIÓN DE CINCO(5) PUENTES VEHICULARES DISTRIBUIDOS EN LAS SUBREGIONES DEL NORTE, MAGDALENA MEDIO Y OCCIDENTE EN LAS VIAS SECUNDARIAS DEL DEPARTAMENTO DE ANTIOQUIA
</t>
  </si>
  <si>
    <t xml:space="preserve">INTERVENTORÍA TECNICA, ADMINISTRATIVA, AMBIENTAL, FINANCIERA Y LEGAL PARA LA CONSTRUCCIÓN DE CINCO(5) PUENTES VEHICULARES DISTRIBUIDOS EN LAS SUBREGIONES DEL NORTE, MAGDALENA MEDIO Y OCCIDENTE EN LAS VIAS SECUNDARIAS DEL DEPARTAMENTO DE ANTIOQUIA
</t>
  </si>
  <si>
    <t xml:space="preserve">CONSTRUCCIÓN DE PUENTES VEHICULARES EN LAS VIAS SECUNDARIAS DEL DEPARTAMENTO DE ANTIOQUIA
</t>
  </si>
  <si>
    <t>INTERVENTORÍA TECNICA, ADMINISTRATIVA, AMBIENTAL, FINANCIERA Y LEGAL PARA LA CONSTRUCCIÓN DE PUENTES VEHICULARES EN LAS VIAS SECUNDARIAS DEL DEPARTAMENTO DE ANTIOQUIA</t>
  </si>
  <si>
    <t>(2) EL DEPARTAMENTO DE ANTIOQUIA COLABORARÁ A LOS MUNICIPIOS CON RECURSOS ECONOMICOS PARA LLEVAR A CABO LAS OBRAS DE MEJORAMIENTO Y MANTENIMIENTO DEL ESPACIO PUBLICO DEL PARQUE PRINCIPAL DEL MUNICIPIO</t>
  </si>
  <si>
    <t>Espacios públicos municipales intervenidos (31050602)</t>
  </si>
  <si>
    <t>Apoyo a la intervención de espacios públicos Municipales</t>
  </si>
  <si>
    <t>Espacios de diálogo social fortalecidos</t>
  </si>
  <si>
    <t>Intervención de espacios públicos</t>
  </si>
  <si>
    <t>(2) EL DEPARTAMENTO DE ANTIOQUIA COLABORARÁ A LOS MUNICIPIOS CON RECURSOS ECONOMICOS PARA LLEVAR A CABO LAS OBRAS DE MEJORAMIENTO Y MANTENIMIENTO DE Otros espacios públicos (muelles, malecones, entre otros) construidos y/o mantenidos (31050603)</t>
  </si>
  <si>
    <t>Otros espacios públicos (muelles, malecones, entre otros) construidos y/o mantenidos (31050603)</t>
  </si>
  <si>
    <t>Apoyo a otros espacios públicos (muelles, malecones, entre otros) en Antioquia</t>
  </si>
  <si>
    <t>Construcción de espacios públicos,
Mantenimiento de espacios públicos,
Estudios otros espacios.</t>
  </si>
  <si>
    <t xml:space="preserve">72141103
</t>
  </si>
  <si>
    <t>(15) EL DEPARTAMENTO DE ANTIOQUIA COLABORA A LOS MUNICIPIOS CON RECURSOS ECONOMICOS PARA QUE ESTOS LLEVEN A CABO LA PAVIMENTACION DE VIAS TERCIARIAS</t>
  </si>
  <si>
    <t>Vías con placa huella intervenidas (32040205)</t>
  </si>
  <si>
    <t>Vías pavimentadas</t>
  </si>
  <si>
    <t>Pavimentación de vías</t>
  </si>
  <si>
    <t>(4) EL DEPARTAMENTO DE ANTIOQUIA COFINANCIA A LOS MUNICIPIOS PARA LA CONSTRUCCION DE PUENTES VEHICULARES DE LA RED VIAL TERCIARIA</t>
  </si>
  <si>
    <t xml:space="preserve">Puentes de la RVT construidos, rehabilitados y/o mantenidos (32040203,)
Construcción, rehabilitación y/o mantenimiento de puentes peatonales RVT (32040204)
</t>
  </si>
  <si>
    <t>Apoyo a la construcción o mejoramiento de puentes en los municipios</t>
  </si>
  <si>
    <t xml:space="preserve">Puentes en la red vial terciaria rehabilitados
Puentes de la RVT construidos,
Puentes de la RVT  mantenidos </t>
  </si>
  <si>
    <t>Intervención de puentes vehiculares
Intervención de puentes peatonales</t>
  </si>
  <si>
    <t>(8) EL DEPARTAMENTO DE ANTIOQUIA COLABORARA PARA LA EJECUCION DEL PROYECTO DE LOS CAMINOS DE HERRADURA EN JURISDICCION DE LOS MUNICIPIOS DEL DEPARTAMENTO DE ANTIOQUIA</t>
  </si>
  <si>
    <t>Vías para sistemas alternativos de transporte</t>
  </si>
  <si>
    <t>Caminos de Herradura mejorados (32040206,)
Caminos de Herradura mantenidos (32040207,)
Moto-rutas en caminos de herradura intervenidos (32040208)</t>
  </si>
  <si>
    <t>Apoyo al mejoramiento de caminos de herradura o motorrutas en Antioquia</t>
  </si>
  <si>
    <t>Caminos de heradura rehabilitadoas o mantenidos</t>
  </si>
  <si>
    <t>Mejoramiento de caminos,
Mantenimiento de caminos,
Mejoramiento de motorrutas.</t>
  </si>
  <si>
    <r>
      <t xml:space="preserve">MANTENIMIENTO DE </t>
    </r>
    <r>
      <rPr>
        <b/>
        <sz val="10"/>
        <rFont val="Calibri"/>
        <family val="2"/>
        <scheme val="minor"/>
      </rPr>
      <t>CABLES AÉREOS</t>
    </r>
    <r>
      <rPr>
        <sz val="10"/>
        <rFont val="Calibri"/>
        <family val="2"/>
        <scheme val="minor"/>
      </rPr>
      <t xml:space="preserve"> EN ANTIOQUIA</t>
    </r>
  </si>
  <si>
    <t>Plan de cables aéreos</t>
  </si>
  <si>
    <t>Cables aéreos operados y mantenidos (32040301)</t>
  </si>
  <si>
    <t>Mantenimiento y operación de cables aéreos en Antioquia</t>
  </si>
  <si>
    <t>Obras de protección y adecuación realizados</t>
  </si>
  <si>
    <t>Mantenimiento de cables aéreos,
Operación de cables aéreos,
Estudios sostenibilidad cables.</t>
  </si>
  <si>
    <t>Joan Manuel Galeano</t>
  </si>
  <si>
    <r>
      <t xml:space="preserve">INTERVENTORÍA TECNICA, ADMINISTRATIVA, AMBIENTAL, FINANCIERA Y LEGAL PARA EL MANTENIMIENTO DE </t>
    </r>
    <r>
      <rPr>
        <b/>
        <sz val="10"/>
        <rFont val="Calibri"/>
        <family val="2"/>
        <scheme val="minor"/>
      </rPr>
      <t>CABLES AÉREOS</t>
    </r>
    <r>
      <rPr>
        <sz val="10"/>
        <rFont val="Calibri"/>
        <family val="2"/>
        <scheme val="minor"/>
      </rPr>
      <t xml:space="preserve"> EN ANTIOQUIA</t>
    </r>
  </si>
  <si>
    <t>ADQUIRIR LA SUSCRIPCIÓN DE ADOBE CREATIVE CLOUD FOR TEAMS PARA LAS DIFERENTES DEPENDENCIAS DE LA GOBERNACIÓN DE ANTIOQUIA Y LA SUSCRIPCIÓN DE ISL ONLINE, INCLUYENDO SOPORTE TÉCNICO. 
Nota: La competencia para la contratación de este objeto es de la Dirección de Informática, el proceso será adelantado por dicha dependencia y entregado el CDP respectivo para su contratación (Centro de Costos 112000G222).</t>
  </si>
  <si>
    <t>Estudios de Sistemas viales subregionales elaborados (31050205)</t>
  </si>
  <si>
    <t>Desarrollo de Sistemas de Información en la Secretaría de Infraestructura Física</t>
  </si>
  <si>
    <t>Sistemas de Información implementados</t>
  </si>
  <si>
    <t>Compra de equipos,
Desarrollo de sistemas informáticos y bases de datos,
Estructuración, desarrollo y operación Centro de Gestión,
Mantenimiento licencias y Software,
Fortalecimiento Institucional.</t>
  </si>
  <si>
    <t>Cristian Alberto Quiceno Gutierrez</t>
  </si>
  <si>
    <t>SUSCRIPCIÓN DE OFFICE 365 (SERVICIO DE CORREO ELECTRONICO)
Nota: La competencia para la contratación de este objeto es de la Secretaría de Gestión Humana-Dirección de Informática, el proceso será adelantado por dicha dependencia y entregado el CDP respectivo para su contratación (Centro de Costos  112000G624)</t>
  </si>
  <si>
    <t>Estudios de Sistemas viales subregionales elaborados (31050205)
310502000</t>
  </si>
  <si>
    <t>ADQUISICION DE DRONES, ACCESORIOS Y SOFTWARE DE PROCESAMIENTO PARA LA SECRETARÍA DE INFRAESTRUCTURA FÍSICA INCLUYENDO CAPACITACIÓN Y CERTIFICACION
Nota: La competencia para la contratación de este objeto es de la Secretaría General, el proceso será adelantado por dicha dependencia y entregado el CDP respectivo para su contratación (Centro de Costos 112000G222)</t>
  </si>
  <si>
    <t>ADQUISICIÓN Y ACTUALIZACIÓN DE LICENCIAS DE ARCGIS PARA LOS ORGANISMOS DE LA GOBERNACIÓN DE ANTIOQUIA INCLUYENDO SOPORTE TÉCNICO, A TRAVÉS DE ACUERDO MARCO DE PRECIOS.
Nota: La competencia para la contratación de este objeto es de la Secretaría de Infraestructura con el aval de la Dirección de Informática.</t>
  </si>
  <si>
    <t>DESARROLLO DE SISTEMAS DE INFORMACIÓN EN LA SECRETARÍA DE INFRAESTRUCTURA FÍSICA
Nota: La competencia para la contratación de este objeto es de la Secretaría de Infraestructura con el aval de la Dirección de Informática.</t>
  </si>
  <si>
    <t>PRESTACIÓN DE SERVICIOS DE TRANSPORTE TERRESTRE AUTOMOTOR PARA APOYAR LA GESTIÓN DE LAS DEPENDENCIAS DE LA GOBERNACIÓN
Nota: La competencia para la contratación de este objeto es de la Secretaría General, el proceso será adelantado por dicha dependencia y entregado el CDP respectivo para su contratación (Centro de Costos 112000G222)</t>
  </si>
  <si>
    <t xml:space="preserve">Puntos críticos de la RVS intervenidos (31050303)
km de vías de la RVS mantenidas, mejoradas y/o rehabilitadas en afirmado (31050305)
km de vías de la RVS mantenidas, mejoradas y/o rehabilitadas en pavimento (31050306)
310503000
</t>
  </si>
  <si>
    <t xml:space="preserve">Mantenimiento y Mejoramiento de la RVS en Antioquia
</t>
  </si>
  <si>
    <t>Mantenimiento rutinario,
Intervención de puntos críticos,
Fortalecimiento Institucional.</t>
  </si>
  <si>
    <t>20103 de 05/01/2018</t>
  </si>
  <si>
    <t>Blanca Margarita Granda Cortes/La supervisión del contrato la realiza la Secretaría General</t>
  </si>
  <si>
    <t>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t>
  </si>
  <si>
    <t xml:space="preserve">Puntos críticos de la RVS intervenidos (31050303)
km de vías de la RVS mantenidas, mejoradas y/o rehabilitadas en afirmado (31050305)
km de vías de la RVS mantenidas, mejoradas y/o rehabilitadas en pavimento (31050306)
Vías con placa huella intervenidas (32040205)
320402000
</t>
  </si>
  <si>
    <t>Mantenimiento y Mejoramiento de la RVS en Antioquia
Apoyo al mejoramiento y/o mantenimiento de la RVT en Antioquia</t>
  </si>
  <si>
    <t xml:space="preserve">180035001  
180068001  
</t>
  </si>
  <si>
    <t xml:space="preserve">
20967 de 26/01/2018
20968 de 26/01/2018
17979 de 20/06/2017 
17980 de 20/06/2017 
17981 de 20/06/2017 
17982 de 20/06/2017 
17983 de 20/06/2017 
17984 de 20/06/2017 
17985 de 20/06/2017
POR SUSTITUCION FONDO DEL CDP 3500036559
16710 de 14/02/2017
16712 de 14/02/2017
16713 de 14/02/2017
16714 de 14/02/2017
16715 de 14/02/2017
16716 de 14/02/2017
16717 de 14/02/2017
16718 de 14/02/2017</t>
  </si>
  <si>
    <t xml:space="preserve">S2017060043284 de 09/03/2017 </t>
  </si>
  <si>
    <t>Blanca Margarita Granda Cortes/Juan Carlos Arroyave Pelaez</t>
  </si>
  <si>
    <t>Supervisión técnica, jurídica, administrativa, contable y/o financiera</t>
  </si>
  <si>
    <t>BRINDAR APOYO TÉCNICO, ADMINISTRATIVO, FINANCIERO, CONTABLE, PREDIAL,  LEGAL, SOCIAL, AMBIENTAL DE LOS PROYECTOS,   PROCESOS Y CONTRATOS LLEVADOS A CABO EN LA SECRETARIA DE INFRAESTRUCTURA FISICA DEL DEPARTAMENTO DE ANTIOQUIA</t>
  </si>
  <si>
    <t>Puntos críticos de la RVS intervenidos (31050303),
km de vías de la RVS mantenidas, mejoradas y/o rehabilitadas en afirmado  (31050305), 
km de vías de la RVS mantenidas, mejoradas y/o rehabilitadas en pavimento (31050306)</t>
  </si>
  <si>
    <t>Designar estudiantes de las universidades públicas para la realización de la práctica académica, con el fin de brindar apoyo a la gestión del Departamento de Antioquia y sus subregiones durante el año de 2018.
Nota: La competencia para la contratación de este objeto es de la Secretaría de Gestión Humana y Desarrollo Organizacional, el proceso será adelantado por dicha dependencia y entregado el CDP respectivo para su contratación (Centro de Costos 112000F124)</t>
  </si>
  <si>
    <t>Puntos críticos de la RVS intervenidos (31050303)
km de vías de la RVS mantenidas, mejoradas y/o rehabilitadas en afirmado (31050305)
km de vías de la RVS mantenidas, mejoradas y/o rehabilitadas en pavimento (31050306)
310503000</t>
  </si>
  <si>
    <t>20336 de 10/01/2018</t>
  </si>
  <si>
    <t xml:space="preserve">Blanca Margarita Granda Cortes/La supervisión del contrato la realiza la Secretaría de Gestión Humana y Desarrollo Organizacional </t>
  </si>
  <si>
    <r>
      <rPr>
        <sz val="10"/>
        <color rgb="FFFF0000"/>
        <rFont val="Calibri"/>
        <family val="2"/>
        <scheme val="minor"/>
      </rPr>
      <t>Designar TEMPORALES con el fin de brindar apoyo a la gestión del Departamento de Antioquia y sus subregiones.</t>
    </r>
    <r>
      <rPr>
        <sz val="10"/>
        <rFont val="Calibri"/>
        <family val="2"/>
        <scheme val="minor"/>
      </rPr>
      <t xml:space="preserve">
Nota: La competencia para la contratación de este objeto es de la Secretaría de Gestión Humana y Desarrollo Organizacional, el proceso será adelantado por dicha dependencia y entregado el CDP respectivo para su contratación (Centro de Costos 112000F124)</t>
    </r>
  </si>
  <si>
    <t xml:space="preserve">Contrato  interadministrativo de mandato  para la promoción, creación, elaboración desarrollo y conceptualización de las campañas, estrategias y necesidades comunicacionales de la Gobernación de Antioquia.
Nota: La competencia para la contratación de este objeto es de la Gerencia de Comunicaciones, el proceso será adelantado por dicha dependencia y entregado el CDP respectivo para su contratación (Centro Costos 112000A311).  </t>
  </si>
  <si>
    <t xml:space="preserve">Blanca Margarita Granda Cortes/ La supervisión del contrato la realiza la Gerencia de Comunicaciones de la Gobernación de Antioquia </t>
  </si>
  <si>
    <t xml:space="preserve">Contrato interadministrativo de prestación de servicios como operador logístico para la organización, administración, ejecución y demás acciones logísticas necesarias para la realización de los eventos programados por la Gobernación de Antioquia
Nota: La competencia para la contratación de este objeto es de la Gerencia de Comunicaciones, el proceso será adelantado por dicha dependencia y entregado el CDP respectivo para su contratación (Centro Costos 112000A311).   </t>
  </si>
  <si>
    <t>Construcción, mantenimiento y operación conexión vial Aburrá Oriente (Km de Túnel de Oriente construido)
Nota: DERECHOS DE CONECTIVIDAD: SI SE DA LA OPERACIÓN CON EL IDEA POR LA VENTA DE LOS FLUJOS FUTUROS DE ESTA RENTA NO SE DEBEN PRESUPUESTAR</t>
  </si>
  <si>
    <t>km del Túnel de Oriente construido (31050401)</t>
  </si>
  <si>
    <t>Construcción, mantenimiento y operación vial Aburrá Oriente</t>
  </si>
  <si>
    <t>182317001</t>
  </si>
  <si>
    <t>Túnel de Oriente construido</t>
  </si>
  <si>
    <t>Construcción Túnel de Oriente, operación y mantenimento</t>
  </si>
  <si>
    <r>
      <t xml:space="preserve">Construcción, mantenimiento y operación conexión vial Aburrá Oriente (Km de Túnel de Oriente construido)
Nota: El objeto se registra en la planeación de la contratación de 2018 por tratarse de la </t>
    </r>
    <r>
      <rPr>
        <b/>
        <sz val="10"/>
        <rFont val="Calibri"/>
        <family val="2"/>
        <scheme val="minor"/>
      </rPr>
      <t>vigencia futura 2018</t>
    </r>
    <r>
      <rPr>
        <sz val="10"/>
        <rFont val="Calibri"/>
        <family val="2"/>
        <scheme val="minor"/>
      </rPr>
      <t xml:space="preserve"> del contrato de Concesión no incluida en el presupuesto </t>
    </r>
  </si>
  <si>
    <t>Inversión Túnel de Oriente,
Mantenimiento Las Palmas y Santa Elena.</t>
  </si>
  <si>
    <t>INVESTIGACION PARA REVERSION DEL PROCESO DE EROSION EN LAS COSTAS DEL MAR DE ANTIOQUIA
Nota: La competencia para la contratación de este objeto es de la Secretaría de Infraestructura, el proceso será adelantado por esta dependencia. Como el DAPARD también participa en el proceso, será entregada la VF respectiva a la Secretaría de Infraestructura para su contratación.</t>
  </si>
  <si>
    <t>CD-20-03-2017</t>
  </si>
  <si>
    <t>S2017060109204 de 10/11/2017</t>
  </si>
  <si>
    <t>2017-SS-20-0004</t>
  </si>
  <si>
    <t>ADQUISICION DE MAQUINARIA PARA LA CONSERVACION Y EL MANTENIMIENTO DE LA RED VIAL TERCIARIA Y OTRAS OBRAS DE INFRAESTRUCTURA MUNICIPALES EN EL DEPARTAMENTO DE ANTIOQUIA</t>
  </si>
  <si>
    <t>Vías de la RVT mantenidas, mejoradas, rehabilitadas y/o pavimentadas (32040201)</t>
  </si>
  <si>
    <t>Apoyo al mejoramiento y/o mantenimiento de la RVT en Antioquia</t>
  </si>
  <si>
    <t>Vías mantenidas con mantenimiento rutinario</t>
  </si>
  <si>
    <t>Mantenimiento rutinario</t>
  </si>
  <si>
    <t>ADQUISICIÓN DE TIQUETES AÉREOS PARA LA GOBERNACIÓN DE ANTIOQUIA
Nota: La competencia para la contratación de este objeto es de la Secretaría General, el proceso será adelantado por dicha dependencia y entregado el CDP respectivo para su contratación (Centro de Costos 112000G222)</t>
  </si>
  <si>
    <t>FUNCIONAMIENTO</t>
  </si>
  <si>
    <t>20969 de 26/01/2018
18643 de 29/08/2017</t>
  </si>
  <si>
    <t>S2017060102139 de 22/09/2017</t>
  </si>
  <si>
    <t>SERVICIO AEREO A TERRITORIOS NACIONALES SA SATENA</t>
  </si>
  <si>
    <t>Blanca Margarita Granda Cortes/Maria Victoria Hoyos Velasquez: Supervisor del contrato de la Secretaría General</t>
  </si>
  <si>
    <t>ADICION 1 Y PRORROGA 1 AL CONTRATO 4600006532 DE 2017 ADMINISTRACIÓN Y OPERACIÓN DE LA ESTACIÓN DE PEAJE PAJARITO EN LA VÍA PAJARITO - SAN PEDRO DE LOS MILAGROS - LA YE -  ENTRERRÍOS - SANTA ROSA DE OSOS EN EL DEPARTAMENTO DE ANTIOQUIA</t>
  </si>
  <si>
    <t xml:space="preserve">19936 de 09/01/2018
15845 de 12/01/2017
</t>
  </si>
  <si>
    <t>S2017060052841 de 21/03/2017</t>
  </si>
  <si>
    <t>THOMAS INSTRUMENTS S.A.S.</t>
  </si>
  <si>
    <t>Jesus Dairo Restrepo Restrepo</t>
  </si>
  <si>
    <t>ADMINISTRACIÓN Y OPERACIÓN DE LA ESTACIÓN DE PEAJE PAJARITO EN LA VÍA PAJARITO - SAN PEDRO DE LOS MILAGROS - LA YE -  ENTRERRÍOS - SANTA ROSA DE OSOS EN EL DEPARTAMENTO DE ANTIOQUIA</t>
  </si>
  <si>
    <t>19938 de 03/01/2018</t>
  </si>
  <si>
    <t>SUMINISTRO DE PAPELERÍA, INSUMOS DE ASEO Y CAFETERÍA  
Nota: La competencia para la contratación de este objeto es de la Secretaría General, se trata de un objeto derivado de un proceso de selección de mayor cuantía que será adelantado por dicha dependencia y entregado el CDP respectivo para su contratación.</t>
  </si>
  <si>
    <t>Blanca Margarita Granda Cortes/Supervisión del contrato realizada por de la Secretaría General</t>
  </si>
  <si>
    <t>SUSCRIPCIÓN A LOS PERIÓDICOS MUNDO Y COLOMBIANO PARA EL DESPACHO DEL SECRETARIO
Nota: La competencia para la contratación de este objeto es de la Secretaría General, el proceso será adelantado por dicha dependencia y entregado el CDP respectivo para su contratación.</t>
  </si>
  <si>
    <t>ADQUISICION DE SERVICIOS RELACIONADOS CON LA EDICIÓN DE FORMAS, ESCRITOS, PUBLICACIONES, REVISTAS Y LIBROS, ETC ENTRE OTROS.    
Nota: La competencia para la contratación de este objeto es de la Secretaría General, el proceso será adelantado por dicha dependencia y entregado el CDP respectivo para su contratación.</t>
  </si>
  <si>
    <t>ARRENDAMIENTO DE BIENES MUEBLES E INMUEBLES PARA EL FUNCIONAMIENTO A CARGO DE LA ENTIDAD 
Nota: La competencia para la contratación de este objeto es de la Secretaría General, el proceso será adelantado por dicha dependencia y entregado el CDP respectivo para su contratación.</t>
  </si>
  <si>
    <t>MANTENIMIENTO PREVENTIVO PARA PLOTTER HP T2300 EXISTENTE EN LA SECRETARÍA DE INFRAESTRUCTURA FÏSICA, QUE COMPRENDE: LIMPIEZA INTERNA Y EXTERNA,  DESENSAMBLE COMPLETO Y LIMPIEZA DE TODOS SUS COMPONENTES,  Y CALIBRACION, Y SUMINISTRO DE PIEZAS Y ELEMENTOS QUE SE REQUIERAN.
Nota: La competencia para la contratación de este objeto es de la Secretaría General, se trata de un objeto derivado de un proceso de selección de mayor cuantía que será adelantado por dicha dependencia y entregado el CDP respectivo para su contratación.</t>
  </si>
  <si>
    <t>Blanca Margarita Granda Cortes</t>
  </si>
  <si>
    <t>MEJORAMIENTO Y CONSTRUCCIÓN DE OBRAS COMPLEMENTARIAS SOBRE EL CORREDOR VIAL CONCEPCIÓN-ALEJANDRIA (CODIGO 62AN19-1), DE LA SUBREGION ORIENTE</t>
  </si>
  <si>
    <t xml:space="preserve">km de vías de la RVS mantenidas, mejoradas y/o rehabilitadas en afirmado  (31050305)
310503000
</t>
  </si>
  <si>
    <t>Aplicación de tratamiento superficial para el mantenimiento de vías de la Red Vial Secundaria en Antioquia</t>
  </si>
  <si>
    <t>180119001
180035001</t>
  </si>
  <si>
    <t>Red vial mejorada</t>
  </si>
  <si>
    <t>Mejoramiento de la capa de rodadura y obras de drenaje</t>
  </si>
  <si>
    <t>18677 de 01/09/2017
19152 de 10/10/2017</t>
  </si>
  <si>
    <t>LINA MARÍA CÓRDOBA DÍAZ/Interventoría Externa</t>
  </si>
  <si>
    <t>INTERVENTORIA TECNICA, ADMINISTRATIVA, AMBIENTAL, FINANCIERA Y LEGAL PARA EL MEJORAMIENTO Y CONSTRUCCIÓN DE OBRAS COMPLEMENTARIAS SOBRE EL CORREDOR VIAL CONCEPCIÓN-ALEJANDRIA (CODIGO 62AN19-1), DE LA SUBREGION ORIENTE</t>
  </si>
  <si>
    <t>18678 de 01/09/2017
19153 de 10/10/2017</t>
  </si>
  <si>
    <t>Santiago Marín Diaz</t>
  </si>
  <si>
    <t>MEJORAMIENTO Y CONSTRUCCIÓN DE OBRAS COMPLEMENTARIAS SOBRE EL CORREDOR VIAL SAN JERÓNIMO-POLEAL (62AN16), DE LA SUBREGION OCCIDENTE</t>
  </si>
  <si>
    <t>18679 de 01/09/2017
19155 de 10/10/2017</t>
  </si>
  <si>
    <t>Santiago Marín Diaz/Interventoría Externa</t>
  </si>
  <si>
    <t>INTERVENTORIA TECNICA, ADMINISTRATIVA, AMBIENTAL, FINANCIERA Y LEGAL PARA EL MEJORAMIENTO Y CONSTRUCCIÓN DE OBRAS COMPLEMENTARIAS SOBRE EL CORREDOR VIAL SAN JERÓNIMO-POLEAL (62AN16), DE LA SUBREGION OCCIDENTE</t>
  </si>
  <si>
    <t>18680 de 01/09/2017
19156 de 10/10/2017</t>
  </si>
  <si>
    <t>MEJORAMIENTO Y CONSTRUCCIÓN DE OBRAS COMPLEMENTARIAS SOBRE EL CORREDOR VIAL ALTO DEL CHUSCAL-ARMENIA (60AN08-1), DE LA SUBREGION OCCIDENTE</t>
  </si>
  <si>
    <t>18681 de 01/09/2017
19157 de 10/10/2017</t>
  </si>
  <si>
    <t>PAULO ANDRÉS PÉREZ GIRALDO/Interventoría Externa</t>
  </si>
  <si>
    <t>INTERVENTORIA TECNICA, ADMINISTRATIVA, AMBIENTAL, FINANCIERA Y LEGAL PARA EL MEJORAMIENTO Y CONSTRUCCIÓN DE OBRAS COMPLEMENTARIAS SOBRE EL CORREDOR VIAL ALTO DEL CHUSCAL-ARMENIA (60AN08-1), DE LA SUBREGION OCCIDENTE</t>
  </si>
  <si>
    <t>18682 de 01/09/2017
19158 de 10/10/2017</t>
  </si>
  <si>
    <t>OSCAR IVAN OSORIO PELAEZ</t>
  </si>
  <si>
    <t>MEJORAMIENTO Y CONSTRUCCIÓN DE OBRAS COMPLEMENTARIAS SOBRE EL CORREDOR VIAL SAN FERMIN-BRICEÑO (25AN13), DE LA SUBREGION NORTE</t>
  </si>
  <si>
    <t>18683 de 01/09/2017
19159 de 10/10/2017</t>
  </si>
  <si>
    <t>MARIA YANET VALENCIA CEBALLOS/Interventoría Externa</t>
  </si>
  <si>
    <t>INTERVENTORIA TECNICA, ADMINISTRATIVA, AMBIENTAL, FINANCIERA Y LEGAL PARA EL MEJORAMIENTO Y CONSTRUCCIÓN DE OBRAS COMPLEMENTARIAS SOBRE EL CORREDOR VIAL SAN FERMIN-BRICEÑO (25AN13), DE LA SUBREGION NORTE</t>
  </si>
  <si>
    <t xml:space="preserve">18684 de 01/09/2017
19160 de 10/10/2017 </t>
  </si>
  <si>
    <t>MARIA YANET VALENCIA CEBALLOS</t>
  </si>
  <si>
    <t>MEJORAMIENTO Y CONSTRUCCIÓN DE OBRAS COMPLEMENTARIAS SOBRE EL CORREDOR VIAL SALGAR-LA CÁMARA-LA QUIEBRA (60AN05-1), DE LA SUBREGION SUROESTE</t>
  </si>
  <si>
    <t>18685 de 01/09/2017
19161 de 10/10/2017</t>
  </si>
  <si>
    <t>MABEL EMILCE GARCIA BUITRAGO/Interventoría Externa</t>
  </si>
  <si>
    <t>INTERVENTORIA TECNICA, ADMINISTRATIVA, AMBIENTAL, FINANCIERA Y LEGAL PARA EL MEJORAMIENTO Y CONSTRUCCIÓN DE OBRAS COMPLEMENTARIAS SOBRE EL CORREDOR VIAL SALGAR-LA CÁMARA-LA QUIEBRA (60AN05-1), DE LA SUBREGION SUROESTE</t>
  </si>
  <si>
    <t>18686 de 01/09/2017
19162 de 10/10/2017</t>
  </si>
  <si>
    <t>MABEL EMILCE GARCIA BUITRAGO</t>
  </si>
  <si>
    <t>MEJORAMIENTO Y CONSTRUCCIÓN DE OBRAS COMPLEMENTARIAS SOBRE EL CORREDOR VIAL SONSÓN-LA QUIEBRA-NARIÑO (56AN10), DE LA SUBREGION ORIENTE</t>
  </si>
  <si>
    <t>18687 de 01/09/2017
19163 de 10/10/2017</t>
  </si>
  <si>
    <t>MARCO ALFONSO GOMEZ PUCHE/Interventoría Externa</t>
  </si>
  <si>
    <t>INTERVENTORIA TECNICA, ADMINISTRATIVA, AMBIENTAL, FINANCIERA Y LEGAL PARA EL MEJORAMIENTO Y CONSTRUCCIÓN DE OBRAS COMPLEMENTARIAS SOBRE EL CORREDOR VIAL SONSÓN-LA QUIEBRA-NARIÑO (56AN10), DE LA SUBREGION ORIENTE</t>
  </si>
  <si>
    <t>18688 de 01/09/2017
19164 de 10/10/2017</t>
  </si>
  <si>
    <t>IVAN DARIO DE VARGAS CABARCAS</t>
  </si>
  <si>
    <t xml:space="preserve">MEJORAMIENTO Y CONSTRUCCIÓN DE OBRAS COMPLEMENTARIAS SOBRE EL CORREDOR VIAL LA QUIEBRA-ARGELIA (56AN10-1), DE LA SUBREGION ORIENTE
</t>
  </si>
  <si>
    <t>18689 de 01/09/2017
19165 de 10/10/2017
19166 de 10/10/2017</t>
  </si>
  <si>
    <t>DAVID CALLEJAS SAULE/Interventoría Externa</t>
  </si>
  <si>
    <t>INTERVENTORIA TECNICA, ADMINISTRATIVA, AMBIENTAL, FINANCIERA Y LEGAL PARA EL MEJORAMIENTO Y CONSTRUCCIÓN DE OBRAS COMPLEMENTARIAS SOBRE EL CORREDOR VIAL LA QUIEBRA-ARGELIA (56AN10-1), DE LA SUBREGION ORIENTE</t>
  </si>
  <si>
    <t>18690 de 01/09/2017
19167 de 10/10/2017</t>
  </si>
  <si>
    <t>SIMON JARAMILLO GOMEZ</t>
  </si>
  <si>
    <t>MEJORAMIENTO Y CONSTRUCCIÓN DE OBRAS COMPLEMENTARIAS SOBRE EL CORREDOR VIAL COCORNÁ - EL RAMAL (GRANADA)(60AN17-1), DE LA SUBREGION ORIENTE</t>
  </si>
  <si>
    <t>19722 de 28/11/2017
19838 de 30/11/2017</t>
  </si>
  <si>
    <t>IVAN DARIO DE VARGAS CABARCAS/Interventoría Externa</t>
  </si>
  <si>
    <t>INTERVENTORIA TECNICA, ADMINISTRATIVA, AMBIENTAL, FINANCIERA Y LEGAL PARA EL MEJORAMIENTO Y CONSTRUCCIÓN DE OBRAS COMPLEMENTARIAS SOBRE EL CORREDOR VIAL COCORNÁ - EL RAMAL (GRANADA)(60AN17-1), DE LA SUBREGION ORIENTE</t>
  </si>
  <si>
    <t>19723 de 28/11/2017
19839 de 30/11/2017</t>
  </si>
  <si>
    <t>MEJORAMIENTO Y CONSTRUCCIÓN DE OBRAS COMPLEMENTARIAS SOBRE EL CORREDOR VIAL SOFIA-YOLOMBÓ (62AN23), DE LA SUBREGION NORDESTE</t>
  </si>
  <si>
    <t>18693 de 01/09/2017
19170 de 10/10/2017</t>
  </si>
  <si>
    <t>OSCAR IVAN OSORIO PELAEZ/Interventoría Externa</t>
  </si>
  <si>
    <t>INTERVENTORIA TECNICA, ADMINISTRATIVA, AMBIENTAL, FINANCIERA Y LEGAL PARA EL MEJORAMIENTO Y CONSTRUCCIÓN DE OBRAS COMPLEMENTARIAS SOBRE EL CORREDOR VIAL SOFIA-YOLOMBÓ (62AN23), DE LA SUBREGION NORDESTE</t>
  </si>
  <si>
    <t>18694 de 01/09/2017
19171 de 10/10/2017</t>
  </si>
  <si>
    <t> 95111601</t>
  </si>
  <si>
    <t>CONVENIO PARA LA ENTREGA DE LOS RECURSOS PROVENIENTES POR LA VENTA DE ISAGEN AL DEPARTAMENTO DE ANTIOQUIA, PARA LA CONSTRUCCION DE CICLOINFRAESTRUCTURA EN LAS SUBREGIONES DE URABA, OCCIDENTE Y AREA METROPOLITANA DEL DEPARTAMENTO DE ANTIOQUIA</t>
  </si>
  <si>
    <t xml:space="preserve">km ciclo-vías, senderos peatonales y/o moto-rutas construidos (31050701)
</t>
  </si>
  <si>
    <t>Construcción de cicloinfraestructura en subregiones del Departamento de Antioquia</t>
  </si>
  <si>
    <t>180127
BPIN 2017003050010</t>
  </si>
  <si>
    <t>Construcción de ciclovías</t>
  </si>
  <si>
    <t xml:space="preserve">Gestíon y adquisición de predios; señalización y semaforos, plan manejo de transito, obras hidrosanitarias, estructuras de concreto, estructuras de pavimento y paisajismo.  
</t>
  </si>
  <si>
    <t>RE-20-26-2017</t>
  </si>
  <si>
    <t>S2017060109419 de 10/11/2017</t>
  </si>
  <si>
    <t>2017-AS-20-0025</t>
  </si>
  <si>
    <t>INSTITUTO DEPARTAMENTAL DE DEPORTES DE ANTIOQUIA
Indeportes Antioquia</t>
  </si>
  <si>
    <t>Leticia Omaira Hoyos Zuluaga</t>
  </si>
  <si>
    <t>CONVENIO DE COOPERACIÓN PARA LA ENTREGA DE RECURSOS PROVENIENTES DE LA VENTA DE ISAGEN PARA REALIZAR LA CONSTRUCCION DE PASEOS URBANOS DE MALECON TURISTICO ETAPA 1 EN LOS BARRIOS SANTAFE Y LA PLAYA DEL MUNICIPIO DE TURBO</t>
  </si>
  <si>
    <t>otros espacios públicos (muelles, malecones, entre otros) construidos y/o mantenidos (31050603)</t>
  </si>
  <si>
    <t>Construcción de paseos urbanos de malecón, Etapa 1 en los Barrios Santafe y La Playa de Turbo Antioquia</t>
  </si>
  <si>
    <t>180128
BPIN 2017003050012</t>
  </si>
  <si>
    <t>Paseos urbano del malecon</t>
  </si>
  <si>
    <t>Construcción de andenes, pavimentación de vía y obras urbanisticas</t>
  </si>
  <si>
    <t>RE-20-27-2017</t>
  </si>
  <si>
    <t>2017-AS-20-0026</t>
  </si>
  <si>
    <t>Mejoramiento de vías terciarias CHAPARRAL - JUAN XXIII, SAN VICENTE CORAL SANTA RITA CHAPARRAL y LAS HOJAS - RIO ABAJO en la subregion de oriente de Antioquia</t>
  </si>
  <si>
    <t xml:space="preserve">Vías de la RVT mantenidas, mejoradas, rehabilitadas y/o pavimentadas (32040201)
320402000 </t>
  </si>
  <si>
    <t>Mejoramiento de vías Terciarias en la subregión de oriente de Antioquia</t>
  </si>
  <si>
    <t>Pavimentación de vías - Mejoramiento</t>
  </si>
  <si>
    <t>Jaime Alejandro Gomez Restrepo/Interventoría Externa contratada por INVIAS</t>
  </si>
  <si>
    <t>Mejoramiento de vías terciarias GARRIDO – TOLDAS y  MOSQUITA - CARMIN - TOLDAS en la subregion de oriente de Antioquia</t>
  </si>
  <si>
    <t>Mejoramiento de vías terciarias CRISTO REY - EL ROSAL, LA AMALITA-LAS DELICIAS, UDEM-CANAAN, COMPLEX TORRES AEROPUERTO y CAPIRO-PONTEZUELA en la subregion de oriente de Antioquia</t>
  </si>
  <si>
    <t>Mejoramiento de vías terciarias EL CHUSCAL – PONTEZUELA, EL CHUSCAL – PANTANILLO y AMAPOLA - NAZARETH en la subregion de oriente de Antioquia</t>
  </si>
  <si>
    <t>Mejoramiento de vías terciarias RANCHO TRISTE - SAN JOSE, SAN JOSE – NAZARETH, TABACAL-ALTO DE SAN JOSE y LA LUCHA - SAN NICOLAS en la subregion de oriente de Antioquia</t>
  </si>
  <si>
    <t>Mejoramiento de vías terciarias  EL CARMEN  - MARINILLA en la subregion de oriente de Antioquia</t>
  </si>
  <si>
    <t>Mejoramiento de vías terciarias BELEN – MARINILLA, EL SANTUARIO – GRANADA, LAS MERCEDES-CHAGUALO y PRIMAVERA-LOS CABUYOS en la subregion de oriente de Antioquia</t>
  </si>
  <si>
    <t>Mejoramiento de vías terciarias  EL SANTUARIO-EL PEÑOL en la subregion de oriente de Antioquia</t>
  </si>
  <si>
    <t>Mejoramiento de vías terciarias  GALILEA - SANTA ANA en la subregion de oriente de Antioquia</t>
  </si>
  <si>
    <t>Mejoramiento de vías terciarias LA PIEDRA-QUEBRADA ARRIBA y CAZA DIANA - LA PAVA en la subregion de oriente de Antioquia</t>
  </si>
  <si>
    <t>Mejoramiento de vías terciarias RUBICÓN- CESTILLAL CAÑASGORDAS en la subregion de occidente de Antioquia</t>
  </si>
  <si>
    <t>Mejoramiento de vías Terciarias en varias subregiones de Antioquia</t>
  </si>
  <si>
    <t>Mejoramiento de vías terciarias ANILLO VIAL LAS LOMAS - LA RAYA - EL PARAISO DE YONDO en la subregion de magdalena medio de Antioquia</t>
  </si>
  <si>
    <t>Mejoramiento de vías terciarias ANZÁ-GUINTAR en la subregion de occidente de Antioquia</t>
  </si>
  <si>
    <t>Mejoramiento de vías terciarias URRAO - LA ENCARNACION en la subregion de suroeste de Antioquia</t>
  </si>
  <si>
    <t>Mejoramiento de vías terciarias AUTOPISTA - AQUITANIA en la subregion de oriente de Antioquia</t>
  </si>
  <si>
    <t>Mejoramiento de vías secundarias LA AURORA - SONADORA en la subregion de oriente de Antioquia</t>
  </si>
  <si>
    <t>km de vías de la RVS mantenidas, mejoradas y/o rehabilitadas en afirmado  (31050305), 
km de vías de la RVS mantenidas, mejoradas y/o rehabilitadas en pavimento (31050306)
310503000</t>
  </si>
  <si>
    <t>Mejoramiento de vías Secundarias en la subregión oriente de Antioquia</t>
  </si>
  <si>
    <t>Edir Amparo Graciano Gómez/Interventoría Externa contratada por INVIAS</t>
  </si>
  <si>
    <t>Mejoramiento de vías secundarias EL PEÑOL - SAN VICENTE en la subregion de oriente de Antioquia</t>
  </si>
  <si>
    <t>km de vías de la RVS mantenidas, mejoradas y/o rehabilitadas en afirmado  (31050305), 
km de vías de la RVS mantenidas, mejoradas y/o rehabilitadas en pavimento (31050306)</t>
  </si>
  <si>
    <t>Mejoramiento de vías secundarias ALEJANDRIA - EL BIZCOCHO (SAN RAFAEL) y LA PALMA - EL VERTEDERO (SAN RAFAEL) en la subregion de oriente de Antioquia</t>
  </si>
  <si>
    <t>Mejoramiento de vías secundarias  SAN VICENTE - CONCEPCION en la subregion de oriente de Antioquia</t>
  </si>
  <si>
    <t>Mejoramiento de vías secundarias  CONCEPCION SAN VICENTE en la subregion de oriente de Antioquia</t>
  </si>
  <si>
    <t>Mejoramiento de vías secundarias  MARINILLA - SANTUARIO en la subregion de oriente de Antioquia</t>
  </si>
  <si>
    <t>Mejoramiento de vías secundarias  LA PALMA - SAN ROQUE en la subregion de nordeste de Antioquia</t>
  </si>
  <si>
    <t>Mejoramiento de vías Secundarias en varias subregiones de Antioquia</t>
  </si>
  <si>
    <t>Mejoramiento de vías secundarias ABRIAQUI-FRONTINO en la subregion de occidente de Antioquia</t>
  </si>
  <si>
    <t>Mejoramiento de vías secundarias ARMENIA -  ALTO DE CHUSCAL en la subregion de occidente de Antioquia</t>
  </si>
  <si>
    <t>Mejoramiento de vías secundarias CAICEDO LA USA en la subregion de occidente de Antioquia</t>
  </si>
  <si>
    <t>Mejoramiento de vías secundarias CAÑASGORDAS - FRONTINO en la subregion de  occidente de Antioquia</t>
  </si>
  <si>
    <t>Mejoramiento de vías secundarias CONCEPCION - BARBOSA en la subregion de oriente de Antioquia</t>
  </si>
  <si>
    <t>Mejoramiento de vías secundarias HELICONIA -  ALTO DE CHUSCAL en la subregion de occidente de Antioquia</t>
  </si>
  <si>
    <t>Mejoramiento de vías secundarias PUEBLORICO - JERICO en la subregion de suroeste de Antioquia</t>
  </si>
  <si>
    <t>Mejoramiento y mantenimiento de vías terciarias para la paz PUERTO RAUDAL - RAUDAL en el Departamento de Antioquia</t>
  </si>
  <si>
    <t>Jaime Alejandro Gomez Restrepo/Interventoría Externa</t>
  </si>
  <si>
    <t>Interventoria técnica, administrativa, ambiental, financiera y legal para el Mejoramiento y mantenimiento de vías terciarias para la paz PUERTO RAUDAL - RAUDAL en el Departamento de Antioquia</t>
  </si>
  <si>
    <t>Mejoramiento y mantenimiento de vías terciarias para la paz EL 12 - BARRO BLANCO en el Departamento de Antioquia</t>
  </si>
  <si>
    <t>Interventoria técnica, administrativa, ambiental, financiera y legal para el Mejoramiento y mantenimiento de vías terciarias para la paz EL 12 - BARRO BLANCO en el Departamento de Antioquia</t>
  </si>
  <si>
    <t>Mejoramiento y mantenimiento de vías terciarias para la paz PASCUITA- PARTIDAS DE SANTA RITA en el Departamento de Antioquia</t>
  </si>
  <si>
    <t>Interventoria técnica, administrativa, ambiental, financiera y legal para el Mejoramiento y mantenimiento de vías terciarias para la paz PASCUITA- PARTIDAS DE SANTA RITA en el Departamento de Antioquia</t>
  </si>
  <si>
    <t>Mejoramiento y mantenimiento de vías terciarias para la paz VIA LOS CHIVOS - EL PATO en el Departamento de Antioquia</t>
  </si>
  <si>
    <t>Interventoria técnica, administrativa, ambiental, financiera y legal para el Mejoramiento y mantenimiento de vías terciarias para la paz VIA LOS CHIVOS - EL PATO en el Departamento de Antioquia</t>
  </si>
  <si>
    <t>Mejoramiento y mantenimiento de vías terciarias para la paz CAMPO ALEGRE - SAN MIGUEL  en el Departamento de Antioquia</t>
  </si>
  <si>
    <t>Interventoria técnica, administrativa, ambiental, financiera y legal para el Mejoramiento y mantenimiento de vías terciarias para la paz CAMPO ALEGRE - SAN MIGUEL  en el Departamento de Antioquia</t>
  </si>
  <si>
    <t>Mejoramiento y mantenimiento de vías terciarias para la paz EL BAGRE - LOS AGUACATES en el Departamento de Antioquia</t>
  </si>
  <si>
    <t>Interventoria técnica, administrativa, ambiental, financiera y legal para el Mejoramiento y mantenimiento de vías terciarias para la paz EL BAGRE - LOS AGUACATES en el Departamento de Antioquia</t>
  </si>
  <si>
    <t>Mejoramiento y mantenimiento de vías terciarias para la paz PIAMONTE - CAMPAMENTO en el Departamento de Antioquia</t>
  </si>
  <si>
    <t>Interventoria técnica, administrativa, ambiental, financiera y legal para el Mejoramiento y mantenimiento de vías terciarias para la paz PIAMONTE - CAMPAMENTO en el Departamento de Antioquia</t>
  </si>
  <si>
    <t>Mejoramiento y mantenimiento de vías terciarias para la paz AMALFI GUAYABITO VEGA MEJIA en el Departamento de Antioquia</t>
  </si>
  <si>
    <t>Interventoria técnica, administrativa, ambiental, financiera y legal para el Mejoramiento y mantenimiento de vías terciarias para la paz AMALFI GUAYABITO VEGA MEJIA en el Departamento de Antioquia</t>
  </si>
  <si>
    <t>Mejoramiento y mantenimiento de vías terciarias para la paz LA VEREDA - EL CINCO en el Departamento de Antioquia</t>
  </si>
  <si>
    <t>Interventoria técnica, administrativa, ambiental, financiera y legal para el Mejoramiento y mantenimiento de vías terciarias para la paz LA VEREDA - EL CINCO en el Departamento de Antioquia</t>
  </si>
  <si>
    <t>Mejoramiento y mantenimiento de vías terciarias para la paz LAS CONCHAS - GRANADA en el Departamento de Antioquia</t>
  </si>
  <si>
    <t>Interventoria técnica, administrativa, ambiental, financiera y legal para el Mejoramiento y mantenimiento de vías terciarias para la paz LAS CONCHAS - GRANADA en el Departamento de Antioquia</t>
  </si>
  <si>
    <t>Mejoramiento y mantenimiento de vías terciarias para la paz SANTA LUCIA - PORVENIR en el Departamento de Antioquia</t>
  </si>
  <si>
    <t>Interventoria técnica, administrativa, ambiental, financiera y legal para el Mejoramiento y mantenimiento de vías terciarias para la paz SANTA LUCIA - PORVENIR en el Departamento de Antioquia</t>
  </si>
  <si>
    <t>Mejoramiento y mantenimiento de vías terciarias para la paz ARGELIA - VILLETA - FLORIDA en el Departamento de Antioquia</t>
  </si>
  <si>
    <t>Interventoria técnica, administrativa, ambiental, financiera y legal para el Mejoramiento y mantenimiento de vías terciarias para la paz ARGELIA - VILLETA - FLORIDA en el Departamento de Antioquia</t>
  </si>
  <si>
    <t>Mejoramiento y mantenimiento de vías terciarias para la paz NORIZAL - LA POLCA en el Departamento de Antioquia</t>
  </si>
  <si>
    <t>Interventoria técnica, administrativa, ambiental, financiera y legal para el Mejoramiento y mantenimiento de vías terciarias para la paz NORIZAL - LA POLCA en el Departamento de Antioquia</t>
  </si>
  <si>
    <t>Mejoramiento y mantenimiento de vías terciarias para la paz LA SIERRA - SOPETRAN en el Departamento de Antioquia</t>
  </si>
  <si>
    <t>Interventoria técnica, administrativa, ambiental, financiera y legal para el Mejoramiento y mantenimiento de vías terciarias para la paz LA SIERRA - SOPETRAN en el Departamento de Antioquia</t>
  </si>
  <si>
    <t>Mejoramiento y mantenimiento de vías terciarias para la paz TASAJO - NORIN en el Departamento de Antioquia</t>
  </si>
  <si>
    <t>Interventoria técnica, administrativa, ambiental, financiera y legal para el Mejoramiento y mantenimiento de vías terciarias para la paz TASAJO - NORIN en el Departamento de Antioquia</t>
  </si>
  <si>
    <t>Mejoramiento y mantenimiento de vías terciarias para la paz COCORNA - LA PIÑUELA en el Departamento de Antioquia</t>
  </si>
  <si>
    <t>Interventoria técnica, administrativa, ambiental, financiera y legal para el Mejoramiento y mantenimiento de vías terciarias para la paz COCORNA - LA PIÑUELA en el Departamento de Antioquia</t>
  </si>
  <si>
    <t>Mejoramiento y mantenimiento de vías terciarias para la paz AUTOPISTA - AQUITANIA en el Departamento de Antioquia</t>
  </si>
  <si>
    <t>Interventoria técnica, administrativa, ambiental, financiera y legal para el Mejoramiento y mantenimiento de vías terciarias para la paz AUTOPISTA - AQUITANIA en el Departamento de Antioquia</t>
  </si>
  <si>
    <t>Mejoramiento y mantenimiento de vías terciarias para la paz NUTIBARA -PASO ANCHO en el Departamento de Antioquia</t>
  </si>
  <si>
    <t>Interventoria técnica, administrativa, ambiental, financiera y legal para el Mejoramiento y mantenimiento de vías terciarias para la paz NUTIBARA -PASO ANCHO en el Departamento de Antioquia</t>
  </si>
  <si>
    <t>Mejoramiento y mantenimiento de vías secundarias para la paz SAN FERMÍN-BRICEÑO en el Departamento de Antioquia</t>
  </si>
  <si>
    <t>Edir Amparo Graciano Gómez/Interventoría Externa</t>
  </si>
  <si>
    <t>Interventoria técnica, administrativa, ambiental, financiera y legal para el Mejoramiento y mantenimiento de vías secundarias para la paz SAN FERMÍN-BRICEÑO en el Departamento de Antioquia</t>
  </si>
  <si>
    <t>Mejoramiento y mantenimiento de vías secundarias para la paz MUTATÁ-PAVARANDO GRANDE en el Departamento de Antioquia</t>
  </si>
  <si>
    <t>Interventoria técnica, administrativa, ambiental, financiera y legal para el Mejoramiento y mantenimiento de vías secundarias para la paz MUTATÁ-PAVARANDO GRANDE en el Departamento de Antioquia</t>
  </si>
  <si>
    <t>Mejoramiento y mantenimiento de vías secundarias para la paz ABRIAQUÍ-FRONTINO en el Departamento de Antioquia</t>
  </si>
  <si>
    <t>Interventoria técnica, administrativa, ambiental, financiera y legal para el Mejoramiento y mantenimiento de vías secundarias para la paz ABRIAQUÍ-FRONTINO en el Departamento de Antioquia</t>
  </si>
  <si>
    <t>Mejoramiento y mantenimiento de vías secundarias para la paz CAICEDO- LA USA (RÍO CAUCA) en el Departamento de Antioquia</t>
  </si>
  <si>
    <t>Interventoria técnica, administrativa, ambiental, financiera y legal para el Mejoramiento y mantenimiento de vías secundarias para la paz CAICEDO- LA USA (RÍO CAUCA) en el Departamento de Antioquia</t>
  </si>
  <si>
    <t>Mejoramiento y mantenimiento de vías secundarias para la paz PEQUE - URAMITA en el Departamento de Antioquia</t>
  </si>
  <si>
    <t>Interventoria técnica, administrativa, ambiental, financiera y legal para el Mejoramiento y mantenimiento de vías secundarias para la paz PEQUE - URAMITA en el Departamento de Antioquia</t>
  </si>
  <si>
    <t>Mejoramiento y mantenimiento de vías secundarias para la paz ALEJANDRÍA - EL BIZCOCHO en el Departamento de Antioquia</t>
  </si>
  <si>
    <t>Interventoria técnica, administrativa, ambiental, financiera y legal para el Mejoramiento y mantenimiento de vías secundarias para la paz ALEJANDRÍA - EL BIZCOCHO en el Departamento de Antioquia</t>
  </si>
  <si>
    <t>Mejoramiento y mantenimiento de vías secundarias para la paz ANGOSTURA - LA HERRADURA en el Departamento de Antioquia</t>
  </si>
  <si>
    <t>Interventoria técnica, administrativa, ambiental, financiera y legal para el Mejoramiento y mantenimiento de vías secundarias para la paz ANGOSTURA - LA HERRADURA en el Departamento de Antioquia</t>
  </si>
  <si>
    <t>Mejoramiento y mantenimiento de vías secundarias para la paz URRAO - CAICEDO ( JAIPERA - LA ANÁ) en el Departamento de Antioquia</t>
  </si>
  <si>
    <t>Interventoria técnica, administrativa, ambiental, financiera y legal para el Mejoramiento y mantenimiento de vías secundarias para la paz URRAO - CAICEDO ( JAIPERA - LA ANÁ) en el Departamento de Antioquia</t>
  </si>
  <si>
    <t>Mejoramiento y mantenimiento de vías secundarias para la paz CONCEPCIÓN - BARBOSA en el Departamento de Antioquia</t>
  </si>
  <si>
    <t>Interventoria técnica, administrativa, ambiental, financiera y legal para el Mejoramiento y mantenimiento de vías secundarias para la paz CONCEPCIÓN - BARBOSA en el Departamento de Antioquia</t>
  </si>
  <si>
    <t>Mejoramiento y mantenimiento de vías secundarias para la paz LA GRANJA - LA HONDA en el Departamento de Antioquia</t>
  </si>
  <si>
    <t>Interventoria técnica, administrativa, ambiental, financiera y legal para el Mejoramiento y mantenimiento de vías secundarias para la paz LA GRANJA - LA HONDA en el Departamento de Antioquia</t>
  </si>
  <si>
    <t>Mejoramiento y mantenimiento de vías secundarias para la paz GRANADA - SAN CARLOS en el Departamento de Antioquia</t>
  </si>
  <si>
    <t>Interventoria técnica, administrativa, ambiental, financiera y legal para el Mejoramiento y mantenimiento de vías secundarias para la paz GRANADA - SAN CARLOS en el Departamento de Antioquia</t>
  </si>
  <si>
    <t>Mejoramiento y mantenimiento de vías secundarias para la paz DABEIBA - CAMPARUSIA en el Departamento de Antioquia</t>
  </si>
  <si>
    <t>Interventoria técnica, administrativa, ambiental, financiera y legal para el Mejoramiento y mantenimiento de vías secundarias para la paz DABEIBA - CAMPARUSIA en el Departamento de Antioquia</t>
  </si>
  <si>
    <t>CONSTRUCCION CONEXIÓNES VIALES VEHICULARES, PEATONALES Y OBRAS COMPLEMENTARIAS EN EL TRAMO 4.1 DE LA VÍA GUILLERMO GAVIRIA CORREA, DEPARTAMENTO DE ANTIOQUIA</t>
  </si>
  <si>
    <t>km de vías en la conexión Aburra-Rio Cauca construidas, operadas, mantenidas y rehabilitadas (31050404)</t>
  </si>
  <si>
    <t>Construcción, operación y mantenimiento conexión vial Aburrá  Río Cauca</t>
  </si>
  <si>
    <t>Obras de mitigación Aburra Cauca
Mantenimiento Aburra Cauca</t>
  </si>
  <si>
    <t>Gloria Amparo Alzate Agudelo</t>
  </si>
  <si>
    <t>INTERVENTORIA A LA CONSTRUCCION CONEXIÓNES VIALES VEHICULARES, PEATONALES Y OBRAS COMPLEMENTARIAS EN EL TRAMO 4.1 DE LA VÍA GUILLERMO GAVIRIA CORREA, DEPARTAMENTO DE ANTIOQUIA</t>
  </si>
  <si>
    <t>TERMINACIÓN DE PUENTE LEGUMBRERA Y PUENTE LA LONDOÑO EN ANTIGUA VÍA AL MAR Y OBRAS COMPLEMENTARIAS</t>
  </si>
  <si>
    <t>INTERVENTORIA TECNICA, LEGAL Y FINANCIERA PARA LA  TERMINACIÓN DE PUENTE LEGUMBRERA Y PUENTE LA LONDOÑO EN ANTIGUA VÍA AL MAR Y OBRAS COMPLEMENTARIAS</t>
  </si>
  <si>
    <t>APP DE INICIATIVA PÚBLICA PRIVADA SIN RECURSOS PÚBLICOS CONEXIÓN CENTRO CARIBE
Nota: En proceso de estructuración de los estudios de factibilidad</t>
  </si>
  <si>
    <t xml:space="preserve">CONEXIÓN CENTRO CARIBE
</t>
  </si>
  <si>
    <t xml:space="preserve">APP DE INICIATIVA PÚBLICA PRIVADA SIN RECURSOS PÚBLICOS RIONEGRO - TABLAZO
Nota: En etapa de factibilidad. 
Revisión por parte de la entidad estatal de los estudios allegados.  6 meses contados a partir del 29 de agosto del 2017.
</t>
  </si>
  <si>
    <t>RIONEGRO - TABLAZO</t>
  </si>
  <si>
    <t>APP DE INICIATIVA PÚBLICA PRIVADA SIN RECURSOS PÚBLICOS MARINILLA - PEÑOL - GUATAPÉ
Nota: En proceso de estructuración de los estudios de factibilidad</t>
  </si>
  <si>
    <t xml:space="preserve">MARINILLA - PEÑOL - GUATAPÉ
</t>
  </si>
  <si>
    <t>APP DE INICIATIVA PÚBLICA PRIVADA SIN RECURSOS PÚBLICOS CONEXIÓN VIAL AL SUR
Nota: En etapa de prefactibilidad</t>
  </si>
  <si>
    <t>CONEXIÓN VIAL AL SUR</t>
  </si>
  <si>
    <t>MEJORAMIENTO Y PAVIMENTACIÓN DE LAS VÍAS CARABANCHEL - LA MARIA Y PUERO CUERO - PUENTE CHAPINEROS (MUNICIPIO DE EL RETIRO), SUBREGIÓN ORIENTE DEL DEPARTAMENTO DE ANTIOQUIA, MEDIANTE EL COBRO DE LA CONTRIBUCIÓN DE VALORIZACIÓN GENERADA CON EL PROYECTO</t>
  </si>
  <si>
    <t>Estudios de prefactibilidad/factibilidad y estructuración de proyectos con el componente de valorización en la RVS realizados (31050203)</t>
  </si>
  <si>
    <t>Construcción y pavimentación de vías en la Red Vial Secundaria RVS en el Departamento de Antioquia mediante el cobro de valorización</t>
  </si>
  <si>
    <t>Red vial mejorada y pavimentada</t>
  </si>
  <si>
    <t>MEJORAMIENTO Y PAVIMENTACIÓN DE LAS VÍAS CARABANCHEL - LA MARIA (MUNICIPIO DE EL RETIRO)  Y PUERO CUERO - PUENTE CHAPINEROS (MUNICIPIO DE EL RETIRO)</t>
  </si>
  <si>
    <t>MEJORAMIENTO Y PAVIMENTACIÓN DE LA VÍA PUENTE IGLESIAS - LIBANO; CAMINO DE LA VÍRGEN (MUNICIPIO DE  TÁMESIS) EN LA SUBREGION SUROESTE DEL DEPARTAMENTO DE ANTIOQUIA, MEDIANTE EL COBRO DE LA CONTRIBUCIÓN DE VALORIZACIÓN GENERADA CON EL PROYECTO</t>
  </si>
  <si>
    <t>MEJORAMIENTO Y PAVIMENTACIÓN DE LA VÍA PUENTE IGLESIAS - LIBANO; CAMINO DE LA VÍRGEN (MUNICIPIO DE TÁMESIS)</t>
  </si>
  <si>
    <t>MEJORAMIENTO Y PAVIMENTACIÓN DE LA VÍA LOMA HERMOSA (MUNICIPIO DE SAN JERÓNIMO) EN LA SUBREGIÓN DE OCCIDENTE DEL DEPARTAMENTO DE ANTIOQUIA, MEDIANTE EL COBRO DE LA CONTRIBUCIÓN DE VALORIZACIÓN GENERADA CON EL PROYECTO</t>
  </si>
  <si>
    <t>MEJORAMIENTO Y PAVIMENTACIÓN DE LA VÍA LOMA HERMOSA (MUNICIPIO DE SAN JERÓNIMO)</t>
  </si>
  <si>
    <t>MEJORAMIENTO Y PAVIMENTACIÓN DE LA VÍA EL RODEO - CORDOBA (MUNICIPIO DE SOPETRAN) EN LA SUBREGIÓN DE OCCIDENTE DEL DEPARTAMENTO DE ANTIOQUIA, MEDIANTE EL COBRO DE LA CONTRIBUCIÓN DE VALORIZACIÓN GENERADA CON EL PROYECTO</t>
  </si>
  <si>
    <t xml:space="preserve">MEJORAMIENTO Y PAVIMENTACIÓN DE LA VÍA EL RODEO - CORDOBA (MUNICIPIO DE SOPETRAN) </t>
  </si>
  <si>
    <t>MEJORAMIENTO Y PAVIMENTACIÓN DE LA VIA  SAN JERÓNIMO - POLEAL, VEREDA PANTANILLO (SAN PEDRO DE LOS MILAGROS) EN LA SUBREGIÓN NORTE DEL DEPARTAMENTO DE ANTIOQUIA, MEDIANTE EL COBRO DE LA CONTRIBUCIÓN DE VALORIZACIÓN GENERADA CON EL PROYECTO</t>
  </si>
  <si>
    <t>MEJORAMIENTO Y PAVIMENTACIÓN DE LA VIA  SAN JERÓNIMO - POLEAL, VEREDA PANTANILLO (SAN PEDRO DE LOS MILAGROS)</t>
  </si>
  <si>
    <t>ATENCIÓN DE PUNTOS CRITICOS Y CONSTRUCCIÓN DE OBRAS COMPLEMENTARIAS EN LA RED VIAL SECUNDARIA DE LAS SUBREGIONES DEL DEPARTAMENTO DE ANTIOQUIA</t>
  </si>
  <si>
    <t>Mantenimiento rutinario, construcción de obras,
Intervención de puntos críticos,
Fortalecimiento Institucional.</t>
  </si>
  <si>
    <t>Edir Amparo Graiano Gómez</t>
  </si>
  <si>
    <t>INTERVENTORIA TECNICA, AMBIENTAL, ADMINISTRATIVA, FINANCIERA Y LEGAL PARA LA ATENCION DE PUNTOS CRITICOS Y COSNTRUCCION DE OBRAS COMPLEMENTARIAS EN LA RED VIAL SECUNDARIA DE LAS SUBREGIONES DEL DEPARTAMENTO DE ANTIOQUIA</t>
  </si>
  <si>
    <t>PAVIMENTACION DE VIAS EN EL DEPARTAMENTO DE ANTIOQUIA, POR EL SISTEMA DE VALORIZACION</t>
  </si>
  <si>
    <t>Estudio Plan de infraestructura y movilidad 2030 departamento de Antioquia</t>
  </si>
  <si>
    <t>182124001</t>
  </si>
  <si>
    <t>Estudios de la red vial elaborados</t>
  </si>
  <si>
    <t xml:space="preserve">Elaboración proyectos Plan de Movilidad,
Fortalecimiento Institucional,
Estudios ciclorrutas, motorrutas y otros.
</t>
  </si>
  <si>
    <t>ESTUDIOS DE PREFACTIBILIDAD Y FACTIBILIDAD PARA EL COBRO DE VALORIZACIÓN EN PROYECTOS DE INFRAESTRUCTURA DE TRANSPORTE EN EL DEPARTAMENTO DE ANTIOQUIA</t>
  </si>
  <si>
    <t>Estudios de prefactibilidad y factibilidad para el cobro de valorización en proyectos de infraestructura de transporte,
Antioquia</t>
  </si>
  <si>
    <t>Estudios contratados</t>
  </si>
  <si>
    <t>Realización estudios pre y factibilidad</t>
  </si>
  <si>
    <t>INTERVENTORÍA TECNICA, ADMINISTRATIVA, AMBIENTAL, FINANCIERA Y LEGAL PARA LA PAVIMENTACION DE VIAS EN EL DEPARTAMENTO DE ANTIOQUIA, POR EL SISTEMA DE VALORIZACION</t>
  </si>
  <si>
    <t xml:space="preserve">Convenio para la inclusión de Antioquia en el Plan Maestro Ferroviario firmado
sin recursos </t>
  </si>
  <si>
    <t>Participación de Antioquia en los Planes Nacionales de transporte Multimodal</t>
  </si>
  <si>
    <t>Convenio para la inclusión de Antioquia en el Plan Maestro Ferroviario firmado</t>
  </si>
  <si>
    <t>Estudios para inclusion de Antioquia en el Plan Maestro Ferroviario</t>
  </si>
  <si>
    <t>Estudios y diseños técnicos
Fortalecimiento Institucional, propuestas de trazados</t>
  </si>
  <si>
    <t>COFINANCIACIÓN  PARA LA CONSTRUCCIÓN DE ciclo-vías, senderos peatonales y/o moto-rutas construidos</t>
  </si>
  <si>
    <r>
      <t xml:space="preserve">km ciclo-vías, senderos peatonales y/o moto-rutas construidos (31050701)
</t>
    </r>
    <r>
      <rPr>
        <sz val="10"/>
        <color rgb="FFFF0000"/>
        <rFont val="Arial"/>
        <family val="2"/>
      </rPr>
      <t>310507000</t>
    </r>
  </si>
  <si>
    <t>Construcción de bulevares para peatones, ciclorutas, ciclo vias y senderos en Antioquia</t>
  </si>
  <si>
    <t xml:space="preserve"> Ciclovías construidas</t>
  </si>
  <si>
    <t>Construcción ciclovías
Interventoría</t>
  </si>
  <si>
    <t>Gerencia de Seguridad Alimentaria y Nutricional de Antioquia - MANÁ</t>
  </si>
  <si>
    <t>COFINANCIAR LA ENTREGA DE RACIONES DENTRO DE LA EJECUCIÓN DEL PROGRAMA DE ALIMENTACIÓN ESCOLAR, ATRAVEZ DEL CUAL SE BRINDA COMPLEMENTO ALIMENTARIO A  LOS NIÑOS, NIÑAS, Y ADOLESCENTES DE LA MATRICULA OFICIAL,DEL MUNICIPIO DE   ABEJORRAL</t>
  </si>
  <si>
    <t xml:space="preserve">Ana María Medina Gallón </t>
  </si>
  <si>
    <t xml:space="preserve">Profesional Unviersitario </t>
  </si>
  <si>
    <t>anamaria.medinag@antioquia.gov.co</t>
  </si>
  <si>
    <t>Seguridad alimentaria y nutricional en la población vulnerable- MANÁ</t>
  </si>
  <si>
    <t>Cupos atendidos en los programas de complementación alimentaria (PAE)</t>
  </si>
  <si>
    <t>PROGRAMA DE ALIMENTACION ESCOLAR PARA NIÑOS, NIÑAS Y JOVENES MATRICULADOS EN EL REGISTRO OFICIAL- SIMAT</t>
  </si>
  <si>
    <t>020158001</t>
  </si>
  <si>
    <t xml:space="preserve">complemento alimentario entregado a niños y niñas </t>
  </si>
  <si>
    <t>2017AS390063</t>
  </si>
  <si>
    <t>ABEJORRAL</t>
  </si>
  <si>
    <t>ELIANA MONTOYA</t>
  </si>
  <si>
    <t>COFINANCIAR LA ENTREGA DE RACIONES DENTRO DE LA EJECUCIÓN DEL PROGRAMA DE ALIMENTACIÓN ESCOLAR, ATRAVEZ DEL CUAL SE BRINDA COMPLEMENTO ALIMENTARIO A  LOS NIÑOS, NIÑAS, Y ADOLESCENTES DE LA MATRICULA OFICIAL,DEL MUNICIPIO DE   ABRIAQUI</t>
  </si>
  <si>
    <t>2017AS390064</t>
  </si>
  <si>
    <t>ABRIAQUI</t>
  </si>
  <si>
    <t>COFINANCIAR LA ENTREGA DE RACIONES DENTRO DE LA EJECUCIÓN DEL PROGRAMA DE ALIMENTACIÓN ESCOLAR, ATRAVEZ DEL CUAL SE BRINDA COMPLEMENTO ALIMENTARIO A  LOS NIÑOS, NIÑAS, Y ADOLESCENTES DE LA MATRICULA OFICIAL,DEL MUNICIPIO DE   ALEJANDRIA</t>
  </si>
  <si>
    <t>2017AS390065</t>
  </si>
  <si>
    <t>ALEJANDRÍA</t>
  </si>
  <si>
    <t>COFINANCIAR LA ENTREGA DE RACIONES DENTRO DE LA EJECUCIÓN DEL PROGRAMA DE ALIMENTACIÓN ESCOLAR, ATRAVEZ DEL CUAL SE BRINDA COMPLEMENTO ALIMENTARIO A  LOS NIÑOS, NIÑAS, Y ADOLESCENTES DE LA MATRICULA OFICIAL,DEL MUNICIPIO DE   AMAGA</t>
  </si>
  <si>
    <t>2017AS390066</t>
  </si>
  <si>
    <t>AMAGÁ</t>
  </si>
  <si>
    <t>COFINANCIAR LA ENTREGA DE RACIONES DENTRO DE LA EJECUCIÓN DEL PROGRAMA DE ALIMENTACIÓN ESCOLAR, ATRAVEZ DEL CUAL SE BRINDA COMPLEMENTO ALIMENTARIO A  LOS NIÑOS, NIÑAS, Y ADOLESCENTES DE LA MATRICULA OFICIAL,DEL MUNICIPIO DE   AMALFI</t>
  </si>
  <si>
    <t>2017AS390067</t>
  </si>
  <si>
    <t>AMALFI</t>
  </si>
  <si>
    <t>COFINANCIAR LA ENTREGA DE RACIONES DENTRO DE LA EJECUCIÓN DEL PROGRAMA DE ALIMENTACIÓN ESCOLAR, ATRAVEZ DEL CUAL SE BRINDA COMPLEMENTO ALIMENTARIO A  LOS NIÑOS, NIÑAS, Y ADOLESCENTES DE LA MATRICULA OFICIAL,DEL MUNICIPIO DE   ANDES</t>
  </si>
  <si>
    <t>2017AS390068</t>
  </si>
  <si>
    <t>ANDES</t>
  </si>
  <si>
    <t>COFINANCIAR LA ENTREGA DE RACIONES DENTRO DE LA EJECUCIÓN DEL PROGRAMA DE ALIMENTACIÓN ESCOLAR, ATRAVEZ DEL CUAL SE BRINDA COMPLEMENTO ALIMENTARIO A  LOS NIÑOS, NIÑAS, Y ADOLESCENTES DE LA MATRICULA OFICIAL,DEL MUNICIPIO DE   ANGELOPOLIS</t>
  </si>
  <si>
    <t>2017AS390069</t>
  </si>
  <si>
    <t>ANGELOPOLIS</t>
  </si>
  <si>
    <t>COFINANCIAR LA ENTREGA DE RACIONES DENTRO DE LA EJECUCIÓN DEL PROGRAMA DE ALIMENTACIÓN ESCOLAR, ATRAVEZ DEL CUAL SE BRINDA COMPLEMENTO ALIMENTARIO A  LOS NIÑOS, NIÑAS, Y ADOLESCENTES DE LA MATRICULA OFICIAL,DEL MUNICIPIO DE   ANGOSTURA</t>
  </si>
  <si>
    <t>2017AS390070</t>
  </si>
  <si>
    <t>ANGOSTURA</t>
  </si>
  <si>
    <t>COFINANCIAR LA ENTREGA DE RACIONES DENTRO DE LA EJECUCIÓN DEL PROGRAMA DE ALIMENTACIÓN ESCOLAR, ATRAVEZ DEL CUAL SE BRINDA COMPLEMENTO ALIMENTARIO A  LOS NIÑOS, NIÑAS, Y ADOLESCENTES DE LA MATRICULA OFICIAL,DEL MUNICIPIO DE   ANORI</t>
  </si>
  <si>
    <t>2017AS390071</t>
  </si>
  <si>
    <t>ANORÍ</t>
  </si>
  <si>
    <t>COFINANCIAR LA ENTREGA DE RACIONES DENTRO DE LA EJECUCIÓN DEL PROGRAMA DE ALIMENTACIÓN ESCOLAR, ATRAVEZ DEL CUAL SE BRINDA COMPLEMENTO ALIMENTARIO A  LOS NIÑOS, NIÑAS, Y ADOLESCENTES DE LA MATRICULA OFICIAL,DEL MUNICIPIO DE   ANZA</t>
  </si>
  <si>
    <t>2017AS390072</t>
  </si>
  <si>
    <t>ANZÁ</t>
  </si>
  <si>
    <t>COFINANCIAR LA ENTREGA DE RACIONES DENTRO DE LA EJECUCIÓN DEL PROGRAMA DE ALIMENTACIÓN ESCOLAR, ATRAVEZ DEL CUAL SE BRINDA COMPLEMENTO ALIMENTARIO A  LOS NIÑOS, NIÑAS, Y ADOLESCENTES DE LA MATRICULA OFICIAL,DEL MUNICIPIO DE   ARBOLETES</t>
  </si>
  <si>
    <t>2017AS390073</t>
  </si>
  <si>
    <t>ARBOLETES</t>
  </si>
  <si>
    <t xml:space="preserve">COFINANCIAR LA ENTREGA DE RACIONES DENTRO DE LA EJECUCIÓN DEL PROGRAMA DE ALIMENTACIÓN ESCOLAR, ATRAVEZ DEL CUAL SE BRINDA COMPLEMENTO ALIMENTARIO A  LOS NIÑOS, NIÑAS, Y ADOLESCENTES DE LA MATRICULA OFICIAL,DEL MUNICIPIO DE   ARGELIA </t>
  </si>
  <si>
    <t>2017AS390074</t>
  </si>
  <si>
    <t>ARGELIA</t>
  </si>
  <si>
    <t>COFINANCIAR LA ENTREGA DE RACIONES DENTRO DE LA EJECUCIÓN DEL PROGRAMA DE ALIMENTACIÓN ESCOLAR, ATRAVEZ DEL CUAL SE BRINDA COMPLEMENTO ALIMENTARIO A  LOS NIÑOS, NIÑAS, Y ADOLESCENTES DE LA MATRICULA OFICIAL,DEL MUNICIPIO DE   ARMENIA</t>
  </si>
  <si>
    <t>2017AS390075</t>
  </si>
  <si>
    <t>ARMENIA</t>
  </si>
  <si>
    <t>COFINANCIAR LA ENTREGA DE RACIONES DENTRO DE LA EJECUCIÓN DEL PROGRAMA DE ALIMENTACIÓN ESCOLAR, ATRAVEZ DEL CUAL SE BRINDA COMPLEMENTO ALIMENTARIO A  LOS NIÑOS, NIÑAS, Y ADOLESCENTES DE LA MATRICULA OFICIAL,DEL MUNICIPIO DE   BARBOSA</t>
  </si>
  <si>
    <t>2017AS390076</t>
  </si>
  <si>
    <t>BARBOSA</t>
  </si>
  <si>
    <t>COFINANCIAR LA ENTREGA DE RACIONES DENTRO DE LA EJECUCIÓN DEL PROGRAMA DE ALIMENTACIÓN ESCOLAR, ATRAVEZ DEL CUAL SE BRINDA COMPLEMENTO ALIMENTARIO A  LOS NIÑOS, NIÑAS, Y ADOLESCENTES DE LA MATRICULA OFICIAL,DEL MUNICIPIO DE    BELMIRA</t>
  </si>
  <si>
    <t>2017AS390077</t>
  </si>
  <si>
    <t>BELMIRA</t>
  </si>
  <si>
    <t>COFINANCIAR LA ENTREGA DE RACIONES DENTRO DE LA EJECUCIÓN DEL PROGRAMA DE ALIMENTACIÓN ESCOLAR, ATRAVEZ DEL CUAL SE BRINDA COMPLEMENTO ALIMENTARIO A  LOS NIÑOS, NIÑAS, Y ADOLESCENTES DE LA MATRICULA OFICIAL,DEL MUNICIPIO DE   BETANIA</t>
  </si>
  <si>
    <t>2017AS390078</t>
  </si>
  <si>
    <t>BETANIA</t>
  </si>
  <si>
    <t>COFINANCIAR LA ENTREGA DE RACIONES DENTRO DE LA EJECUCIÓN DEL PROGRAMA DE ALIMENTACIÓN ESCOLAR, ATRAVEZ DEL CUAL SE BRINDA COMPLEMENTO ALIMENTARIO A  LOS NIÑOS, NIÑAS, Y ADOLESCENTES DE LA MATRICULA OFICIAL,DEL MUNICIPIO DE   BETULIA</t>
  </si>
  <si>
    <t>2017AS390079</t>
  </si>
  <si>
    <t>BETULIA</t>
  </si>
  <si>
    <t>COFINANCIAR LA ENTREGA DE RACIONES DENTRO DE LA EJECUCIÓN DEL PROGRAMA DE ALIMENTACIÓN ESCOLAR, ATRAVEZ DEL CUAL SE BRINDA COMPLEMENTO ALIMENTARIO A  LOS NIÑOS, NIÑAS, Y ADOLESCENTES DE LA MATRICULA OFICIAL,DEL MUNICIPIO DE   BRICEÑO</t>
  </si>
  <si>
    <t>2017AS390080</t>
  </si>
  <si>
    <t>BRICEÑO</t>
  </si>
  <si>
    <t>COFINANCIAR LA ENTREGA DE RACIONES DENTRO DE LA EJECUCIÓN DEL PROGRAMA DE ALIMENTACIÓN ESCOLAR, ATRAVEZ DEL CUAL SE BRINDA COMPLEMENTO ALIMENTARIO A  LOS NIÑOS, NIÑAS, Y ADOLESCENTES DE LA MATRICULA OFICIAL,DEL MUNICIPIO DE    BURITICA</t>
  </si>
  <si>
    <t>2017AS390081</t>
  </si>
  <si>
    <t>BURITICÁ</t>
  </si>
  <si>
    <t>COFINANCIAR LA ENTREGA DE RACIONES DENTRO DE LA EJECUCIÓN DEL PROGRAMA DE ALIMENTACIÓN ESCOLAR, ATRAVEZ DEL CUAL SE BRINDA COMPLEMENTO ALIMENTARIO A  LOS NIÑOS, NIÑAS, Y ADOLESCENTES DE LA MATRICULA OFICIAL,DEL MUNICIPIO DE    CACERES</t>
  </si>
  <si>
    <t>2017AS390082</t>
  </si>
  <si>
    <t>CACERES</t>
  </si>
  <si>
    <t>COFINANCIAR LA ENTREGA DE RACIONES DENTRO DE LA EJECUCIÓN DEL PROGRAMA DE ALIMENTACIÓN ESCOLAR, ATRAVEZ DEL CUAL SE BRINDA COMPLEMENTO ALIMENTARIO A  LOS NIÑOS, NIÑAS, Y ADOLESCENTES DE LA MATRICULA OFICIAL,DEL MUNICIPIO DE   CAICEDO</t>
  </si>
  <si>
    <t>2017AS390083</t>
  </si>
  <si>
    <t>CAICEDO</t>
  </si>
  <si>
    <t>COFINANCIAR LA ENTREGA DE RACIONES DENTRO DE LA EJECUCIÓN DEL PROGRAMA DE ALIMENTACIÓN ESCOLAR, ATRAVEZ DEL CUAL SE BRINDA COMPLEMENTO ALIMENTARIO A  LOS NIÑOS, NIÑAS, Y ADOLESCENTES DE LA MATRICULA OFICIAL,DEL MUNICIPIO DE    CALDAS</t>
  </si>
  <si>
    <t>2017AS390084</t>
  </si>
  <si>
    <t>CALDAS</t>
  </si>
  <si>
    <t>COFINANCIAR LA ENTREGA DE RACIONES DENTRO DE LA EJECUCIÓN DEL PROGRAMA DE ALIMENTACIÓN ESCOLAR, ATRAVEZ DEL CUAL SE BRINDA COMPLEMENTO ALIMENTARIO A  LOS NIÑOS, NIÑAS, Y ADOLESCENTES DE LA MATRICULA OFICIAL,DEL MUNICIPIO DE   CAMPAMENTO</t>
  </si>
  <si>
    <t>2017AS390085</t>
  </si>
  <si>
    <t>CAMPAMENTO</t>
  </si>
  <si>
    <t>COFINANCIAR LA ENTREGA DE RACIONES DENTRO DE LA EJECUCIÓN DEL PROGRAMA DE ALIMENTACIÓN ESCOLAR, ATRAVEZ DEL CUAL SE BRINDA COMPLEMENTO ALIMENTARIO A  LOS NIÑOS, NIÑAS, Y ADOLESCENTES DE LA MATRICULA OFICIAL,DEL MUNICIPIO DE    CAÑASGORDAS</t>
  </si>
  <si>
    <t>2017AS390086</t>
  </si>
  <si>
    <t>CAÑASGORDAS</t>
  </si>
  <si>
    <t>COFINANCIAR LA ENTREGA DE RACIONES DENTRO DE LA EJECUCIÓN DEL PROGRAMA DE ALIMENTACIÓN ESCOLAR, ATRAVEZ DEL CUAL SE BRINDA COMPLEMENTO ALIMENTARIO A  LOS NIÑOS, NIÑAS, Y ADOLESCENTES DE LA MATRICULA OFICIAL,DEL MUNICIPIO DE   CARACOLI</t>
  </si>
  <si>
    <t>2017AS390087</t>
  </si>
  <si>
    <t>CARACOLÍ</t>
  </si>
  <si>
    <t>COFINANCIAR LA ENTREGA DE RACIONES DENTRO DE LA EJECUCIÓN DEL PROGRAMA DE ALIMENTACIÓN ESCOLAR, ATRAVEZ DEL CUAL SE BRINDA COMPLEMENTO ALIMENTARIO A  LOS NIÑOS, NIÑAS, Y ADOLESCENTES DE LA MATRICULA OFICIAL,DEL MUNICIPIO DE   CARAMANTA</t>
  </si>
  <si>
    <t>2017AS390088</t>
  </si>
  <si>
    <t>CARAMANTA</t>
  </si>
  <si>
    <t>COFINANCIAR LA ENTREGA DE RACIONES DENTRO DE LA EJECUCIÓN DEL PROGRAMA DE ALIMENTACIÓN ESCOLAR, ATRAVEZ DEL CUAL SE BRINDA COMPLEMENTO ALIMENTARIO A  LOS NIÑOS, NIÑAS, Y ADOLESCENTES DE LA MATRICULA OFICIAL,DEL MUNICIPIO DE   CAREPA</t>
  </si>
  <si>
    <t>2017AS390089</t>
  </si>
  <si>
    <t>CAREPA</t>
  </si>
  <si>
    <t>COFINANCIAR LA ENTREGA DE RACIONES DENTRO DE LA EJECUCIÓN DEL PROGRAMA DE ALIMENTACIÓN ESCOLAR, ATRAVEZ DEL CUAL SE BRINDA COMPLEMENTO ALIMENTARIO A  LOS NIÑOS, NIÑAS, Y ADOLESCENTES DE LA MATRICULA OFICIAL,DEL MUNICIPIO DE   EL CARMEN DE VIBORAL</t>
  </si>
  <si>
    <t>2017AS390090</t>
  </si>
  <si>
    <t>EL CARMEN DE VIBORAL</t>
  </si>
  <si>
    <t>COFINANCIAR LA ENTREGA DE RACIONES DENTRO DE LA EJECUCIÓN DEL PROGRAMA DE ALIMENTACIÓN ESCOLAR, ATRAVEZ DEL CUAL SE BRINDA COMPLEMENTO ALIMENTARIO A  LOS NIÑOS, NIÑAS, Y ADOLESCENTES DE LA MATRICULA OFICIAL,DEL MUNICIPIO DE   CAROLINA DEL PRINCIPE</t>
  </si>
  <si>
    <t>2017AS390091</t>
  </si>
  <si>
    <t>CAROLINA DEL PRINCIPE</t>
  </si>
  <si>
    <t>COFINANCIAR LA ENTREGA DE RACIONES DENTRO DE LA EJECUCIÓN DEL PROGRAMA DE ALIMENTACIÓN ESCOLAR, ATRAVEZ DEL CUAL SE BRINDA COMPLEMENTO ALIMENTARIO A  LOS NIÑOS, NIÑAS, Y ADOLESCENTES DE LA MATRICULA OFICIAL,DEL MUNICIPIO DE   CAUCASIA</t>
  </si>
  <si>
    <t>2017AS390092</t>
  </si>
  <si>
    <t>CAUCASIA</t>
  </si>
  <si>
    <t>COFINANCIAR LA ENTREGA DE RACIONES DENTRO DE LA EJECUCIÓN DEL PROGRAMA DE ALIMENTACIÓN ESCOLAR, ATRAVEZ DEL CUAL SE BRINDA COMPLEMENTO ALIMENTARIO A  LOS NIÑOS, NIÑAS, Y ADOLESCENTES DE LA MATRICULA OFICIAL,DEL MUNICIPIO DE   CHIGORODO</t>
  </si>
  <si>
    <t>2017AS390093</t>
  </si>
  <si>
    <t>CHIGORODÓ</t>
  </si>
  <si>
    <t>COFINANCIAR LA ENTREGA DE RACIONES DENTRO DE LA EJECUCIÓN DEL PROGRAMA DE ALIMENTACIÓN ESCOLAR, ATRAVEZ DEL CUAL SE BRINDA COMPLEMENTO ALIMENTARIO A  LOS NIÑOS, NIÑAS, Y ADOLESCENTES DE LA MATRICULA OFICIAL,DEL MUNICIPIO DE   CISNEROS</t>
  </si>
  <si>
    <t>2017AS390094</t>
  </si>
  <si>
    <t>CISNEROS</t>
  </si>
  <si>
    <t>COFINANCIAR LA ENTREGA DE RACIONES DENTRO DE LA EJECUCIÓN DEL PROGRAMA DE ALIMENTACIÓN ESCOLAR, ATRAVEZ DEL CUAL SE BRINDA COMPLEMENTO ALIMENTARIO A  LOS NIÑOS, NIÑAS, Y ADOLESCENTES DE LA MATRICULA OFICIAL,DEL MUNICIPIO DE   CIUDAD BOLIVAR</t>
  </si>
  <si>
    <t>2017AS390095</t>
  </si>
  <si>
    <t>CIUDAD BOLIVAR</t>
  </si>
  <si>
    <t>COFINANCIAR LA ENTREGA DE RACIONES DENTRO DE LA EJECUCIÓN DEL PROGRAMA DE ALIMENTACIÓN ESCOLAR, ATRAVEZ DEL CUAL SE BRINDA COMPLEMENTO ALIMENTARIO A  LOS NIÑOS, NIÑAS, Y ADOLESCENTES DE LA MATRICULA OFICIAL,DEL MUNICIPIO DE    COCORNA</t>
  </si>
  <si>
    <t>2017AS390096</t>
  </si>
  <si>
    <t>COCORNÁ</t>
  </si>
  <si>
    <t>COFINANCIAR LA ENTREGA DE RACIONES DENTRO DE LA EJECUCIÓN DEL PROGRAMA DE ALIMENTACIÓN ESCOLAR, ATRAVEZ DEL CUAL SE BRINDA COMPLEMENTO ALIMENTARIO A  LOS NIÑOS, NIÑAS, Y ADOLESCENTES DE LA MATRICULA OFICIAL,DEL MUNICIPIO DE   CONCEPCION</t>
  </si>
  <si>
    <t>2017AS390097</t>
  </si>
  <si>
    <t>CONCEPCIÓN</t>
  </si>
  <si>
    <t>COFINANCIAR LA ENTREGA DE RACIONES DENTRO DE LA EJECUCIÓN DEL PROGRAMA DE ALIMENTACIÓN ESCOLAR, ATRAVEZ DEL CUAL SE BRINDA COMPLEMENTO ALIMENTARIO A  LOS NIÑOS, NIÑAS, Y ADOLESCENTES DE LA MATRICULA OFICIAL,DEL MUNICIPIO DE   CONCORDIA</t>
  </si>
  <si>
    <t>2017AS390098</t>
  </si>
  <si>
    <t>CONCORDIA</t>
  </si>
  <si>
    <t>COFINANCIAR LA ENTREGA DE RACIONES DENTRO DE LA EJECUCIÓN DEL PROGRAMA DE ALIMENTACIÓN ESCOLAR, ATRAVEZ DEL CUAL SE BRINDA COMPLEMENTO ALIMENTARIO A  LOS NIÑOS, NIÑAS, Y ADOLESCENTES DE LA MATRICULA OFICIAL,DEL MUNICIPIO DE    COPACABANA</t>
  </si>
  <si>
    <t>2017AS390099</t>
  </si>
  <si>
    <t>COPACABANA</t>
  </si>
  <si>
    <t>COFINANCIAR LA ENTREGA DE RACIONES DENTRO DE LA EJECUCIÓN DEL PROGRAMA DE ALIMENTACIÓN ESCOLAR, ATRAVEZ DEL CUAL SE BRINDA COMPLEMENTO ALIMENTARIO A  LOS NIÑOS, NIÑAS, Y ADOLESCENTES DE LA MATRICULA OFICIAL,DEL MUNICIPIO DE  DABEIBA</t>
  </si>
  <si>
    <t>2017AS390100</t>
  </si>
  <si>
    <t>DABEIBA</t>
  </si>
  <si>
    <t>COFINANCIAR LA ENTREGA DE RACIONES DENTRO DE LA EJECUCIÓN DEL PROGRAMA DE ALIMENTACIÓN ESCOLAR, ATRAVEZ DEL CUAL SE BRINDA COMPLEMENTO ALIMENTARIO A  LOS NIÑOS, NIÑAS, Y ADOLESCENTES DE LA MATRICULA OFICIAL,DEL MUNICIPIO DE   DON MATIAS</t>
  </si>
  <si>
    <t>2017AS390101</t>
  </si>
  <si>
    <t>DON MATIAS</t>
  </si>
  <si>
    <t>COFINANCIAR LA ENTREGA DE RACIONES DENTRO DE LA EJECUCIÓN DEL PROGRAMA DE ALIMENTACIÓN ESCOLAR, ATRAVEZ DEL CUAL SE BRINDA COMPLEMENTO ALIMENTARIO A  LOS NIÑOS, NIÑAS, Y ADOLESCENTES DE LA MATRICULA OFICIAL,DEL MUNICIPIO DE   EBEJICO</t>
  </si>
  <si>
    <t>2017AS390102</t>
  </si>
  <si>
    <t>EBEJICO</t>
  </si>
  <si>
    <t>COFINANCIAR LA ENTREGA DE RACIONES DENTRO DE LA EJECUCIÓN DEL PROGRAMA DE ALIMENTACIÓN ESCOLAR, ATRAVEZ DEL CUAL SE BRINDA COMPLEMENTO ALIMENTARIO A  LOS NIÑOS, NIÑAS, Y ADOLESCENTES DE LA MATRICULA OFICIAL,DEL MUNICIPIO DE    EL BAGRE</t>
  </si>
  <si>
    <t>2017AS390103</t>
  </si>
  <si>
    <t>EL BAGRE</t>
  </si>
  <si>
    <t>COFINANCIAR LA ENTREGA DE RACIONES DENTRO DE LA EJECUCIÓN DEL PROGRAMA DE ALIMENTACIÓN ESCOLAR, ATRAVEZ DEL CUAL SE BRINDA COMPLEMENTO ALIMENTARIO A  LOS NIÑOS, NIÑAS, Y ADOLESCENTES DE LA MATRICULA OFICIAL,DEL MUNICIPIO DE   EL PEÑOL</t>
  </si>
  <si>
    <t>2017AS390104</t>
  </si>
  <si>
    <t>EL PEÑOL</t>
  </si>
  <si>
    <t>COFINANCIAR LA ENTREGA DE RACIONES DENTRO DE LA EJECUCIÓN DEL PROGRAMA DE ALIMENTACIÓN ESCOLAR, ATRAVEZ DEL CUAL SE BRINDA COMPLEMENTO ALIMENTARIO A  LOS NIÑOS, NIÑAS, Y ADOLESCENTES DE LA MATRICULA OFICIAL,DEL MUNICIPIO DE   EL RETIRO</t>
  </si>
  <si>
    <t>2017AS390105</t>
  </si>
  <si>
    <t xml:space="preserve">EL RETIRO </t>
  </si>
  <si>
    <t>COFINANCIAR LA ENTREGA DE RACIONES DENTRO DE LA EJECUCIÓN DEL PROGRAMA DE ALIMENTACIÓN ESCOLAR, ATRAVEZ DEL CUAL SE BRINDA COMPLEMENTO ALIMENTARIO A  LOS NIÑOS, NIÑAS, Y ADOLESCENTES DE LA MATRICULA OFICIAL,DEL MUNICIPIO DE   EL SANRUARIO</t>
  </si>
  <si>
    <t>2017AS390106</t>
  </si>
  <si>
    <t>EL SANTUARIO</t>
  </si>
  <si>
    <t>COFINANCIAR LA ENTREGA DE RACIONES DENTRO DE LA EJECUCIÓN DEL PROGRAMA DE ALIMENTACIÓN ESCOLAR, ATRAVEZ DEL CUAL SE BRINDA COMPLEMENTO ALIMENTARIO A  LOS NIÑOS, NIÑAS, Y ADOLESCENTES DE LA MATRICULA OFICIAL,DEL MUNICIPIO DE   ENTRERRIOS</t>
  </si>
  <si>
    <t>2017AS390107</t>
  </si>
  <si>
    <t>ENTRERRIOS</t>
  </si>
  <si>
    <t>COFINANCIAR LA ENTREGA DE RACIONES DENTRO DE LA EJECUCIÓN DEL PROGRAMA DE ALIMENTACIÓN ESCOLAR, ATRAVEZ DEL CUAL SE BRINDA COMPLEMENTO ALIMENTARIO A  LOS NIÑOS, NIÑAS, Y ADOLESCENTES DE LA MATRICULA OFICIAL,DEL MUNICIPIO DE   FREDONIA</t>
  </si>
  <si>
    <t>2017AS390108</t>
  </si>
  <si>
    <t>FREDONIA</t>
  </si>
  <si>
    <t>COFINANCIAR LA ENTREGA DE RACIONES DENTRO DE LA EJECUCIÓN DEL PROGRAMA DE ALIMENTACIÓN ESCOLAR, ATRAVEZ DEL CUAL SE BRINDA COMPLEMENTO ALIMENTARIO A  LOS NIÑOS, NIÑAS, Y ADOLESCENTES DE LA MATRICULA OFICIAL,DEL MUNICIPIO DE   FRONTINO</t>
  </si>
  <si>
    <t>2017AS390109</t>
  </si>
  <si>
    <t>FRONTINO</t>
  </si>
  <si>
    <t xml:space="preserve">COFINANCIAR LA ENTREGA DE RACIONES DENTRO DE LA EJECUCIÓN DEL PROGRAMA DE ALIMENTACIÓN ESCOLAR, ATRAVEZ DEL CUAL SE BRINDA COMPLEMENTO ALIMENTARIO A  LOS NIÑOS, NIÑAS, Y ADOLESCENTES DE LA MATRICULA OFICIAL,DEL MUNICIPIO DE   GIRALDO </t>
  </si>
  <si>
    <t>2017AS390110</t>
  </si>
  <si>
    <t>GIRALDO</t>
  </si>
  <si>
    <t>COFINANCIAR LA ENTREGA DE RACIONES DENTRO DE LA EJECUCIÓN DEL PROGRAMA DE ALIMENTACIÓN ESCOLAR, ATRAVEZ DEL CUAL SE BRINDA COMPLEMENTO ALIMENTARIO A  LOS NIÑOS, NIÑAS, Y ADOLESCENTES DE LA MATRICULA OFICIAL,DEL MUNICIPIO DE    GIRARDOTA</t>
  </si>
  <si>
    <t>2017AS390111</t>
  </si>
  <si>
    <t>GIRARDOTA</t>
  </si>
  <si>
    <t>COFINANCIAR LA ENTREGA DE RACIONES DENTRO DE LA EJECUCIÓN DEL PROGRAMA DE ALIMENTACIÓN ESCOLAR, ATRAVEZ DEL CUAL SE BRINDA COMPLEMENTO ALIMENTARIO A  LOS NIÑOS, NIÑAS, Y ADOLESCENTES DE LA MATRICULA OFICIAL,DEL MUNICIPIO DE    GOMEZ PLATA</t>
  </si>
  <si>
    <t>2017AS390112</t>
  </si>
  <si>
    <t>GOMEZ PLATA</t>
  </si>
  <si>
    <t>COFINANCIAR LA ENTREGA DE RACIONES DENTRO DE LA EJECUCIÓN DEL PROGRAMA DE ALIMENTACIÓN ESCOLAR, ATRAVEZ DEL CUAL SE BRINDA COMPLEMENTO ALIMENTARIO A  LOS NIÑOS, NIÑAS, Y ADOLESCENTES DE LA MATRICULA OFICIAL,DEL MUNICIPIO DE    GRANADA</t>
  </si>
  <si>
    <t>2017AS390113</t>
  </si>
  <si>
    <t>GRANADA</t>
  </si>
  <si>
    <t>COFINANCIAR LA ENTREGA DE RACIONES DENTRO DE LA EJECUCIÓN DEL PROGRAMA DE ALIMENTACIÓN ESCOLAR, ATRAVEZ DEL CUAL SE BRINDA COMPLEMENTO ALIMENTARIO A  LOS NIÑOS, NIÑAS, Y ADOLESCENTES DE LA MATRICULA OFICIAL,DEL MUNICIPIO DE   GUADALUPE</t>
  </si>
  <si>
    <t>2017AS390114</t>
  </si>
  <si>
    <t>GUADALUPE</t>
  </si>
  <si>
    <t>COFINANCIAR LA ENTREGA DE RACIONES DENTRO DE LA EJECUCIÓN DEL PROGRAMA DE ALIMENTACIÓN ESCOLAR, ATRAVEZ DEL CUAL SE BRINDA COMPLEMENTO ALIMENTARIO A  LOS NIÑOS, NIÑAS, Y ADOLESCENTES DE LA MATRICULA OFICIAL,DEL MUNICIPIO DE    GUARNE</t>
  </si>
  <si>
    <t>2017AS390115</t>
  </si>
  <si>
    <t>GUARNE</t>
  </si>
  <si>
    <t>COFINANCIAR LA ENTREGA DE RACIONES DENTRO DE LA EJECUCIÓN DEL PROGRAMA DE ALIMENTACIÓN ESCOLAR, ATRAVEZ DEL CUAL SE BRINDA COMPLEMENTO ALIMENTARIO A  LOS NIÑOS, NIÑAS, Y ADOLESCENTES DE LA MATRICULA OFICIAL,DEL MUNICIPIO DE    GUATAPE</t>
  </si>
  <si>
    <t>2017AS390116</t>
  </si>
  <si>
    <t>GUATAPÉ</t>
  </si>
  <si>
    <t>COFINANCIAR LA ENTREGA DE RACIONES DENTRO DE LA EJECUCIÓN DEL PROGRAMA DE ALIMENTACIÓN ESCOLAR, ATRAVEZ DEL CUAL SE BRINDA COMPLEMENTO ALIMENTARIO A  LOS NIÑOS, NIÑAS, Y ADOLESCENTES DE LA MATRICULA OFICIAL,DEL MUNICIPIO DE    HELICONIA</t>
  </si>
  <si>
    <t>2017AS390117</t>
  </si>
  <si>
    <t>HELICONIA</t>
  </si>
  <si>
    <t>COFINANCIAR LA ENTREGA DE RACIONES DENTRO DE LA EJECUCIÓN DEL PROGRAMA DE ALIMENTACIÓN ESCOLAR, ATRAVEZ DEL CUAL SE BRINDA COMPLEMENTO ALIMENTARIO A  LOS NIÑOS, NIÑAS, Y ADOLESCENTES DE LA MATRICULA OFICIAL,DEL MUNICIPIO DE    HISPANIA</t>
  </si>
  <si>
    <t>2017AS390118</t>
  </si>
  <si>
    <t>HISPANIA</t>
  </si>
  <si>
    <t>COFINANCIAR LA ENTREGA DE RACIONES DENTRO DE LA EJECUCIÓN DEL PROGRAMA DE ALIMENTACIÓN ESCOLAR, ATRAVEZ DEL CUAL SE BRINDA COMPLEMENTO ALIMENTARIO A  LOS NIÑOS, NIÑAS, Y ADOLESCENTES DE LA MATRICULA OFICIAL,DEL MUNICIPIO DE    ITUANGO</t>
  </si>
  <si>
    <t>2017AS390119</t>
  </si>
  <si>
    <t>ITUANGO</t>
  </si>
  <si>
    <t>COFINANCIAR LA ENTREGA DE RACIONES DENTRO DE LA EJECUCIÓN DEL PROGRAMA DE ALIMENTACIÓN ESCOLAR, ATRAVEZ DEL CUAL SE BRINDA COMPLEMENTO ALIMENTARIO A  LOS NIÑOS, NIÑAS, Y ADOLESCENTES DE LA MATRICULA OFICIAL,DEL MUNICIPIO DE    JARDIN</t>
  </si>
  <si>
    <t>2017AS390120</t>
  </si>
  <si>
    <t>JARDÍN</t>
  </si>
  <si>
    <t>COFINANCIAR LA ENTREGA DE RACIONES DENTRO DE LA EJECUCIÓN DEL PROGRAMA DE ALIMENTACIÓN ESCOLAR, ATRAVEZ DEL CUAL SE BRINDA COMPLEMENTO ALIMENTARIO A  LOS NIÑOS, NIÑAS, Y ADOLESCENTES DE LA MATRICULA OFICIAL,DEL MUNICIPIO DE    JERICO</t>
  </si>
  <si>
    <t>2017AS390121</t>
  </si>
  <si>
    <t>JERICÓ</t>
  </si>
  <si>
    <t>COFINANCIAR LA ENTREGA DE RACIONES DENTRO DE LA EJECUCIÓN DEL PROGRAMA DE ALIMENTACIÓN ESCOLAR, ATRAVEZ DEL CUAL SE BRINDA COMPLEMENTO ALIMENTARIO A  LOS NIÑOS, NIÑAS, Y ADOLESCENTES DE LA MATRICULA OFICIAL,DEL MUNICIPIO DE    LA CEJA</t>
  </si>
  <si>
    <t>2017AS390122</t>
  </si>
  <si>
    <t>LA CEJA</t>
  </si>
  <si>
    <t>COFINANCIAR LA ENTREGA DE RACIONES DENTRO DE LA EJECUCIÓN DEL PROGRAMA DE ALIMENTACIÓN ESCOLAR, ATRAVEZ DEL CUAL SE BRINDA COMPLEMENTO ALIMENTARIO A  LOS NIÑOS, NIÑAS, Y ADOLESCENTES DE LA MATRICULA OFICIAL,DEL MUNICIPIO DE     LA ESTRELLA</t>
  </si>
  <si>
    <t>2017AS390123</t>
  </si>
  <si>
    <t>LA ESTRELLA</t>
  </si>
  <si>
    <t>COFINANCIAR LA ENTREGA DE RACIONES DENTRO DE LA EJECUCIÓN DEL PROGRAMA DE ALIMENTACIÓN ESCOLAR, ATRAVEZ DEL CUAL SE BRINDA COMPLEMENTO ALIMENTARIO A  LOS NIÑOS, NIÑAS, Y ADOLESCENTES DE LA MATRICULA OFICIAL,DEL MUNICIPIO DE     LA PINTADA</t>
  </si>
  <si>
    <t>2017AS390124</t>
  </si>
  <si>
    <t>LA PINTADA</t>
  </si>
  <si>
    <t>COFINANCIAR LA ENTREGA DE RACIONES DENTRO DE LA EJECUCIÓN DEL PROGRAMA DE ALIMENTACIÓN ESCOLAR, ATRAVEZ DEL CUAL SE BRINDA COMPLEMENTO ALIMENTARIO A  LOS NIÑOS, NIÑAS, Y ADOLESCENTES DE LA MATRICULA OFICIAL,DEL MUNICIPIO DE   LA UNION</t>
  </si>
  <si>
    <t>2017AS390125</t>
  </si>
  <si>
    <t>LA UNIÓN</t>
  </si>
  <si>
    <t>COFINANCIAR LA ENTREGA DE RACIONES DENTRO DE LA EJECUCIÓN DEL PROGRAMA DE ALIMENTACIÓN ESCOLAR, ATRAVEZ DEL CUAL SE BRINDA COMPLEMENTO ALIMENTARIO A  LOS NIÑOS, NIÑAS, Y ADOLESCENTES DE LA MATRICULA OFICIAL,DEL MUNICIPIO DE   LIBORINA</t>
  </si>
  <si>
    <t>2017AS390126</t>
  </si>
  <si>
    <t>LIBORINA</t>
  </si>
  <si>
    <t>COFINANCIAR LA ENTREGA DE RACIONES DENTRO DE LA EJECUCIÓN DEL PROGRAMA DE ALIMENTACIÓN ESCOLAR, ATRAVEZ DEL CUAL SE BRINDA COMPLEMENTO ALIMENTARIO A  LOS NIÑOS, NIÑAS, Y ADOLESCENTES DE LA MATRICULA OFICIAL,DEL MUNICIPIO DE    MACEO</t>
  </si>
  <si>
    <t>2017AS390127</t>
  </si>
  <si>
    <t>MACEO</t>
  </si>
  <si>
    <t>COFINANCIAR LA ENTREGA DE RACIONES DENTRO DE LA EJECUCIÓN DEL PROGRAMA DE ALIMENTACIÓN ESCOLAR, ATRAVEZ DEL CUAL SE BRINDA COMPLEMENTO ALIMENTARIO A  LOS NIÑOS, NIÑAS, Y ADOLESCENTES DE LA MATRICULA OFICIAL,DEL MUNICIPIO DE    MARINILLA</t>
  </si>
  <si>
    <t>2017AS390128</t>
  </si>
  <si>
    <t>MARINILLA</t>
  </si>
  <si>
    <t>COFINANCIAR LA ENTREGA DE RACIONES DENTRO DE LA EJECUCIÓN DEL PROGRAMA DE ALIMENTACIÓN ESCOLAR, ATRAVEZ DEL CUAL SE BRINDA COMPLEMENTO ALIMENTARIO A  LOS NIÑOS, NIÑAS, Y ADOLESCENTES DE LA MATRICULA OFICIAL,DEL MUNICIPIO DE   MONTEBELLO</t>
  </si>
  <si>
    <t>2017AS390129</t>
  </si>
  <si>
    <t>MONTEBELLO</t>
  </si>
  <si>
    <t>COFINANCIAR LA ENTREGA DE RACIONES DENTRO DE LA EJECUCIÓN DEL PROGRAMA DE ALIMENTACIÓN ESCOLAR, ATRAVEZ DEL CUAL SE BRINDA COMPLEMENTO ALIMENTARIO A  LOS NIÑOS, NIÑAS, Y ADOLESCENTES DE LA MATRICULA OFICIAL,DEL MUNICIPIO DE    MURINDO</t>
  </si>
  <si>
    <t>2017AS390130</t>
  </si>
  <si>
    <t>MURINDÓ</t>
  </si>
  <si>
    <t>COFINANCIAR LA ENTREGA DE RACIONES DENTRO DE LA EJECUCIÓN DEL PROGRAMA DE ALIMENTACIÓN ESCOLAR, ATRAVEZ DEL CUAL SE BRINDA COMPLEMENTO ALIMENTARIO A  LOS NIÑOS, NIÑAS, Y ADOLESCENTES DE LA MATRICULA OFICIAL,DEL MUNICIPIO DE    MUTATA</t>
  </si>
  <si>
    <t>2017AS390131</t>
  </si>
  <si>
    <t>MUTATÁ</t>
  </si>
  <si>
    <t>COFINANCIAR LA ENTREGA DE RACIONES DENTRO DE LA EJECUCIÓN DEL PROGRAMA DE ALIMENTACIÓN ESCOLAR, ATRAVEZ DEL CUAL SE BRINDA COMPLEMENTO ALIMENTARIO A  LOS NIÑOS, NIÑAS, Y ADOLESCENTES DE LA MATRICULA OFICIAL,DEL MUNICIPIO DE   NARIÑO</t>
  </si>
  <si>
    <t>2017AS390132</t>
  </si>
  <si>
    <t>NARIÑO</t>
  </si>
  <si>
    <t>COFINANCIAR LA ENTREGA DE RACIONES DENTRO DE LA EJECUCIÓN DEL PROGRAMA DE ALIMENTACIÓN ESCOLAR, ATRAVEZ DEL CUAL SE BRINDA COMPLEMENTO ALIMENTARIO A  LOS NIÑOS, NIÑAS, Y ADOLESCENTES DE LA MATRICULA OFICIAL,DEL MUNICIPIO DE   NECHI</t>
  </si>
  <si>
    <t>2017AS390133</t>
  </si>
  <si>
    <t>NECHÍ</t>
  </si>
  <si>
    <t>COFINANCIAR LA ENTREGA DE RACIONES DENTRO DE LA EJECUCIÓN DEL PROGRAMA DE ALIMENTACIÓN ESCOLAR, ATRAVEZ DEL CUAL SE BRINDA COMPLEMENTO ALIMENTARIO A  LOS NIÑOS, NIÑAS, Y ADOLESCENTES DE LA MATRICULA OFICIAL,DEL MUNICIPIO DE    NECOCLI</t>
  </si>
  <si>
    <t>2017AS390134</t>
  </si>
  <si>
    <t>NECOCLÍ</t>
  </si>
  <si>
    <t>COFINANCIAR LA ENTREGA DE RACIONES DENTRO DE LA EJECUCIÓN DEL PROGRAMA DE ALIMENTACIÓN ESCOLAR, ATRAVEZ DEL CUAL SE BRINDA COMPLEMENTO ALIMENTARIO A  LOS NIÑOS, NIÑAS, Y ADOLESCENTES DE LA MATRICULA OFICIAL,DEL MUNICIPIO DE   OLAYA</t>
  </si>
  <si>
    <t>2017AS390135</t>
  </si>
  <si>
    <t>OLAYA</t>
  </si>
  <si>
    <t xml:space="preserve">COFINANCIAR LA ENTREGA DE RACIONES DENTRO DE LA EJECUCIÓN DEL PROGRAMA DE ALIMENTACIÓN ESCOLAR, ATRAVEZ DEL CUAL SE BRINDA COMPLEMENTO ALIMENTARIO A  LOS NIÑOS, NIÑAS, Y ADOLESCENTES DE LA MATRICULA OFICIAL,DEL MUNICIPIO DE   PEQUE  </t>
  </si>
  <si>
    <t>2017AS390136</t>
  </si>
  <si>
    <t>PEQUE</t>
  </si>
  <si>
    <t>COFINANCIAR LA ENTREGA DE RACIONES DENTRO DE LA EJECUCIÓN DEL PROGRAMA DE ALIMENTACIÓN ESCOLAR, ATRAVEZ DEL CUAL SE BRINDA COMPLEMENTO ALIMENTARIO A  LOS NIÑOS, NIÑAS, Y ADOLESCENTES DE LA MATRICULA OFICIAL,DEL MUNICIPIO DE    PUEBLORRICO</t>
  </si>
  <si>
    <t>2017AS390137</t>
  </si>
  <si>
    <t>PUEBLORRICO</t>
  </si>
  <si>
    <t>COFINANCIAR LA ENTREGA DE RACIONES DENTRO DE LA EJECUCIÓN DEL PROGRAMA DE ALIMENTACIÓN ESCOLAR, ATRAVEZ DEL CUAL SE BRINDA COMPLEMENTO ALIMENTARIO A  LOS NIÑOS, NIÑAS, Y ADOLESCENTES DE LA MATRICULA OFICIAL,DEL MUNICIPIO DE    PUERTO BERRIO</t>
  </si>
  <si>
    <t>2017AS390138</t>
  </si>
  <si>
    <t>PEUERTO BERRIO</t>
  </si>
  <si>
    <t>COFINANCIAR LA ENTREGA DE RACIONES DENTRO DE LA EJECUCIÓN DEL PROGRAMA DE ALIMENTACIÓN ESCOLAR, ATRAVEZ DEL CUAL SE BRINDA COMPLEMENTO ALIMENTARIO A  LOS NIÑOS, NIÑAS, Y ADOLESCENTES DE LA MATRICULA OFICIAL,DEL MUNICIPIO DE    PUERTO NARE</t>
  </si>
  <si>
    <t>2017AS390139</t>
  </si>
  <si>
    <t>PUERTO NARE</t>
  </si>
  <si>
    <t>COFINANCIAR LA ENTREGA DE RACIONES DENTRO DE LA EJECUCIÓN DEL PROGRAMA DE ALIMENTACIÓN ESCOLAR, ATRAVEZ DEL CUAL SE BRINDA COMPLEMENTO ALIMENTARIO A  LOS NIÑOS, NIÑAS, Y ADOLESCENTES DE LA MATRICULA OFICIAL,DEL MUNICIPIO DE    PUERTO TRIUNFO</t>
  </si>
  <si>
    <t>2017AS390140</t>
  </si>
  <si>
    <t>PUERTO TRIUNFO</t>
  </si>
  <si>
    <t>COFINANCIAR LA ENTREGA DE RACIONES DENTRO DE LA EJECUCIÓN DEL PROGRAMA DE ALIMENTACIÓN ESCOLAR, ATRAVEZ DEL CUAL SE BRINDA COMPLEMENTO ALIMENTARIO A  LOS NIÑOS, NIÑAS, Y ADOLESCENTES DE LA MATRICULA OFICIAL,DEL MUNICIPIO DE   REMEDIOS</t>
  </si>
  <si>
    <t>2017AS390141</t>
  </si>
  <si>
    <t>REMEDIOS</t>
  </si>
  <si>
    <t>COFINANCIAR LA ENTREGA DE RACIONES DENTRO DE LA EJECUCIÓN DEL PROGRAMA DE ALIMENTACIÓN ESCOLAR, ATRAVEZ DEL CUAL SE BRINDA COMPLEMENTO ALIMENTARIO A  LOS NIÑOS, NIÑAS, Y ADOLESCENTES DE LA MATRICULA OFICIAL,DEL MUNICIPIO DE   SABANALARGA</t>
  </si>
  <si>
    <t>2017AS390142</t>
  </si>
  <si>
    <t>SABANALARGA</t>
  </si>
  <si>
    <t>COFINANCIAR LA ENTREGA DE RACIONES DENTRO DE LA EJECUCIÓN DEL PROGRAMA DE ALIMENTACIÓN ESCOLAR, ATRAVEZ DEL CUAL SE BRINDA COMPLEMENTO ALIMENTARIO A  LOS NIÑOS, NIÑAS, Y ADOLESCENTES DE LA MATRICULA OFICIAL,DEL MUNICIPIO DE   SALGAR</t>
  </si>
  <si>
    <t>2017AS390143</t>
  </si>
  <si>
    <t>SALGAR</t>
  </si>
  <si>
    <t>COFINANCIAR LA ENTREGA DE RACIONES DENTRO DE LA EJECUCIÓN DEL PROGRAMA DE ALIMENTACIÓN ESCOLAR, ATRAVEZ DEL CUAL SE BRINDA COMPLEMENTO ALIMENTARIO A  LOS NIÑOS, NIÑAS, Y ADOLESCENTES DE LA MATRICULA OFICIAL,DEL MUNICIPIO DE   SAN ANDRES DE CUERQUIA</t>
  </si>
  <si>
    <t>2017AS390144</t>
  </si>
  <si>
    <t>SAN ANDRES DE CUERQUIA</t>
  </si>
  <si>
    <t>COFINANCIAR LA ENTREGA DE RACIONES DENTRO DE LA EJECUCIÓN DEL PROGRAMA DE ALIMENTACIÓN ESCOLAR, ATRAVEZ DEL CUAL SE BRINDA COMPLEMENTO ALIMENTARIO A  LOS NIÑOS, NIÑAS, Y ADOLESCENTES DE LA MATRICULA OFICIAL,DEL MUNICIPIO DE   SAN CARLOS</t>
  </si>
  <si>
    <t>2017AS390145</t>
  </si>
  <si>
    <t xml:space="preserve">SAN CARLOS </t>
  </si>
  <si>
    <t>COFINANCIAR LA ENTREGA DE RACIONES DENTRO DE LA EJECUCIÓN DEL PROGRAMA DE ALIMENTACIÓN ESCOLAR, ATRAVEZ DEL CUAL SE BRINDA COMPLEMENTO ALIMENTARIO A  LOS NIÑOS, NIÑAS, Y ADOLESCENTES DE LA MATRICULA OFICIAL,DEL MUNICIPIO DE   SAN FRANCISCO</t>
  </si>
  <si>
    <t>2017AS390146</t>
  </si>
  <si>
    <t>SAN FRANCISCO</t>
  </si>
  <si>
    <t>COFINANCIAR LA ENTREGA DE RACIONES DENTRO DE LA EJECUCIÓN DEL PROGRAMA DE ALIMENTACIÓN ESCOLAR, ATRAVEZ DEL CUAL SE BRINDA COMPLEMENTO ALIMENTARIO A  LOS NIÑOS, NIÑAS, Y ADOLESCENTES DE LA MATRICULA OFICIAL,DEL MUNICIPIO DE   SAN JERONIMO</t>
  </si>
  <si>
    <t>2017AS390147</t>
  </si>
  <si>
    <t>SAN JERONIMO</t>
  </si>
  <si>
    <t>COFINANCIAR LA ENTREGA DE RACIONES DENTRO DE LA EJECUCIÓN DEL PROGRAMA DE ALIMENTACIÓN ESCOLAR, ATRAVEZ DEL CUAL SE BRINDA COMPLEMENTO ALIMENTARIO A  LOS NIÑOS, NIÑAS, Y ADOLESCENTES DE LA MATRICULA OFICIAL,DEL MUNICIPIO DE   SAN JOSE DE LA MONTAÑA</t>
  </si>
  <si>
    <t>2017AS390148</t>
  </si>
  <si>
    <t xml:space="preserve">SAN JOSE DE LA MONTAÑA </t>
  </si>
  <si>
    <t>COFINANCIAR LA ENTREGA DE RACIONES DENTRO DE LA EJECUCIÓN DEL PROGRAMA DE ALIMENTACIÓN ESCOLAR, ATRAVEZ DEL CUAL SE BRINDA COMPLEMENTO ALIMENTARIO A  LOS NIÑOS, NIÑAS, Y ADOLESCENTES DE LA MATRICULA OFICIAL,DEL MUNICIPIO DE   SAN JUAN DE URABA</t>
  </si>
  <si>
    <t>2017AS390149</t>
  </si>
  <si>
    <t xml:space="preserve">SAN JUAN DE URABA </t>
  </si>
  <si>
    <t>COFINANCIAR LA ENTREGA DE RACIONES DENTRO DE LA EJECUCIÓN DEL PROGRAMA DE ALIMENTACIÓN ESCOLAR, ATRAVEZ DEL CUAL SE BRINDA COMPLEMENTO ALIMENTARIO A  LOS NIÑOS, NIÑAS, Y ADOLESCENTES DE LA MATRICULA OFICIAL,DEL MUNICIPIO DE    SAN LUIS</t>
  </si>
  <si>
    <t>2017AS390150</t>
  </si>
  <si>
    <t xml:space="preserve">SAN LUIS </t>
  </si>
  <si>
    <t>COFINANCIAR LA ENTREGA DE RACIONES DENTRO DE LA EJECUCIÓN DEL PROGRAMA DE ALIMENTACIÓN ESCOLAR, ATRAVEZ DEL CUAL SE BRINDA COMPLEMENTO ALIMENTARIO A  LOS NIÑOS, NIÑAS, Y ADOLESCENTES DE LA MATRICULA OFICIAL,DEL MUNICIPIO DE   SAN PEDRO DE LOS MILAGROS</t>
  </si>
  <si>
    <t>2017AS390151</t>
  </si>
  <si>
    <t xml:space="preserve">SAN PEDRO DE LOS MILAGROS </t>
  </si>
  <si>
    <t>COFINANCIAR LA ENTREGA DE RACIONES DENTRO DE LA EJECUCIÓN DEL PROGRAMA DE ALIMENTACIÓN ESCOLAR, ATRAVEZ DEL CUAL SE BRINDA COMPLEMENTO ALIMENTARIO A  LOS NIÑOS, NIÑAS, Y ADOLESCENTES DE LA MATRICULA OFICIAL,DEL MUNICIPIO DE   SAN PEDRO DE URABA</t>
  </si>
  <si>
    <t>2017AS390152</t>
  </si>
  <si>
    <t xml:space="preserve">SAN PEDRO DE URABA </t>
  </si>
  <si>
    <t>COFINANCIAR LA ENTREGA DE RACIONES DENTRO DE LA EJECUCIÓN DEL PROGRAMA DE ALIMENTACIÓN ESCOLAR, ATRAVEZ DEL CUAL SE BRINDA COMPLEMENTO ALIMENTARIO A  LOS NIÑOS, NIÑAS, Y ADOLESCENTES DE LA MATRICULA OFICIAL,DEL MUNICIPIO DE   SAN RAFAEL</t>
  </si>
  <si>
    <t>2017AS390153</t>
  </si>
  <si>
    <t xml:space="preserve">SAN RAFAEL </t>
  </si>
  <si>
    <t>COFINANCIAR LA ENTREGA DE RACIONES DENTRO DE LA EJECUCIÓN DEL PROGRAMA DE ALIMENTACIÓN ESCOLAR, ATRAVEZ DEL CUAL SE BRINDA COMPLEMENTO ALIMENTARIO A  LOS NIÑOS, NIÑAS, Y ADOLESCENTES DE LA MATRICULA OFICIAL,DEL MUNICIPIO DE   SAN ROQUE</t>
  </si>
  <si>
    <t>2017AS390154</t>
  </si>
  <si>
    <t>SAN ROQUE</t>
  </si>
  <si>
    <t>COFINANCIAR LA ENTREGA DE RACIONES DENTRO DE LA EJECUCIÓN DEL PROGRAMA DE ALIMENTACIÓN ESCOLAR, ATRAVEZ DEL CUAL SE BRINDA COMPLEMENTO ALIMENTARIO A  LOS NIÑOS, NIÑAS, Y ADOLESCENTES DE LA MATRICULA OFICIAL,DEL MUNICIPIO DE   SAN VICENTE</t>
  </si>
  <si>
    <t>2017AS390155</t>
  </si>
  <si>
    <t xml:space="preserve">SAN VICENTE </t>
  </si>
  <si>
    <t>COFINANCIAR LA ENTREGA DE RACIONES DENTRO DE LA EJECUCIÓN DEL PROGRAMA DE ALIMENTACIÓN ESCOLAR, ATRAVEZ DEL CUAL SE BRINDA COMPLEMENTO ALIMENTARIO A  LOS NIÑOS, NIÑAS, Y ADOLESCENTES DE LA MATRICULA OFICIAL,DEL MUNICIPIO DE   SANTA BARBARA</t>
  </si>
  <si>
    <t>2017AS390156</t>
  </si>
  <si>
    <t xml:space="preserve">SANTA BARBARA </t>
  </si>
  <si>
    <t>COFINANCIAR LA ENTREGA DE RACIONES DENTRO DE LA EJECUCIÓN DEL PROGRAMA DE ALIMENTACIÓN ESCOLAR, ATRAVEZ DEL CUAL SE BRINDA COMPLEMENTO ALIMENTARIO A  LOS NIÑOS, NIÑAS, Y ADOLESCENTES DE LA MATRICULA OFICIAL,DEL MUNICIPIO DE   SANTA FE DE ANTIOQUIA</t>
  </si>
  <si>
    <t>2017AS390157</t>
  </si>
  <si>
    <t>SANTA FE DE ANTIOQUIA</t>
  </si>
  <si>
    <t>COFINANCIAR LA ENTREGA DE RACIONES DENTRO DE LA EJECUCIÓN DEL PROGRAMA DE ALIMENTACIÓN ESCOLAR, ATRAVEZ DEL CUAL SE BRINDA COMPLEMENTO ALIMENTARIO A  LOS NIÑOS, NIÑAS, Y ADOLESCENTES DE LA MATRICULA OFICIAL,DEL MUNICIPIO DE   SANTA ROSA DE OSOS</t>
  </si>
  <si>
    <t>2017AS390158</t>
  </si>
  <si>
    <t>STA ROSA DE OSOS</t>
  </si>
  <si>
    <t>COFINANCIAR LA ENTREGA DE RACIONES DENTRO DE LA EJECUCIÓN DEL PROGRAMA DE ALIMENTACIÓN ESCOLAR, ATRAVEZ DEL CUAL SE BRINDA COMPLEMENTO ALIMENTARIO A  LOS NIÑOS, NIÑAS, Y ADOLESCENTES DE LA MATRICULA OFICIAL,DEL MUNICIPIO DE   SANTO DOMINGO</t>
  </si>
  <si>
    <t>2017AS390159</t>
  </si>
  <si>
    <t xml:space="preserve">SANTO DOMINGO </t>
  </si>
  <si>
    <t>COFINANCIAR LA ENTREGA DE RACIONES DENTRO DE LA EJECUCIÓN DEL PROGRAMA DE ALIMENTACIÓN ESCOLAR, ATRAVEZ DEL CUAL SE BRINDA COMPLEMENTO ALIMENTARIO A  LOS NIÑOS, NIÑAS, Y ADOLESCENTES DE LA MATRICULA OFICIAL,DEL MUNICIPIO DE   SEGOVIA</t>
  </si>
  <si>
    <t>2017AS390160</t>
  </si>
  <si>
    <t>SEGOVIA</t>
  </si>
  <si>
    <t>COFINANCIAR LA ENTREGA DE RACIONES DENTRO DE LA EJECUCIÓN DEL PROGRAMA DE ALIMENTACIÓN ESCOLAR, ATRAVEZ DEL CUAL SE BRINDA COMPLEMENTO ALIMENTARIO A  LOS NIÑOS, NIÑAS, Y ADOLESCENTES DE LA MATRICULA OFICIAL,DEL MUNICIPIO DE   SONSON</t>
  </si>
  <si>
    <t>2017AS390161</t>
  </si>
  <si>
    <t>SONSON</t>
  </si>
  <si>
    <t>COFINANCIAR LA ENTREGA DE RACIONES DENTRO DE LA EJECUCIÓN DEL PROGRAMA DE ALIMENTACIÓN ESCOLAR, ATRAVEZ DEL CUAL SE BRINDA COMPLEMENTO ALIMENTARIO A  LOS NIÑOS, NIÑAS, Y ADOLESCENTES DE LA MATRICULA OFICIAL,DEL MUNICIPIO DE   SOPETRAN</t>
  </si>
  <si>
    <t>2017AS390162</t>
  </si>
  <si>
    <t xml:space="preserve">SOPETRAN </t>
  </si>
  <si>
    <t>COFINANCIAR LA ENTREGA DE RACIONES DENTRO DE LA EJECUCIÓN DEL PROGRAMA DE ALIMENTACIÓN ESCOLAR, ATRAVEZ DEL CUAL SE BRINDA COMPLEMENTO ALIMENTARIO A  LOS NIÑOS, NIÑAS, Y ADOLESCENTES DE LA MATRICULA OFICIAL,DEL MUNICIPIO DE   TAMESIS</t>
  </si>
  <si>
    <t>2017AS390163</t>
  </si>
  <si>
    <t xml:space="preserve">TAMESIS </t>
  </si>
  <si>
    <t>COFINANCIAR LA ENTREGA DE RACIONES DENTRO DE LA EJECUCIÓN DEL PROGRAMA DE ALIMENTACIÓN ESCOLAR, ATRAVEZ DEL CUAL SE BRINDA COMPLEMENTO ALIMENTARIO A  LOS NIÑOS, NIÑAS, Y ADOLESCENTES DE LA MATRICULA OFICIAL,DEL MUNICIPIO DE   TARAZA</t>
  </si>
  <si>
    <t>2017AS390164</t>
  </si>
  <si>
    <t>TARAZA</t>
  </si>
  <si>
    <t>COFINANCIAR LA ENTREGA DE RACIONES DENTRO DE LA EJECUCIÓN DEL PROGRAMA DE ALIMENTACIÓN ESCOLAR, ATRAVEZ DEL CUAL SE BRINDA COMPLEMENTO ALIMENTARIO A  LOS NIÑOS, NIÑAS, Y ADOLESCENTES DE LA MATRICULA OFICIAL,DEL MUNICIPIO DE    TARSO</t>
  </si>
  <si>
    <t>2017AS390165</t>
  </si>
  <si>
    <t>TARSO</t>
  </si>
  <si>
    <t xml:space="preserve">COFINANCIAR LA ENTREGA DE RACIONES DENTRO DE LA EJECUCIÓN DEL PROGRAMA DE ALIMENTACIÓN ESCOLAR, ATRAVEZ DEL CUAL SE BRINDA COMPLEMENTO ALIMENTARIO A  LOS NIÑOS, NIÑAS, Y ADOLESCENTES DE LA MATRICULA OFICIAL,DEL MUNICIPIO DE   TITIRIBI </t>
  </si>
  <si>
    <t>2017AS390166</t>
  </si>
  <si>
    <t>TITIRIBI</t>
  </si>
  <si>
    <t>COFINANCIAR LA ENTREGA DE RACIONES DENTRO DE LA EJECUCIÓN DEL PROGRAMA DE ALIMENTACIÓN ESCOLAR, ATRAVEZ DEL CUAL SE BRINDA COMPLEMENTO ALIMENTARIO A  LOS NIÑOS, NIÑAS, Y ADOLESCENTES DE LA MATRICULA OFICIAL,DEL MUNICIPIO DE   TOLEDO</t>
  </si>
  <si>
    <t>2017AS390167</t>
  </si>
  <si>
    <t>TOLEDO</t>
  </si>
  <si>
    <t>COFINANCIAR LA ENTREGA DE RACIONES DENTRO DE LA EJECUCIÓN DEL PROGRAMA DE ALIMENTACIÓN ESCOLAR, ATRAVEZ DEL CUAL SE BRINDA COMPLEMENTO ALIMENTARIO A  LOS NIÑOS, NIÑAS, Y ADOLESCENTES DE LA MATRICULA OFICIAL,DEL MUNICIPIO DE   URAMITA</t>
  </si>
  <si>
    <t>2017AS390168</t>
  </si>
  <si>
    <t xml:space="preserve">URAMITA </t>
  </si>
  <si>
    <t>COFINANCIAR LA ENTREGA DE RACIONES DENTRO DE LA EJECUCIÓN DEL PROGRAMA DE ALIMENTACIÓN ESCOLAR, ATRAVEZ DEL CUAL SE BRINDA COMPLEMENTO ALIMENTARIO A  LOS NIÑOS, NIÑAS, Y ADOLESCENTES DE LA MATRICULA OFICIAL,DEL MUNICIPIO DE   URRAO</t>
  </si>
  <si>
    <t>2017AS390169</t>
  </si>
  <si>
    <t xml:space="preserve">URRAO </t>
  </si>
  <si>
    <t>COFINANCIAR LA ENTREGA DE RACIONES DENTRO DE LA EJECUCIÓN DEL PROGRAMA DE ALIMENTACIÓN ESCOLAR, ATRAVEZ DEL CUAL SE BRINDA COMPLEMENTO ALIMENTARIO A  LOS NIÑOS, NIÑAS, Y ADOLESCENTES DE LA MATRICULA OFICIAL,DEL MUNICIPIO DE   VALDIVIA</t>
  </si>
  <si>
    <t>2017AS390170</t>
  </si>
  <si>
    <t xml:space="preserve">VALDIVIA </t>
  </si>
  <si>
    <t>COFINANCIAR LA ENTREGA DE RACIONES DENTRO DE LA EJECUCIÓN DEL PROGRAMA DE ALIMENTACIÓN ESCOLAR, ATRAVEZ DEL CUAL SE BRINDA COMPLEMENTO ALIMENTARIO A  LOS NIÑOS, NIÑAS, Y ADOLESCENTES DE LA MATRICULA OFICIAL,DEL MUNICIPIO DE    VALPARAISO</t>
  </si>
  <si>
    <t>2017AS390171</t>
  </si>
  <si>
    <t>VALAPARAISO</t>
  </si>
  <si>
    <t>COFINANCIAR LA ENTREGA DE RACIONES DENTRO DE LA EJECUCIÓN DEL PROGRAMA DE ALIMENTACIÓN ESCOLAR, ATRAVEZ DEL CUAL SE BRINDA COMPLEMENTO ALIMENTARIO A  LOS NIÑOS, NIÑAS, Y ADOLESCENTES DE LA MATRICULA OFICIAL,DEL MUNICIPIO DE   VEGACHI</t>
  </si>
  <si>
    <t>2017AS390172</t>
  </si>
  <si>
    <t>VEGACHI</t>
  </si>
  <si>
    <t>COFINANCIAR LA ENTREGA DE RACIONES DENTRO DE LA EJECUCIÓN DEL PROGRAMA DE ALIMENTACIÓN ESCOLAR, ATRAVEZ DEL CUAL SE BRINDA COMPLEMENTO ALIMENTARIO A  LOS NIÑOS, NIÑAS, Y ADOLESCENTES DE LA MATRICULA OFICIAL,DEL MUNICIPIO DE   VENECIA</t>
  </si>
  <si>
    <t>2017AS390173</t>
  </si>
  <si>
    <t xml:space="preserve">VENECIA </t>
  </si>
  <si>
    <t>COFINANCIAR LA ENTREGA DE RACIONES DENTRO DE LA EJECUCIÓN DEL PROGRAMA DE ALIMENTACIÓN ESCOLAR, ATRAVEZ DEL CUAL SE BRINDA COMPLEMENTO ALIMENTARIO A  LOS NIÑOS, NIÑAS, Y ADOLESCENTES DE LA MATRICULA OFICIAL,DEL MUNICIPIO DE   VIGIA DEL FUERTE</t>
  </si>
  <si>
    <t>2017AS390174</t>
  </si>
  <si>
    <t>VIGIA DEL FUERTE</t>
  </si>
  <si>
    <t>COFINANCIAR LA ENTREGA DE RACIONES DENTRO DE LA EJECUCIÓN DEL PROGRAMA DE ALIMENTACIÓN ESCOLAR, ATRAVEZ DEL CUAL SE BRINDA COMPLEMENTO ALIMENTARIO A  LOS NIÑOS, NIÑAS, Y ADOLESCENTES DE LA MATRICULA OFICIAL,DEL MUNICIPIO DE    YALI</t>
  </si>
  <si>
    <t>2017AS390175</t>
  </si>
  <si>
    <t>YALI</t>
  </si>
  <si>
    <t>COFINANCIAR LA ENTREGA DE RACIONES DENTRO DE LA EJECUCIÓN DEL PROGRAMA DE ALIMENTACIÓN ESCOLAR, ATRAVEZ DEL CUAL SE BRINDA COMPLEMENTO ALIMENTARIO A  LOS NIÑOS, NIÑAS, Y ADOLESCENTES DE LA MATRICULA OFICIAL,DEL MUNICIPIO DE    YARUMAL</t>
  </si>
  <si>
    <t>2017AS390176</t>
  </si>
  <si>
    <t>YARUMAL</t>
  </si>
  <si>
    <t>COFINANCIAR LA ENTREGA DE RACIONES DENTRO DE LA EJECUCIÓN DEL PROGRAMA DE ALIMENTACIÓN ESCOLAR, ATRAVEZ DEL CUAL SE BRINDA COMPLEMENTO ALIMENTARIO A  LOS NIÑOS, NIÑAS, Y ADOLESCENTES DE LA MATRICULA OFICIAL,DEL MUNICIPIO DE   YOLOMBO</t>
  </si>
  <si>
    <t>2017AS390177</t>
  </si>
  <si>
    <t xml:space="preserve">YOLOMBO </t>
  </si>
  <si>
    <t>COFINANCIAR LA ENTREGA DE RACIONES DENTRO DE LA EJECUCIÓN DEL PROGRAMA DE ALIMENTACIÓN ESCOLAR, ATRAVEZ DEL CUAL SE BRINDA COMPLEMENTO ALIMENTARIO A  LOS NIÑOS, NIÑAS, Y ADOLESCENTES DE LA MATRICULA OFICIAL,DEL MUNICIPIO DE   YONDO</t>
  </si>
  <si>
    <t>2017AS390178</t>
  </si>
  <si>
    <t>YONDÓ</t>
  </si>
  <si>
    <t>COFINANCIAR LA ENTREGA DE RACIONES DENTRO DE LA EJECUCIÓN DEL PROGRAMA DE ALIMENTACIÓN ESCOLAR, ATRAVEZ DEL CUAL SE BRINDA COMPLEMENTO ALIMENTARIO A  LOS NIÑOS, NIÑAS, Y ADOLESCENTES DE LA MATRICULA OFICIAL,DEL MUNICIPIO DE    ZARAGOZA</t>
  </si>
  <si>
    <t>2017AS390179</t>
  </si>
  <si>
    <t>ZARAGOZA</t>
  </si>
  <si>
    <t>COFINANCIAR LA ENTREGA DE RACIONES DENTRO DE LA  EJECUCION DEL PROGRAMA DE ALIMENTACION ESCOLAR PAE ATRAVEZ DEL CUAL SE BRINDA ALMUERZO A LOS NIÑOS, NIÑAS Y ADOLESCENTES DE LA MATRICULA OFICIAL DEL MUNICIPIO DE AMALFI, COMO COMPONENTE DE LA ESTRATEGIA DE JORNADA UNICA.</t>
  </si>
  <si>
    <t>Cupos atendidos en los programas de complementación alimentaria ( JU )</t>
  </si>
  <si>
    <t>2017AS390180</t>
  </si>
  <si>
    <t>AMPARO ALMANZA OCHOA</t>
  </si>
  <si>
    <t>COFINANCIAR LA ENTREGA DE RACIONES DENTRO DE LA  EJECUCION DEL PROGRAMA DE ALIMENTACION ESCOLAR PAE ATRAVEZ DEL CUAL SE BRINDA ALMUERZO A LOS NIÑOS, NIÑAS Y ADOLESCENTES DE LA MATRICULA OFICIAL DEL MUNICIPIO DE  CIUDAD BOLIVAR, COMO COMPONENTE DE LA ESTRATEGIA DE JORNADA UNICA.</t>
  </si>
  <si>
    <t>2017AS390181</t>
  </si>
  <si>
    <t>COFINANCIAR LA ENTREGA DE RACIONES DENTRO DE LA  EJECUCION DEL PROGRAMA DE ALIMENTACION ESCOLAR PAE ATRAVEZ DEL CUAL SE BRINDA ALMUERZO A LOS NIÑOS, NIÑAS Y ADOLESCENTES DE LA MATRICULA OFICIAL DEL MUNICIPIO DE  GIRARDOTA, COMO COMPONENTE DE LA ESTRATEGIA DE JORNADA UNICA.</t>
  </si>
  <si>
    <t>2017AS390182</t>
  </si>
  <si>
    <t>COFINANCIAR LA ENTREGA DE RACIONES DENTRO DE LA  EJECUCION DEL PROGRAMA DE ALIMENTACION ESCOLAR PAE ATRAVEZ DEL CUAL SE BRINDA ALMUERZO A LOS NIÑOS, NIÑAS Y ADOLESCENTES DE LA MATRICULA OFICIAL DEL MUNICIPIO DE  GUATAPE, COMO COMPONENTE DE LA ESTRATEGIA DE JORNADA UNICA.</t>
  </si>
  <si>
    <t>2017AS390183</t>
  </si>
  <si>
    <t>GUATAPE</t>
  </si>
  <si>
    <r>
      <rPr>
        <sz val="8"/>
        <color rgb="FFFF0000"/>
        <rFont val="Arial"/>
        <family val="2"/>
      </rPr>
      <t>COFINANCIAR</t>
    </r>
    <r>
      <rPr>
        <sz val="8"/>
        <color rgb="FF3D3D3D"/>
        <rFont val="Arial"/>
        <family val="2"/>
      </rPr>
      <t xml:space="preserve"> LA ENTREGA DE RACIONES DENTRO DE LA  EJECUCION DEL PROGRAMA DE ALIMENTACION ESCOLAR PAE ATRAVEZ DEL CUAL SE BRINDA ALMUERZO A LOS NIÑOS, NIÑAS Y ADOLESCENTES DE LA MATRICULA OFICIAL DEL MUNICIPIO DE  PEQUE, COMO COMPONENTE DE LA ESTRATEGIA DE JORNADA UNICA.</t>
    </r>
  </si>
  <si>
    <t>2017AS390184</t>
  </si>
  <si>
    <t>COFINANCIAR LA ENTREGA DE RACIONES DENTRO DE LA  EJECUCION DEL PROGRAMA DE ALIMENTACION ESCOLAR PAE ATRAVEZ DEL CUAL SE BRINDA ALMUERZO A LOS NIÑOS, NIÑAS Y ADOLESCENTES DE LA MATRICULA OFICIAL DEL MUNICIPIO DE  SAN LUIS, COMO COMPONENTE DE LA ESTRATEGIA DE JORNADA UNICA.</t>
  </si>
  <si>
    <t>2017AS390185</t>
  </si>
  <si>
    <t>SAN LUIS</t>
  </si>
  <si>
    <t>COFINANCIAR LA ENTREGA DE RACIONES DENTRO DE LA  EJECUCION DEL PROGRAMA DE ALIMENTACION ESCOLAR PAE ATRAVEZ DEL CUAL SE BRINDA ALMUERZO A LOS NIÑOS, NIÑAS Y ADOLESCENTES DE LA MATRICULA OFICIAL DEL MUNICIPIO DE  TAMESIS, COMO COMPONENTE DE LA ESTRATEGIA DE JORNADA UNICA.</t>
  </si>
  <si>
    <t>2017AS390186</t>
  </si>
  <si>
    <t>TAMESIS</t>
  </si>
  <si>
    <t>COFINANCIAR LA ENTREGA DE RACIONES DENTRO DE LA  EJECUCION DEL PROGRAMA DE ALIMENTACION ESCOLAR PAE ATRAVEZ DEL CUAL SE BRINDA ALMUERZO A LOS NIÑOS, NIÑAS Y ADOLESCENTES DE LA MATRICULA OFICIAL DEL MUNICIPIO DE  TARSO, COMO COMPONENTE DE LA ESTRATEGIA DE JORNADA UNICA.</t>
  </si>
  <si>
    <t>2017AS390187</t>
  </si>
  <si>
    <t>COFINANCIAR LA ENTREGA DE RACIONES DENTRO DE LA  EJECUCION DEL PROGRAMA DE ALIMENTACION ESCOLAR PAE ATRAVEZ DEL CUAL SE BRINDA ALMUERZO A LOS NIÑOS, NIÑAS Y ADOLESCENTES DE LA MATRICULA OFICIAL DEL MUNICIPIO DE  TITIRIBI, COMO COMPONENTE DE LA ESTRATEGIA DE JORNADA UNICA.</t>
  </si>
  <si>
    <t>2017AS390188</t>
  </si>
  <si>
    <t>COFINANCIAR LA ENTREGA DE RACIONES DENTRO DE LA  EJECUCION DEL PROGRAMA DE ALIMENTACION ESCOLAR PAE ATRAVEZ DEL CUAL SE BRINDA ALMUERZO A LOS NIÑOS, NIÑAS Y ADOLESCENTES DE LA MATRICULA OFICIAL DEL MUNICIPIO DE  URAMITA, COMO COMPONENTE DE LA ESTRATEGIA DE JORNADA UNICA.</t>
  </si>
  <si>
    <t>2017AS390189</t>
  </si>
  <si>
    <t>URAMITA</t>
  </si>
  <si>
    <t>COFINANCIAR LA ENTREGA DE RACIONES DENTRO DE LA  EJECUCION DEL PROGRAMA DE ALIMENTACION ESCOLAR PAE ATRAVEZ DEL CUAL SE BRINDA ALMUERZO A LOS NIÑOS, NIÑAS Y ADOLESCENTES DE LA MATRICULA OFICIAL DEL MUNICIPIO DE  VIGIA DEL FUERTE, COMO COMPONENTE DE LA ESTRATEGIA DE JORNADA UNICA.</t>
  </si>
  <si>
    <t>2017AS390190</t>
  </si>
  <si>
    <t>COFINANCIAR LA ENTREGA DE RACIONES DENTRO DE LA  EJECUCION DEL PROGRAMA DE ALIMENTACION ESCOLAR PAE ATRAVEZ DEL CUAL SE BRINDA ALMUERZO A LOS NIÑOS, NIÑAS Y ADOLESCENTES DE LA MATRICULA OFICIAL DEL MUNICIPIO DE  YARUMAL, COMO COMPONENTE DE LA ESTRATEGIA DE JORNADA UNICA.</t>
  </si>
  <si>
    <t>2017AS390191</t>
  </si>
  <si>
    <t>PRESTAR EL SERVICIO DE ATENCIÓN PARA RECUPERACIÓN NUTRICIONAL, A LOS NIÑOS Y NIÑAS EN CONDICIÓN DE DESNUTRICIÓN Y A MADRES GESTANTES Y LACTANTES CON BAJO PESO EN EL MUNICIPIO DE VIGÍA DEL FUERTE</t>
  </si>
  <si>
    <t>Número de niños, niñas y familias gestantes atendidos en los centros de atención integral nutricional</t>
  </si>
  <si>
    <t>ATENCION Y RECUPERCION NUTRICIONAL A FAMILIAS VULNERABLES DEL DEPARTAMENTO</t>
  </si>
  <si>
    <t>010018001</t>
  </si>
  <si>
    <t xml:space="preserve">Servicio recuperación nutricional </t>
  </si>
  <si>
    <t>TATIANA HERNANDEZ BENJUMEA</t>
  </si>
  <si>
    <t>PRESTAR EL SERVICIO DE ATENCIÓN PARA RECUPERACIÓN NUTRICIONAL, A LOS NIÑOS Y NIÑAS EN CONDICIÓN DE DESNUTRICIÓN Y A MADRES GESTANTES Y LACTANTES CON BAJO PESO EN EL MUNICIPIO DE  MURINDO</t>
  </si>
  <si>
    <t>MURINDO</t>
  </si>
  <si>
    <t>PRESTAR EL SERVICIO DE ATENCIÓN PARA RECUPERACIÓN NUTRICIONAL, A LOS NIÑOS Y NIÑAS EN CONDICIÓN DE DESNUTRICIÓN Y A MADRES GESTANTES Y LACTANTES CON BAJO PESO EN EL MUNICIPIO DE  TARAZA</t>
  </si>
  <si>
    <t xml:space="preserve">PRESTAR EL SERVICIO DE ATENCIÓN PARA RECUPERACIÓN NUTRICIONAL, A LOS NIÑOS Y NIÑAS EN CONDICIÓN DE DESNUTRICIÓN Y A MADRES GESTANTES Y LACTANTES CON BAJO PESO EN EL MUNICIPIO DE  TURBO </t>
  </si>
  <si>
    <t>TURBO</t>
  </si>
  <si>
    <t>PRESTAR EL SERVICIO DE ATENCIÓN PARA RECUPERACIÓN NUTRICIONAL, A LOS NIÑOS Y NIÑAS EN CONDICIÓN DE DESNUTRICIÓN Y A MADRES GESTANTES Y LACTANTES CON BAJO PESO EN EL MUNICIPIO DE  SEGOVIA</t>
  </si>
  <si>
    <t>Prestar el servicio de apoyo a Ia gestiôn a través del
acompanamiento a Ia supervision técnica, administrativa y
financiera de los convenios y contratos celebrados por Ia
Gerencia de Seguridad Alimentaria y Nutricional - MANA para
garantizar la prestación del Programa de Alimentación escolar.</t>
  </si>
  <si>
    <t>PRESTAR EL SERVICIO DE APOYO ALA GESTION ATRAVEZ DEL ACOMPAÑAMIENTO A LA SUPERVISION, TECNICA ADMINISTRATIVA, Y FINANCIERA DE LOS CONVENIOS Y CONTRATOS CELEBRADOS POR MANA</t>
  </si>
  <si>
    <t>SUMINISTRO DE RACIONES PARA EL PROGRAMA DE ALIMENTACION ESCOLAR PARA GARANTIZAR LA PERMANENCIA DE LA POBLACION ECOLAR EN TODO EL DEPARTAMENTO DE ANTIOQUIA</t>
  </si>
  <si>
    <t>LOS MUNICIPIOS QUE CONFORMAN EL PAE</t>
  </si>
  <si>
    <t>APOYAR LA SUPERVISION DE  TECNICA DE LOS CONVENIOS Y CONTRATOS DE LA GERENCIA DE SEGURIDAD ALIMENTARIA MANA</t>
  </si>
  <si>
    <t>2017SS390192</t>
  </si>
  <si>
    <t>TECNOLOGICO 2018</t>
  </si>
  <si>
    <t>SIN EJECUTAR</t>
  </si>
  <si>
    <t>CON VIGENCIA FUTURA 2 ENERO</t>
  </si>
  <si>
    <t>GLORIA AMPARO HOYOS</t>
  </si>
  <si>
    <t>Prestar los servicios de asistencia técnica, profesiorial y de gestión del
 conocimiento para el fortalecimiento de los proyectos establecidos por Ia
Gerencia de Seguridad Alimentaria y Nutricional de Antioquia MANA</t>
  </si>
  <si>
    <t>ASISTENCIA TECNICA,PROFECIONAL Y DE GESTION DEL CONOCIMIENTO PARA EL FORTALECIMIENTO DE LA GERENCIA DE MANA</t>
  </si>
  <si>
    <t>PROYECTOS PRODUCTIVOS, PEDAGOGICOS ETE</t>
  </si>
  <si>
    <t>SEGURIDAD ALIMENTARIA Y NUTRICIONAL EN LA POBLACION BULNERABLE</t>
  </si>
  <si>
    <t>PRESTAR SERVICIOS DE ASISTENCIA TECNICA, PROFECIONAL Y DE GESTION DE CONOCIMIENTO</t>
  </si>
  <si>
    <t>2017SS390193</t>
  </si>
  <si>
    <t>U DE A  2018</t>
  </si>
  <si>
    <t>TERESITA MESA VALENCIA</t>
  </si>
  <si>
    <t>Secretaría de Medio Ambiente</t>
  </si>
  <si>
    <t>Realización del III foro regional de cambio climático</t>
  </si>
  <si>
    <t>CARLOS ANDRES ESCOBAR DIEZ</t>
  </si>
  <si>
    <t>3838685</t>
  </si>
  <si>
    <t>carlos.escobar@antioquia.gov.co</t>
  </si>
  <si>
    <t>Adaptación y Mitigación al Cambio Climático</t>
  </si>
  <si>
    <t>Proyectos del Plan Departamental de Adaptación y Mitigación al cambio climático implementados</t>
  </si>
  <si>
    <t>Formulación e implementación del plan departamental de adaptación y mitigación al
cambio climático Antioquia</t>
  </si>
  <si>
    <t>210000-001</t>
  </si>
  <si>
    <t>Impl proy innov inv mitig cambio climát</t>
  </si>
  <si>
    <t>Juan David Ramirez Bedoya</t>
  </si>
  <si>
    <t>Tipo C Supervisión</t>
  </si>
  <si>
    <t xml:space="preserve">Gestionar proyectos para la implementación del Plan Departamental de Adaptación y Mitigación al cambio climático </t>
  </si>
  <si>
    <t>Cofinanciar la adquisición de predios de importancia estratégica para la protección de las fuentes hídricas que abastece acueductos.</t>
  </si>
  <si>
    <t>Protección y Conservación del Recurso Hídrico</t>
  </si>
  <si>
    <t>Áreas para la protección de fuentes abastecedoras de acueductos adquiridas</t>
  </si>
  <si>
    <t>Protección y conservación del recurso hidrico en el departamento de Antioquia</t>
  </si>
  <si>
    <t>210021-001</t>
  </si>
  <si>
    <t>Áreas protección fuentes adquiridas</t>
  </si>
  <si>
    <t>Andres Giovanny Correa Maya</t>
  </si>
  <si>
    <t>Implementar el esquema de pago por servicios ambientales BANCO2, para la conservación de ecosistemas estratégicos asociados al recurso Hídrico, en los municipios, bajo los parámetros establecidos en la Ordenanza Departamental N° 049 de 2016.</t>
  </si>
  <si>
    <t>Conservación de Ecosistemas Estratégicos</t>
  </si>
  <si>
    <t>Áreas en ecosistemas estratégicos con vigilada y controlada</t>
  </si>
  <si>
    <t>Protección y conservación de áreas de ecosistemas estratégicos, Antioquia</t>
  </si>
  <si>
    <t>210022-001</t>
  </si>
  <si>
    <t>Áreas ecosis estrat vigilada controlada</t>
  </si>
  <si>
    <t>Santiago Arbelaez Arbelaez</t>
  </si>
  <si>
    <t>Implementar el esquema de pago por servicios ambientales BANCO2, para la conservación de ecosistemas estratégicos asociados al recurso Hídrico, en el municipio de Abejorral, bajo los parámetros establecidos en la Ordenanza Departamental N° 049 de 2016.</t>
  </si>
  <si>
    <t>CORNARE, MUNICIPIO DE ABEJORRAL Y CORPORACIÓN MASBOSQUES</t>
  </si>
  <si>
    <t>Convenio No. 4600006858,  VF6000002256 Ordenanza 40 del 04 de octubre de 2017</t>
  </si>
  <si>
    <t>Implementar el esquema de pago por servicios ambientales BANCO2, para la conservación de ecosistemas estratégicos asociados al recurso Hídrico, en el municipio de Argelia, bajo los parámetros establecidos en la Ordenanza Departamental N° 049 de 2016.</t>
  </si>
  <si>
    <t>CORNARE, MUNICIPIO DE ARGELIA Y CORPORACIÓN MASBOSQUES</t>
  </si>
  <si>
    <t>Convenio No. 4600006859, VF6000002256 Ordenanza 40 del 04 de octubre de 2017</t>
  </si>
  <si>
    <t>Implementar el esquema de pago por servicios ambientales BANCO2, para la conservación de ecosistemas estratégicos asociados al recurso Hídrico, en el municipio de Nariño, bajo los parámetros establecidos en la Ordenanza Departamental N° 049 de 2016.</t>
  </si>
  <si>
    <t>CORNARE, MUNICIPIO DE NARIÑO Y CORPORACIÓN MASBOSQUES</t>
  </si>
  <si>
    <t>Convenio No. 4600006860, VF6000002256 Ordenanza 40 del 04 de octubre de 2017</t>
  </si>
  <si>
    <t>Implementar el esquema de pago por servicios ambientales BANCO2, para la conservación de ecosistemas estratégicos asociados al recurso Hídrico, en el municipio de Sonsón, bajo los parámetros establecidos en la Ordenanza Departamental N° 049 de 2016.</t>
  </si>
  <si>
    <t>CORNARE, MUNICIPIO DE SONSÓN Y CORPORACIÓN MASBOSQUES</t>
  </si>
  <si>
    <t>Convenio No. 4600006862, VF6000002256 Ordenanza 40 del 04 de octubre de 2017</t>
  </si>
  <si>
    <t>Implementar el esquema de pago por servicios ambientales BANCO2, para la conservación de ecosistemas estratégicos asociados al recurso Hídrico, en el municipio de Alejandria , bajo los parámetros establecidos en la Ordenanza Departamental N° 049 de 2016.</t>
  </si>
  <si>
    <t>CORNARE, MUNICIPIO DE ALEJANDRÍA Y CORPORACIÓN MASBOSQUES</t>
  </si>
  <si>
    <t>Convenio No. 4600006863, VF6000002256 Ordenanza 40 del 04 de octubre de 2017</t>
  </si>
  <si>
    <t>Implementar el esquema de pago por servicios ambientales BANCO2, para la conservación de ecosistemas estratégicos asociados al recurso Hídrico, en el municipio de Concepción, bajo los parámetros establecidos en la Ordenanza Departamental N° 049 de 2016.</t>
  </si>
  <si>
    <t>CORNARE, MUNICIPIO DE CONCEPCIÓN Y CORPORACIÓN MASBOSQUES</t>
  </si>
  <si>
    <t>Convenio No. 4600006864, VF6000002256 Ordenanza 40 del 04 de octubre de 2017</t>
  </si>
  <si>
    <t>Diana Carolina Uribe Gutierrez</t>
  </si>
  <si>
    <t>Implementar el esquema de pago por servicios ambientales BANCO2, para la conservación de ecosistemas estratégicos asociados al recurso Hídrico, en el municipio de San Roque, bajo los parámetros establecidos en la Ordenanza Departamental N° 049 de 2016.</t>
  </si>
  <si>
    <t>CORNARE, MUNICIPIO DE SAN ROQUE Y CORPORACIÓN MASBOSQUES</t>
  </si>
  <si>
    <t>Convenio No. 4600006865, VF6000002256 Ordenanza 40 del 04 de octubre de 2017</t>
  </si>
  <si>
    <t>Implementar el esquema de pago por servicios ambientales BANCO2, para la conservación de ecosistemas estratégicos asociados al recurso Hídrico, en el municipio de Santo Domingo, bajo los parámetros establecidos en la Ordenanza Departamental N° 049 de 2016.</t>
  </si>
  <si>
    <t>CORNARE, MUNICIPIO DE SANTO DOMINGO Y CORPORACIÓN MASBOSQUES</t>
  </si>
  <si>
    <t>Convenio No. 4600006869, VF6000002256 Ordenanza 40 del 04 de octubre de 2017</t>
  </si>
  <si>
    <t>Implementar el esquema de pago por servicios ambientales BANCO2, para la conservación de ecosistemas estratégicos asociados al recurso Hídrico, en el municipio de Cocorná, bajo los parámetros establecidos en la Ordenanza Departamental N° 049 de 2016.</t>
  </si>
  <si>
    <t>CORNARE, MUNICIPIO DE COCORNÁ Y CORPORACIÓN MASBOSQUES</t>
  </si>
  <si>
    <t>Convenio No. 4600006867, VF6000002256 Ordenanza 40 del 04 de octubre de 2017</t>
  </si>
  <si>
    <t>Implementar el esquema de pago por servicios ambientales BANCO2, para la conservación de ecosistemas estratégicos asociados al recurso Hídrico, en el municipio de San Francisco, bajo los parámetros establecidos en la Ordenanza Departamental N° 049 de 2016.</t>
  </si>
  <si>
    <t>CORNARE, MUNICIPIO DE SAN FRANCISCO Y CORPORACIÓN MASBOSQUES</t>
  </si>
  <si>
    <t>Convenio No. 4600006871,VF6000002256 Ordenanza 40 del 04 de octubre de 2017</t>
  </si>
  <si>
    <t>Implementar el esquema de pago por servicios ambientales BANCO2, para la conservación de ecosistemas estratégicos asociados al recurso Hídrico, en el municipio de San Luis, bajo los parámetros establecidos en la Ordenanza Departamental N° 049 de 2016.</t>
  </si>
  <si>
    <t>CORNARE, MUNICIPIO DE SAN LUIS Y CORPORACIÓN MASBOSQUES</t>
  </si>
  <si>
    <t>Convenio No. 4600006874, VF6000002256 Ordenanza 40 del 04 de octubre de 2017</t>
  </si>
  <si>
    <t>Implementar el esquema de pago por servicios ambientales BANCO2, para la conservación de ecosistemas estratégicos asociados al recurso Hídrico, en el municipio de El Carmen de Viboral, bajo los parámetros establecidos en la Ordenanza Departamental N° 049 de 2016.</t>
  </si>
  <si>
    <t>CORNARE, MUNICIPIO DE EL CARMEN DE VIBORAL Y CORPORACIÓN MASBOSQUES</t>
  </si>
  <si>
    <t>Convenio No. 4600006875,VF6000002256 Ordenanza 40 del 04 de octubre de 2017</t>
  </si>
  <si>
    <t>Implementar el esquema de pago por servicios ambientales BANCO2, para la conservación de ecosistemas estratégicos asociados al recurso Hídrico, en el municipio de El Santuario , bajo los parámetros establecidos en la Ordenanza Departamental N° 049 de 2016.</t>
  </si>
  <si>
    <t>CORNARE, MUNICIPIO DE EL SANTUARIO, EMPRESA DE SERVICIOS PÚBLICOS Y CORPORACIÓN MASBOSQUES</t>
  </si>
  <si>
    <t>Convenio No. 4600006876, VF6000002256 Ordenanza 40 del 04 de octubre de 2017</t>
  </si>
  <si>
    <t>Implementar el esquema de pago por servicios ambientales BANCO2, para la conservación de ecosistemas estratégicos asociados al recurso Hídrico, en el municipio de Guarne, bajo los parámetros establecidos en la Ordenanza Departamental N° 049 de 2016.</t>
  </si>
  <si>
    <t>CORNARE, MUNICIPIO DE GUARNE Y CORPORACIÓN MASBOSQUES</t>
  </si>
  <si>
    <t>Convenio No. 4600007005, VF6000002256 Ordenanza 40 del 04 de octubre de 2017</t>
  </si>
  <si>
    <t>Implementar el esquema de pago por servicios ambientales BANCO2, para la conservación de ecosistemas estratégicos asociados al recurso Hídrico, en el municipio de La Unión , bajo los parámetros establecidos en la Ordenanza Departamental N° 049 de 2016.</t>
  </si>
  <si>
    <t>CORNARE, MUNICIPIO DE LA UNION Y CORPORACIÓN MASBOSQUES</t>
  </si>
  <si>
    <t>Convenio No. 4600006877, VF6000002256 Ordenanza 40 del 04 de octubre de 2017</t>
  </si>
  <si>
    <t>Implementar el esquema de pago por servicios ambientales BANCO2, para la conservación de ecosistemas estratégicos asociados al recurso Hídrico, en el municipio de San Vicente, bajo los parámetros establecidos en la Ordenanza Departamental N° 049 de 2016.</t>
  </si>
  <si>
    <t>CORNARE, MUNICIPIO DE SAN VICENTE Y CORPORACIÓN MASBOSQUES</t>
  </si>
  <si>
    <t>Convenio No. 4600006879, VF6000002256 Ordenanza 40 del 04 de octubre de 2017</t>
  </si>
  <si>
    <t>Implementar el esquema de pago por servicios ambientales BANCO2, para la conservación de ecosistemas estratégicos asociados al recurso Hídrico, en el municipio de El Peñol, bajo los parámetros establecidos en la Ordenanza Departamental N° 049 de 2016.</t>
  </si>
  <si>
    <t>CORNARE, MUNICIPIO DE EL PEÑOL Y CORPORACIÓN MASBOSQUES</t>
  </si>
  <si>
    <t>Convenio No. 4600006880, VF6000002256 Ordenanza 40 del 04 de octubre de 2017</t>
  </si>
  <si>
    <t>Implementar el esquema de pago por servicios ambientales BANCO2, para la conservación de ecosistemas estratégicos asociados al recurso Hídrico, en el municipio de Granada, bajo los parámetros establecidos en la Ordenanza Departamental N° 049 de 2016.</t>
  </si>
  <si>
    <t>CORNARE, MUNICIPIO DE GRANADA Y CORPORACIÓN MASBOSQUES</t>
  </si>
  <si>
    <t>Convenio No. 4600006881, VF6000002256 Ordenanza 40 del 04 de octubre de 2017</t>
  </si>
  <si>
    <t>Implementar el esquema de pago por servicios ambientales BANCO2, para la conservación de ecosistemas estratégicos asociados al recurso Hídrico, en el municipio de Guatape, bajo los parámetros establecidos en la Ordenanza Departamental N° 049 de 2016.</t>
  </si>
  <si>
    <t>CORNARE, MUNICIPIO DE GUATAPÉ Y CORPORACIÓN MASBOSQUES</t>
  </si>
  <si>
    <t>Convenio No. 4600006890, VF6000002256 Ordenanza 40 del 04 de octubre de 2017</t>
  </si>
  <si>
    <t>Implementar el esquema de pago por servicios ambientales BANCO2, para la conservación de ecosistemas estratégicos asociados al recurso Hídrico, en el municipio de San Rafael, bajo los parámetros establecidos en la Ordenanza Departamental N° 049 de 2016.</t>
  </si>
  <si>
    <t>CORNARE, MUNICIPIO DE SAN RAFAEL Y CORPORACIÓN MASBOSQUES</t>
  </si>
  <si>
    <t>Convenio No. 4600006891, VF6000002256 Ordenanza 40 del 04 de octubre de 2017</t>
  </si>
  <si>
    <t>Implementar el esquema de pago por servicios ambientales BANCO2, para la conservación de ecosistemas estratégicos asociados al recurso Hídrico, en el municipio de San Carlos, bajo los parámetros establecidos en la Ordenanza Departamental N° 049 de 2016.</t>
  </si>
  <si>
    <t>CORNARE, MUNICIPIO DE SAN CARLOS Y CORPORACIÓN MASBOSQUES</t>
  </si>
  <si>
    <t>Convenio No. 4600006882, VF6000002256 Ordenanza 40 del 04 de octubre de 2017</t>
  </si>
  <si>
    <t>Implementar el esquema de pago por servicios ambientales BANCO2, para la conservación de los ecosistemas estratégicos asociados al recurso Hídrico, en las reservas de los cañones Melcocho y Santo Domingo en los municipios de El Carmen de Viboral y Cocorná,  bajo los parámetros establecidos en la Ordenanza Departamental N° 049 de 2016.</t>
  </si>
  <si>
    <t>CORNARE, MUNICIPIO DE EL CARMEN DE VIBORAL, COCORNÁ Y CORPORACIÓN MASBOSQUES</t>
  </si>
  <si>
    <t>Convenio No. 4600007537, VF6000002256 Ordenanza 40 del 04 de octubre de 2017</t>
  </si>
  <si>
    <t>Implementar el esquema de pago por servicios ambientales BANCO2, para la conservación de ecosistemas estratégicos asociados al recurso Hídrico, en el municipio de Anori, bajo los parámetros establecidos en la Ordenanza Departamental N° 049 de 2016.</t>
  </si>
  <si>
    <t>CORANTIOQUIA, MUNICIPIO DE ANORÍ Y CORPORACIÓN MASBOSQUES</t>
  </si>
  <si>
    <t>Convenio No. 4600007094, VF6000002256 Ordenanza 40 del 04 de octubre de 2017</t>
  </si>
  <si>
    <t>Implementar el esquema de pago por servicios ambientales BANCO2, para la conservación de ecosistemas estratégicos asociados al recurso Hídrico, en el municipio de Angostura, bajo los parámetros establecidos en la Ordenanza Departamental N° 049 de 2016.</t>
  </si>
  <si>
    <t>CORANTIOQUIA, MUNICIPIO DE ANGOSTURA Y CORPORACIÓN MASBOSQUES</t>
  </si>
  <si>
    <t>Convenio No. 4600007092, VF6000002256 Ordenanza 40 del 04 de octubre de 2017</t>
  </si>
  <si>
    <t>Implementar el esquema de pago por servicios ambientales BANCO2, para la conservación de ecosistemas estratégicos asociados al recurso Hídrico, en el municipio de Andes, bajo los parámetros establecidos en la Ordenanza Departamental N° 049 de 2016.</t>
  </si>
  <si>
    <t>CORANTIOQUIA, MUNICIPIO DE ANDES Y CORPORACIÓN MASBOSQUES</t>
  </si>
  <si>
    <t>Convenio No. 4600007093, VF6000002256 Ordenanza 40 del 04 de octubre de 2017</t>
  </si>
  <si>
    <t>Implementar el esquema de pago por servicios ambientales BANCO2, para la conservación de ecosistemas estratégicos asociados al recurso Hídrico, en el municipio de Belmira, bajo los parámetros establecidos en la Ordenanza Departamental N° 049 de 2016.</t>
  </si>
  <si>
    <t>CORANTIOQUIA, MUNICIPIO DE BELMIRA Y CORPORACIÓN MASBOSQUES</t>
  </si>
  <si>
    <t>Convenio No. 4600007095, VF6000002256 Ordenanza 40 del 04 de octubre de 2017</t>
  </si>
  <si>
    <t>Implementar el esquema de pago por servicios ambientales BANCO2, para la conservación de ecosistemas estratégicos asociados al recurso Hídrico, en el municipio de Betulia, bajo los parámetros establecidos en la Ordenanza Departamental N° 049 de 2016.</t>
  </si>
  <si>
    <t>CORANTIOQUIA, MUNICIPIO DE BETULIA Y CORPORACIÓN MASBOSQUES</t>
  </si>
  <si>
    <t>Convenio No. 4600007096, VF6000002256 Ordenanza 40 del 04 de octubre de 2017</t>
  </si>
  <si>
    <t>Implementar el esquema de pago por servicios ambientales BANCO2, para la conservación de ecosistemas estratégicos asociados al recurso Hídrico, en el municipio de Briceño, bajo los parámetros establecidos en la Ordenanza Departamental N° 049 de 2016.</t>
  </si>
  <si>
    <t>CORANTIOQUIA, MUNICIPIO DE BRICEÑO Y CORPORACIÓN MASBOSQUES</t>
  </si>
  <si>
    <t>Convenio No. 4600007097, VF6000002256 Ordenanza 40 del 04 de octubre de 2017</t>
  </si>
  <si>
    <t>Implementar el esquema de pago por servicios ambientales BANCO2, para la conservación de ecosistemas estratégicos asociados al recurso Hídrico, en el municipio de Caracoli, bajo los parámetros establecidos en la Ordenanza Departamental N° 049 de 2016.</t>
  </si>
  <si>
    <t>CORANTIOQUIA, MUNICIPIO DE CARACOLÍ Y CORPORACIÓN MASBOSQUES</t>
  </si>
  <si>
    <t>Convenio No. 4600007098, VF6000002256 Ordenanza 40 del 04 de octubre de 2017</t>
  </si>
  <si>
    <t>Implementar el esquema de pago por servicios ambientales BANCO2, para la conservación de ecosistemas estratégicos asociados al recurso Hídrico, en el municipio de Ciudad Bolivar, bajo los parámetros establecidos en la Ordenanza Departamental N° 049 de 2016.</t>
  </si>
  <si>
    <t>CORANTIOQUIA, MUNICIPIO DE CIUDAD BOLIVAR Y CORPORACIÓN MASBOSQUES</t>
  </si>
  <si>
    <t>Convenio No. 4600007099, VF6000002256 Ordenanza 40 del 04 de octubre de 2017</t>
  </si>
  <si>
    <t>Implementar el esquema de pago por servicios ambientales BANCO2, para la conservación de ecosistemas estratégicos asociados al recurso Hídrico, en el municipio de Donmatias, bajo los parámetros establecidos en la Ordenanza Departamental N° 049 de 2016.</t>
  </si>
  <si>
    <t>CORANTIOQUIA, MUNICIPIO DE DONMATÍAS Y CORPORACIÓN MASBOSQUES</t>
  </si>
  <si>
    <t>Convenio No. 4600007100, VF6000002256 Ordenanza 40 del 04 de octubre de 2017</t>
  </si>
  <si>
    <t>Implementar el esquema de pago por servicios ambientales BANCO2, para la conservación de ecosistemas estratégicos asociados al recurso Hídrico, en el municipio de Ebejico, bajo los parámetros establecidos en la Ordenanza Departamental N° 049 de 2016.</t>
  </si>
  <si>
    <t>CORANTIOQUIA, MUNICIPIO DE EBÉJICO Y CORPORACIÓN MASBOSQUES</t>
  </si>
  <si>
    <t>Convenio No. 4600007101, VF6000002256 Ordenanza 40 del 04 de octubre de 2017</t>
  </si>
  <si>
    <t>Implementar el esquema de pago por servicios ambientales BANCO2, para la conservación de ecosistemas estratégicos asociados al recurso Hídrico, en el municipio de Gomez Plata, bajo los parámetros establecidos en la Ordenanza Departamental N° 049 de 2016.</t>
  </si>
  <si>
    <t>CORANTIOQUIA, MUNICIPIO DE GÓMEZ PLATA Y CORPORACIÓN MASBOSQUES</t>
  </si>
  <si>
    <t>Convenio No. 4600007102, VF6000002256 Ordenanza 40 del 04 de octubre de 2017</t>
  </si>
  <si>
    <t>Implementar el esquema de pago por servicios ambientales BANCO2, para la conservación de ecosistemas estratégicos asociados al recurso Hídrico, en el municipio de Guadalupe, bajo los parámetros establecidos en la Ordenanza Departamental N° 049 de 2016.</t>
  </si>
  <si>
    <t>CORANTIOQUIA, MUNICIPIO DE GUADALUPE Y CORPORACIÓN MASBOSQUES</t>
  </si>
  <si>
    <t>Convenio No. 4600007103, VF6000002256 Ordenanza 40 del 04 de octubre de 2017</t>
  </si>
  <si>
    <t>Implementar el esquema de pago por servicios ambientales BANCO2, para la conservación de ecosistemas estratégicos asociados al recurso Hídrico, en el municipio de ituango, bajo los parámetros establecidos en la Ordenanza Departamental N° 049 de 2016.</t>
  </si>
  <si>
    <t>CORANTIOQUIA, MUNICIPIO DE ITUANGO Y CORPORACIÓN MASBOSQUES</t>
  </si>
  <si>
    <t>Convenio No. 4600007104, VF6000002256 Ordenanza 40 del 04 de octubre de 2017</t>
  </si>
  <si>
    <t>Implementar el esquema de pago por servicios ambientales BANCO2, para la conservación de ecosistemas estratégicos asociados al recurso Hídrico, en el municipio de Jerico, bajo los parámetros establecidos en la Ordenanza Departamental N° 049 de 2016.</t>
  </si>
  <si>
    <t>CORANTIOQUIA, MUNICIPIO DE JERICÓ Y CORPORACIÓN MASBOSQUES</t>
  </si>
  <si>
    <t>Convenio No. 4600007105, VF6000002256 Ordenanza 40 del 04 de octubre de 2017</t>
  </si>
  <si>
    <t>Implementar el esquema de pago por servicios ambientales BANCO2, para la conservación de ecosistemas estratégicos asociados al recurso Hídrico, en el municipio de Liborina, bajo los parámetros establecidos en la Ordenanza Departamental N° 049 de 2016.</t>
  </si>
  <si>
    <t>CORANTIOQUIA, MUNICIPIO DE LIBORINA Y CORPORACIÓN MASBOSQUES</t>
  </si>
  <si>
    <t>Convenio No. 4600007106, VF6000002256 Ordenanza 40 del 04 de octubre de 2017</t>
  </si>
  <si>
    <t>Implementar el esquema de pago por servicios ambientales BANCO2, para la conservación de ecosistemas estratégicos asociados al recurso Hídrico, en el municipio de Remedios, bajo los parámetros establecidos en la Ordenanza Departamental N° 049 de 2016.</t>
  </si>
  <si>
    <t>CORANTIOQUIA, MUNICIPIO DE REMEDIOS Y CORPORACIÓN MASBOSQUES</t>
  </si>
  <si>
    <t>Convenio No. 4600007107, VF6000002256 Ordenanza 40 del 04 de octubre de 2017</t>
  </si>
  <si>
    <t>Implementar el esquema de pago por servicios ambientales BANCO2, para la conservación de ecosistemas estratégicos asociados al recurso Hídrico, en el municipio de Sabanalarga, bajo los parámetros establecidos en la Ordenanza Departamental N° 049 de 2016.</t>
  </si>
  <si>
    <t>CORANTIOQUIA, MUNICIPIO DE SABANALARGA Y CORPORACIÓN MASBOSQUES</t>
  </si>
  <si>
    <t>Convenio No. 4600007108, VF6000002256 Ordenanza 40 del 04 de octubre de 2017</t>
  </si>
  <si>
    <t>Implementar el esquema de pago por servicios ambientales BANCO2, para la conservación de ecosistemas estratégicos asociados al recurso Hídrico, en el municipio de San Jeronimo, bajo los parámetros establecidos en la Ordenanza Departamental N° 049 de 2016.</t>
  </si>
  <si>
    <t>CORANTIOQUIA, MUNICIPIO DE SAN JERÓNIMO Y CORPORACIÓN MASBOSQUES</t>
  </si>
  <si>
    <t>Convenio No. 4600007109, VF6000002256 Ordenanza 40 del 04 de octubre de 2017</t>
  </si>
  <si>
    <t>Implementar el esquema de pago por servicios ambientales BANCO2, para la conservación de ecosistemas estratégicos asociados al recurso Hídrico, en el municipio de Santa Fe de Antioquia, bajo los parámetros establecidos en la Ordenanza Departamental N° 049 de 2016.</t>
  </si>
  <si>
    <t>CORANTIOQUIA, MUNICIPIO DE SANTA FE DE ANTIOQUIA Y CORPORACIÓN MASBOSQUES</t>
  </si>
  <si>
    <t>Convenio No. 4600007110, VF6000002256 Ordenanza 40 del 04 de octubre de 2017</t>
  </si>
  <si>
    <t>Implementar el esquema de pago por servicios ambientales BANCO2, para la conservación de ecosistemas estratégicos asociados al recurso Hídrico, en el municipio de Taraza, bajo los parámetros establecidos en la Ordenanza Departamental N° 049 de 2016.</t>
  </si>
  <si>
    <t>CORANTIOQUIA, MUNICIPIO DE TARAZÁ Y CORPORACIÓN MASBOSQUES</t>
  </si>
  <si>
    <t>Convenio No. 4600007111, VF6000002256 Ordenanza 40 del 04 de octubre de 2017</t>
  </si>
  <si>
    <t>Implementar el esquema de pago por servicios ambientales BANCO2, para la conservación de ecosistemas estratégicos asociados al recurso Hídrico, en el municipio de Vegachi, bajo los parámetros establecidos en la Ordenanza Departamental N° 049 de 2016.</t>
  </si>
  <si>
    <t>CORANTIOQUIA, MUNICIPIO DE VEGACHÍ Y CORPORACIÓN MASBOSQUES</t>
  </si>
  <si>
    <t>Convenio No. 4600007112, VF6000002256 Ordenanza 40 del 04 de octubre de 2017</t>
  </si>
  <si>
    <t>Implementar el esquema de pago por servicios ambientales BANCO2, para la conservación de ecosistemas estratégicos asociados al recurso Hídrico, en el municipio de Yolombo, bajo los parámetros establecidos en la Ordenanza Departamental N° 049 de 2016.</t>
  </si>
  <si>
    <t>CORANTIOQUIA, MUNICIPIO DE YOLOMBÓ Y CORPORACIÓN MASBOSQUES</t>
  </si>
  <si>
    <t>Convenio No. 4600007125, VF6000002256 Ordenanza 40 del 04 de octubre de 2017</t>
  </si>
  <si>
    <t>Implementar el esquema de pago por servicios ambientales BANCO2, para la conservación de ecosistemas estratégicos asociados al recurso Hídrico, en el municipio de Yondo, bajo los parámetros establecidos en la Ordenanza Departamental N° 049 de 2016.</t>
  </si>
  <si>
    <t>CORANTIOQUIA, MUNICIPIO DE YONDÓ Y CORPORACIÓN MASBOSQUES</t>
  </si>
  <si>
    <t>Convenio No. 4600007113, VF6000002256 Ordenanza 40 del 04 de octubre de 2017</t>
  </si>
  <si>
    <t>Implementar el esquema de pago por servicios ambientales BANCO2, para la conservación de ecosistemas estratégicos asociados al recurso Hídrico, en el municipio de Cisneros, bajo los parámetros establecidos en la Ordenanza Departamental N° 049 de 2016.</t>
  </si>
  <si>
    <t>18035-18036</t>
  </si>
  <si>
    <t>CORANTIOQUIA, MUNICIPIO DE CISNEROS Y CORPORACIÓN MASBOSQUES</t>
  </si>
  <si>
    <t>Convenio No. 4600007114, VF6000002256 Ordenanza 40 del 04 de octubre de 2017</t>
  </si>
  <si>
    <t>Implementar el esquema de pago por servicios ambientales BANCO2, para la conservación de ecosistemas estratégicos asociados al recurso Hídrico, en el municipio de SALGAR bajo los parámetros establecidos en la Ordenanza Departamental N° 049 de 2016.</t>
  </si>
  <si>
    <t>CORANTIOQUIA, MUNICIPIO DE SALGAR Y CORPORACIÓN MASBOSQUES</t>
  </si>
  <si>
    <t>Convenio No. 4600007116, VF6000002256 Ordenanza 40 del 04 de octubre de 2017</t>
  </si>
  <si>
    <t>Implementar el esquema de pago por servicios ambientales BANCO2, para la conservación de ecosistemas estratégicos asociados al recurso Hídrico, en el municipio de JARDIN bajo los parámetros establecidos en la Ordenanza Departamental N° 049 de 2016.</t>
  </si>
  <si>
    <t>CORANTIOQUIA, MUNICIPIO DE JARDÍN Y CORPORACIÓN MASBOSQUES</t>
  </si>
  <si>
    <t>Convenio No. 4600007443, VF6000002256 Ordenanza 40 del 04 de octubre de 2017</t>
  </si>
  <si>
    <t>Implementar el esquema de pago por servicios ambientales BANCO2, para la conservación de ecosistemas estratégicos asociados al recurso Hídrico, en el municipio de Concordia, bajo los parámetros establecidos en la Ordenanza Departamental N° 049 de 2016.</t>
  </si>
  <si>
    <t>CORANTIOQUIA, MUNICIPIO DE CONCORDIA Y CORPORACIÓN MASBOSQUES</t>
  </si>
  <si>
    <t>Convenio No. 4600007444, VF6000002256 Ordenanza 40 del 04 de octubre de 2017</t>
  </si>
  <si>
    <t>Implementar el esquema de pago por servicios ambientales BANCO2, para la conservación de ecosistemas estratégicos asociados al recurso Hídrico, en el municipio de Abriaqui, bajo los parámetros establecidos en la Ordenanza Departamental N° 049 de 2016.</t>
  </si>
  <si>
    <t>CORPOURABA, MUNICIPIO DE ABRIAQUÍ Y CORPORACIÓN MASBOSQUES</t>
  </si>
  <si>
    <t>Convenio No. 4600007399, VF6000002256 Ordenanza 40 del 04 de octubre de 2017</t>
  </si>
  <si>
    <t>Javier Alezander Robledo Blandón</t>
  </si>
  <si>
    <t>Implementar el esquema de pago por servicios ambientales BANCO2, para la conservación de ecosistemas estratégicos asociados al recurso Hídrico, en el municipio de Carepa, bajo los parámetros establecidos en la Ordenanza Departamental N° 049 de 2016.</t>
  </si>
  <si>
    <t>CORPOURABA, MUNICIPIO DE CAREPA Y CORPORACIÓN MASBOSQUES</t>
  </si>
  <si>
    <t>Convenio No. 4600007400, VF6000002256 Ordenanza 40 del 04 de octubre de 2017</t>
  </si>
  <si>
    <t>Implementar el esquema de pago por servicios ambientales BANCO2, para la conservación de ecosistemas estratégicos asociados al recurso Hídrico, en el municipio de Chigorodo, bajo los parámetros establecidos en la Ordenanza Departamental N° 049 de 2016.</t>
  </si>
  <si>
    <t>CORPOURABA, MUNICIPIO DE CHIGORODÓ Y CORPORACIÓN MASBOSQUES</t>
  </si>
  <si>
    <t>Convenio No. 4600007401, VF6000002256 Ordenanza 40 del 04 de octubre de 2017</t>
  </si>
  <si>
    <t>Implementar el esquema de pago por servicios ambientales BANCO2, para la conservación de ecosistemas estratégicos asociados al recurso Hídrico, en el municipio de Dabeiba, bajo los parámetros establecidos en la Ordenanza Departamental N° 049 de 2016.</t>
  </si>
  <si>
    <t>CORPOURABA, MUNICIPIO DE DABEIBA Y CORPORACIÓN MASBOSQUES</t>
  </si>
  <si>
    <t>Convenio No. 4600007402, VF6000002256 Ordenanza 40 del 04 de octubre de 2017</t>
  </si>
  <si>
    <t>Implementar el esquema de pago por servicios ambientales BANCO2, para la conservación de ecosistemas estratégicos asociados al recurso Hídrico, en el municipio de Frontino, bajo los parámetros establecidos en la Ordenanza Departamental N° 049 de 2016.</t>
  </si>
  <si>
    <t>CORPOURABA, MUNICIPIO DE FRONTINO Y CORPORACIÓN MASBOSQUES</t>
  </si>
  <si>
    <t>Convenio No. 4600007403, VF6000002256 Ordenanza 40 del 04 de octubre de 2017</t>
  </si>
  <si>
    <t>Implementar el esquema de pago por servicios ambientales BANCO2, para la conservación de ecosistemas estratégicos asociados al recurso Hídrico, en el municipio de Giraldo, bajo los parámetros establecidos en la Ordenanza Departamental N° 049 de 2016.</t>
  </si>
  <si>
    <t>CORPOURABA, MUNICIPIO DE GIRALDO Y CORPORACIÓN MASBOSQUES</t>
  </si>
  <si>
    <t>Convenio No. 4600007404, VF6000002256 Ordenanza 40 del 04 de octubre de 2017</t>
  </si>
  <si>
    <t>Implementar el esquema de pago por servicios ambientales BANCO2, para la conservación de ecosistemas estratégicos asociados al recurso Hídrico, en el municipio de San Pedro de Uraba, bajo los parámetros establecidos en la Ordenanza Departamental N° 049 de 2016.</t>
  </si>
  <si>
    <t>CORPOURABA, MUNICIPIO DE SAN PEDRO DE URABÁ Y CORPORACIÓN MASBOSQUES</t>
  </si>
  <si>
    <t>Convenio No. 4600007405, VF6000002256 Ordenanza 40 del 04 de octubre de 2017</t>
  </si>
  <si>
    <t>Implementar el esquema de pago por servicios ambientales BANCO2, para la conservación de ecosistemas estratégicos asociados al recurso Hídrico, en el municipio de Cañasgordas bajo los parámetros establecidos en la Ordenanza Departamental N° 049 de 2016.</t>
  </si>
  <si>
    <t>CORPOURABA, MUNICIPIO DE CAÑASGORDAS Y CORPORACIÓN MASBOSQUES</t>
  </si>
  <si>
    <t>Convenio No. 4600007406, VF6000002256 Ordenanza 40 del 04 de octubre de 2017</t>
  </si>
  <si>
    <t>Implementar el esquema de pago por servicios ambientales BANCO2, para la conservación de ecosistemas estratégicos asociados al recurso Hídrico, en el municipio de Uramita bajo los parámetros establecidos en la Ordenanza Departamental N° 049 de 2016.</t>
  </si>
  <si>
    <t>CORPOURABA, MUNICIPIO DE URAMITA Y CORPORACIÓN MASBOSQUES</t>
  </si>
  <si>
    <t>Convenio No. 4600007407, VF6000002256 Ordenanza 40 del 04 de octubre de 2017</t>
  </si>
  <si>
    <t>Implementar el esquema de pago por servicios ambientales BANCO2, para la conservación de ecosistemas estratégicos asociados al recurso Hídrico, en el municipio de Peque bajo los parámetros establecidos en la Ordenanza Departamental N° 049 de 2016.</t>
  </si>
  <si>
    <t>CORPOURABA, MUNICIPIO DE PEQUE Y CORPORACIÓN MASBOSQUES</t>
  </si>
  <si>
    <t>Convenio No. 4600007408, VF6000002256 Ordenanza 40 del 04 de octubre de 2017</t>
  </si>
  <si>
    <t>Implementar el esquema de pago por servicios ambientales BANCO2, para la conservación de ecosistemas estratégicos asociados al recurso Hídrico, en el municipio de Mutata bajo los parámetros establecidos en la Ordenanza Departamental N° 049 de 2016.</t>
  </si>
  <si>
    <t>CORPOURABA, MUNICIPIO DE MUTATÁ Y CORPORACIÓN MASBOSQUES</t>
  </si>
  <si>
    <t>Convenio No. 4600007409, VF6000002256 Ordenanza 40 del 04 de octubre de 2017</t>
  </si>
  <si>
    <t>Implementar el esquema de pago por servicios ambientales BANCO2, para la conservación de ecosistemas estratégicos asociados al recurso Hídrico, en el municipio de Urrao bajo los parámetros establecidos en la Ordenanza Departamental N° 049 de 2016.</t>
  </si>
  <si>
    <t>CORPOURABA, MUNICIPIO DE URRAO Y CORPORACIÓN MASBOSQUES</t>
  </si>
  <si>
    <t>Convenio No. 4600007410, VF6000002256 Ordenanza 40 del 04 de octubre de 2017</t>
  </si>
  <si>
    <t>Implementar el esquema de pago por servicios ambientales BANCO2, para la conservación de ecosistemas estratégicos asociados al recurso Hídrico, en el municipio de Barbosa, bajo los parámetros establecidos en la Ordenanza Departamental N° 049 de 2016.</t>
  </si>
  <si>
    <t>2017-AS-34-0004</t>
  </si>
  <si>
    <t>ÁREA METROPOLITANA DEL VALLE DE ABURRÁ, CORANTIOQUIA, MUNICIPIO DE BARBOSA Y LA CORPORACIÓN MASBOSQUES</t>
  </si>
  <si>
    <t>Convenio No. 2017-AS-34-0004, VF6000002256 Ordenanza 40 del 04 de octubre de 2017</t>
  </si>
  <si>
    <t>Implementar el esquema de pago por servicios ambientales BANCO2, para la conservación de ecosistemas estratégicos asociados al recurso Hídrico, en el municipio de Envigado, bajo los parámetros establecidos en la Ordenanza Departamental N° 049 de 2016.</t>
  </si>
  <si>
    <t>2017-AS-34-0005</t>
  </si>
  <si>
    <t>ÁREA METROPOLITANA DEL VALLE DE ABURRÁ, CORANTIOQUIA, MUNICIPIO DE ENVIGADO Y LA CORPORACIÓN MASBOSQUES</t>
  </si>
  <si>
    <t>Convenio No. 2017-AS-34-0005, VF6000002256 Ordenanza 40 del 04 de octubre de 2017</t>
  </si>
  <si>
    <t>Implementar el esquema de pago por servicios ambientales BANCO2, para la conservación de ecosistemas estratégicos asociados al recurso Hídrico, en el municipio de Girardota, bajo los parámetros establecidos en la Ordenanza Departamental N° 049 de 2016.</t>
  </si>
  <si>
    <t>2017-AS-34-0007</t>
  </si>
  <si>
    <t>ÁREA METROPOLITANA DEL VALLE DE ABURRÁ, CORANTIOQUIA, MUNICIPIO DE GIRARDOTA Y LA CORPORACIÓN MASBOSQUES</t>
  </si>
  <si>
    <t>Convenio No. 2017-AS-34-0007, VF6000002256 Ordenanza 40 del 04 de octubre de 2017</t>
  </si>
  <si>
    <t>Implementar el esquema de pago por servicios ambientales BANCO2, para la conservación de ecosistemas estratégicos asociados al recurso Hídrico, en el municipio de Itagui, bajo los parámetros establecidos en la Ordenanza Departamental N° 049 de 2016</t>
  </si>
  <si>
    <t>2017-AS-34-0006</t>
  </si>
  <si>
    <t>ÁREA METROPOLITANA DEL VALLE DE ABURRÁ, CORANTIOQUIA, MUNICIPIO DE ITAGUI Y LA CORPORACIÓN MASBOSQUES</t>
  </si>
  <si>
    <t>Convenio No. 2017-AS-34-0006, VF6000002256 Ordenanza 40 del 04 de octubre de 2017</t>
  </si>
  <si>
    <t>Implementar el esquema de pago por servicios ambientales BANCO2, para la conservación de ecosistemas estratégicos asociados al recurso hídrico, en el municipio de Sabaneta, bajo los parámetros establecidos en la Ordenanza Departamental N° 049 de 2016.</t>
  </si>
  <si>
    <t>2017-AS-34-0009</t>
  </si>
  <si>
    <t>ÁREA METROPOLITANA DEL VALLE DE ABURRÁ, CORANTIOQUIA, MUNICIPIO DE SABANETA Y LA CORPORACIÓN MASBOSQUES</t>
  </si>
  <si>
    <t>Convenio No. 2017-AS-34-0009, VF6000002256 Ordenanza 40 del 04 de octubre de 2017</t>
  </si>
  <si>
    <t>Implementar acciones de control, vigilancia y administración de los predios públicos adquiridos en los municipios del Departamento de Antioquia para la protección de las fuentes de agua que abastecen acueductos.</t>
  </si>
  <si>
    <t>Alvaro Londoño Maya</t>
  </si>
  <si>
    <t>Implementación Proyectos educativos y de participación para la construcción de una
cultura ambiental sustentable en el departamento de Antioquia</t>
  </si>
  <si>
    <t>Educación y cultura para la sostenibilidad ambiental del Departamento de Antioquia</t>
  </si>
  <si>
    <t>Estrategias educativas y de participación implementadas</t>
  </si>
  <si>
    <t>210001-001</t>
  </si>
  <si>
    <t>Estrat educat participación implemen</t>
  </si>
  <si>
    <t>Hernan Dario Valencia Gutierrez</t>
  </si>
  <si>
    <t>Suministro de bolsas plásticas oxi-biodegradables, como elemento de apoyo a la estrategia educativa del programa Basura Cero.</t>
  </si>
  <si>
    <t>Acciones contempladas en el Proyecto de Ordenanza “Basuras Cero” Implementadas</t>
  </si>
  <si>
    <t>Proyecto de Ordenanza Basuras Cero</t>
  </si>
  <si>
    <t>Aracely Santillana</t>
  </si>
  <si>
    <t>Implementación de los Planes de Ordenación y Manejo de las Cuencas Hidrográficas (POMCA) de la jurisdicción de CORPOURABA.</t>
  </si>
  <si>
    <t>Proyectos contemplados en los Planes de Ordenamiento y Manejo de Cuencas Hidrográficas (POMCAS) implementados en las 9 subregiones del Departamento</t>
  </si>
  <si>
    <t>Proyectos contemplados POMCAS</t>
  </si>
  <si>
    <t>Andres Felipe Posada Zapata</t>
  </si>
  <si>
    <t>Cofinanciar la publicación de la actualización y monitoreo del estado del recurso hídrico en el Departamento de Antioquia.</t>
  </si>
  <si>
    <t>Estudio de actualización del estado de los recurso hídrico en el departamento de Antioquia editado y socializado.</t>
  </si>
  <si>
    <t xml:space="preserve">Est actlización estado recurso hídrico </t>
  </si>
  <si>
    <t>Carlos Mario Sierra Zapata</t>
  </si>
  <si>
    <t>Elaboración de la Política Pública de Bienestar animal.</t>
  </si>
  <si>
    <t>Proyectos contemplados en los Planes de Acción de los Comités que integran el CODEAM implementados</t>
  </si>
  <si>
    <t>Proyectos contemplados CODEAM implem</t>
  </si>
  <si>
    <t>Myriam Ceballos Marín</t>
  </si>
  <si>
    <t>Fortalecimiento de las mesas ambientales del Departamento de Antioquia.</t>
  </si>
  <si>
    <t>Implementación Plan de Acción del Comité Minero Ambiental.</t>
  </si>
  <si>
    <t>Fortalecer las instancias de participación y los procesos de Gestión Ambiental en el marco del Consejo Departamental Ambiental de Antioquia – CODEAM.</t>
  </si>
  <si>
    <t>Apoyo a proyectos de la comisión para la prevención, mitigación y control de incendios forestales en el departamento de Antioquia implementados</t>
  </si>
  <si>
    <t>Proyectos contemplados en el Plan de Acción de la comisión para la prevención, mitigación y control de incendios forestales en el departamento de Antioquia implementados</t>
  </si>
  <si>
    <t xml:space="preserve">Proy Plan Acción comisión incen fostls </t>
  </si>
  <si>
    <r>
      <t>Apoyar la creación del Sistema Local de Áreas Protegidas en los municipios del Departamento</t>
    </r>
    <r>
      <rPr>
        <sz val="10"/>
        <color rgb="FF252525"/>
        <rFont val="Arial"/>
        <family val="2"/>
      </rPr>
      <t>.</t>
    </r>
  </si>
  <si>
    <t>Diseño e implementación de Sistemas Locales de Áreas Protegidas – SILAP</t>
  </si>
  <si>
    <t>Diseño e implementación de SILAP</t>
  </si>
  <si>
    <t>Andres Correa Maya</t>
  </si>
  <si>
    <t>Áreas de espacio público de protección ambiental recuperadas.</t>
  </si>
  <si>
    <t>Áreas en ecosistemas estratégicos restaurada</t>
  </si>
  <si>
    <t>Áreas en ecosis estratégicos restaur</t>
  </si>
  <si>
    <t>Cofinanciar la restauración ecológica de áreas de ecosistemas estratégicos.</t>
  </si>
  <si>
    <t>Adquisición de Tiquetes Aéreos para la Gobernación de Antioquia</t>
  </si>
  <si>
    <t>3838686</t>
  </si>
  <si>
    <r>
      <t xml:space="preserve">VF 6000002258 del 3 ago-17 Ordenanza 11 del 18 de julio de 2017
</t>
    </r>
    <r>
      <rPr>
        <b/>
        <sz val="10"/>
        <color theme="1"/>
        <rFont val="Calibri"/>
        <family val="2"/>
        <scheme val="minor"/>
      </rPr>
      <t>Entrega de CDP a La Secretaría General</t>
    </r>
  </si>
  <si>
    <t>Elvia Gómez Betancur</t>
  </si>
  <si>
    <t>Contratación de un servidor público en temporalidad  e incluye los  viáticos</t>
  </si>
  <si>
    <t>Áreas apoyadas para declaratoria dentro del Sistema Departamental de Áreas Protegidas (SIDAP)</t>
  </si>
  <si>
    <t>Áreas apoyadas para declaratoria SIDAP</t>
  </si>
  <si>
    <t>Entrega de CDP a La Secretaria  de Gestion Humana y Desarrollo Organizacional</t>
  </si>
  <si>
    <t>Contratación de un servidor público en temporalidad  y incluye los  viáticos</t>
  </si>
  <si>
    <t>Contratación de un servidor público en temporalidad y incluye los viáticos</t>
  </si>
  <si>
    <t>Contratación de dos practicantes de excelencia, para el segundo semestre</t>
  </si>
  <si>
    <t>Laura Salinas Gaviria</t>
  </si>
  <si>
    <t>Central de medios y Operador logístico</t>
  </si>
  <si>
    <r>
      <rPr>
        <b/>
        <sz val="10"/>
        <color theme="1"/>
        <rFont val="Calibri"/>
        <family val="2"/>
        <scheme val="minor"/>
      </rPr>
      <t>VF6000002347</t>
    </r>
    <r>
      <rPr>
        <sz val="10"/>
        <color theme="1"/>
        <rFont val="Calibri"/>
        <family val="2"/>
        <scheme val="minor"/>
      </rPr>
      <t xml:space="preserve"> ($25.000.000) y </t>
    </r>
    <r>
      <rPr>
        <b/>
        <sz val="10"/>
        <color theme="1"/>
        <rFont val="Calibri"/>
        <family val="2"/>
        <scheme val="minor"/>
      </rPr>
      <t xml:space="preserve">VF6000002362 </t>
    </r>
    <r>
      <rPr>
        <sz val="10"/>
        <color theme="1"/>
        <rFont val="Calibri"/>
        <family val="2"/>
        <scheme val="minor"/>
      </rPr>
      <t xml:space="preserve">($60.000.000)  Ordenanza 17 del 8 de agosto de 2017
</t>
    </r>
    <r>
      <rPr>
        <b/>
        <sz val="10"/>
        <color theme="1"/>
        <rFont val="Calibri"/>
        <family val="2"/>
        <scheme val="minor"/>
      </rPr>
      <t>Entrega de CDP a La Oficina de Comunicaciones</t>
    </r>
  </si>
  <si>
    <r>
      <rPr>
        <b/>
        <sz val="10"/>
        <color theme="1"/>
        <rFont val="Calibri"/>
        <family val="2"/>
        <scheme val="minor"/>
      </rPr>
      <t>VF6000002348</t>
    </r>
    <r>
      <rPr>
        <sz val="10"/>
        <color theme="1"/>
        <rFont val="Calibri"/>
        <family val="2"/>
        <scheme val="minor"/>
      </rPr>
      <t xml:space="preserve"> ($25.000.000) y </t>
    </r>
    <r>
      <rPr>
        <b/>
        <sz val="10"/>
        <color theme="1"/>
        <rFont val="Calibri"/>
        <family val="2"/>
        <scheme val="minor"/>
      </rPr>
      <t xml:space="preserve">VF6000002363 </t>
    </r>
    <r>
      <rPr>
        <sz val="10"/>
        <color theme="1"/>
        <rFont val="Calibri"/>
        <family val="2"/>
        <scheme val="minor"/>
      </rPr>
      <t xml:space="preserve">($60.000.000)  Ordenanza 17 del 8 de agosto de 2017
</t>
    </r>
    <r>
      <rPr>
        <b/>
        <sz val="10"/>
        <color theme="1"/>
        <rFont val="Calibri"/>
        <family val="2"/>
        <scheme val="minor"/>
      </rPr>
      <t>Entrega de CDP a La Oficina de Comunicaciones</t>
    </r>
  </si>
  <si>
    <t>Prestación de servicio de transporte terrestre automotor para apoyar la gestión de la Gobernación de Antioquia.</t>
  </si>
  <si>
    <t>Entrega de CDP a La Secretaría General</t>
  </si>
  <si>
    <t>Julia Ines Puerta Castro</t>
  </si>
  <si>
    <t>Secretaría de las Mujeres</t>
  </si>
  <si>
    <t>Realizar la tercera fase de la estrategia de transversalización del enfoque de género en el departamento de Antioquia que garantice la intervención integral con énfasis psicosocial de las Mujeres en 124 municipios de Antioquia a través de la implementación de los programas
del plan de desarrollo: "Mujeres Pensando en Grande".</t>
  </si>
  <si>
    <t>Carolina Perez</t>
  </si>
  <si>
    <t>Directora fortalecimiento Institucional</t>
  </si>
  <si>
    <t>3838602</t>
  </si>
  <si>
    <t>ana.perez@antioquia.gov.co</t>
  </si>
  <si>
    <t>Transversalidad con hechos</t>
  </si>
  <si>
    <t>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t>
  </si>
  <si>
    <t>IMPLEMENTACION  TRANSVERSALIDAD CON HECHOS</t>
  </si>
  <si>
    <t>07-0065</t>
  </si>
  <si>
    <t xml:space="preserve">Red de transversalidad de la Secretaría de las Mujeres de Antioquia conformada y operando, </t>
  </si>
  <si>
    <t>Diseño de la Red de transversalidad, creacion de la red y consolidacion de la red</t>
  </si>
  <si>
    <t>Ana Carolina Perez-</t>
  </si>
  <si>
    <t>Realizar seguimiento tecnico, Administrativa, contable,financiera,  y jurídico</t>
  </si>
  <si>
    <t>Campaña comunicacional "Mujeres Antioquia Piensa en Grande"</t>
  </si>
  <si>
    <t>IMPLEMENTACION TRANSVERSALIDAD CON HECHOS</t>
  </si>
  <si>
    <t>Formulacion, implemtacion y difucion de lacampaña</t>
  </si>
  <si>
    <t>PLAZA MAYOR MEDELLÍN CONVECIONES Y EXPOSICIONES S.A</t>
  </si>
  <si>
    <t>Lo realiza la oficina de Comunicaiones</t>
  </si>
  <si>
    <t>Juan fernando Arenas</t>
  </si>
  <si>
    <t>Educando en igualdad de género</t>
  </si>
  <si>
    <t>Instituciones de educación superior que implementan cátedra e investigaciones en equidad de género</t>
  </si>
  <si>
    <t>07-0071</t>
  </si>
  <si>
    <t>formulacion del plan, acercamietno a instituciones educativas e implementacion del plan</t>
  </si>
  <si>
    <t>Prestación de servicio de transporte terrestre automotor para apoyar la gestión de la Gobernación de Antioquia</t>
  </si>
  <si>
    <t>Maria Mercedes Ortega Mateos</t>
  </si>
  <si>
    <t>3838620</t>
  </si>
  <si>
    <t>maria.ortega@antioquia.gov.co</t>
  </si>
  <si>
    <t>Seguridad pública para las mujeres</t>
  </si>
  <si>
    <t>Campaña comunicacional con hechos movilizadores para la prevencion de las violencias contra las mujeres, Cursos de formación a mujeres en sus derechos y en equidad de género realizados. Rutas de atencion integral a mujeres victimas, diseñadas e implementadas por decreto o acuerdo municipal, Mesas o consejos municipales de seguridad publica para las mujeres implementadas a nivel local y departamental.</t>
  </si>
  <si>
    <t>07-0069</t>
  </si>
  <si>
    <t>Cursos de formación a mujeres en sus derechos y en equidad de género realizados</t>
  </si>
  <si>
    <t>Formulacion,. Convocatoria e implemetacion de los cursos</t>
  </si>
  <si>
    <t>SA-22-001-2018</t>
  </si>
  <si>
    <t>Lo realiza lógistica</t>
  </si>
  <si>
    <t>MARIA MERCEDES ORTEGA</t>
  </si>
  <si>
    <t>Asociacion de  Transportadores Especiales</t>
  </si>
  <si>
    <t>Designar estudiantes de universidades para la realizacion de practicaacademica. con el fin de brindar apoyo a la gestion del Departamento de Antioquia y sus regiones durante el segundo semestre 2017 y primer
semestre 2018</t>
  </si>
  <si>
    <t>Efraim Buitrago</t>
  </si>
  <si>
    <t>Profesiona Universitario</t>
  </si>
  <si>
    <t>efraim.buitrago@antioquia.gov.co</t>
  </si>
  <si>
    <t>implemetacion de politicas públicas y plan de igualdad de oportunidades para las mujeres a nivel local</t>
  </si>
  <si>
    <t>Formulacion de la politica y construccion del plan de igualdiad de oportunidades</t>
  </si>
  <si>
    <t>Colegio Mayor de Antioquia</t>
  </si>
  <si>
    <t>lo realiza Gestion Humana</t>
  </si>
  <si>
    <t>EFRAIM BUITRAGO</t>
  </si>
  <si>
    <t>Designar estudiantes de universidades para la realizacion de practicaacademica. con el fin de brindar apoyo a la gestion del Departamento de Antioquia y sus regiones durante el segundo semestre 2017 y primer</t>
  </si>
  <si>
    <t>DISEÑO Y REALIZACIÓN DE UN DIPLOMADO VIRTUAL EN GÉNERO Y EDUCACIÓN.</t>
  </si>
  <si>
    <t xml:space="preserve">Adriana María Osorio Cardona </t>
  </si>
  <si>
    <t>3838612</t>
  </si>
  <si>
    <t>adriana.osorio@antioquia.gov.co</t>
  </si>
  <si>
    <t>Diplomados en género y educación para docentes y directivos docentes dictados</t>
  </si>
  <si>
    <t>Diseño e implementacion</t>
  </si>
  <si>
    <t>MARIA CONSUELO MESA</t>
  </si>
  <si>
    <t>EJECUTAR LA SEGUNDA FASE DEL ENTRENAMIENTO DEL CONCURSO DE MUJERES</t>
  </si>
  <si>
    <t>Clara Lía Ortiz Bustamante</t>
  </si>
  <si>
    <t>Directora desarrollo humano y socioeconomico</t>
  </si>
  <si>
    <t>3838603</t>
  </si>
  <si>
    <t>clara.ortiz@antioquia.gov.co</t>
  </si>
  <si>
    <t>Seguridad económica de las mujeres</t>
  </si>
  <si>
    <t>concurso departamental mujeres emprendedoras realizado.</t>
  </si>
  <si>
    <t>07-0070</t>
  </si>
  <si>
    <t>Diseño, implemetracion y premiación</t>
  </si>
  <si>
    <t>ADRIANA MARÍA OSORIO CARDONA</t>
  </si>
  <si>
    <t>IMPLEMENTAR EL DECRETO DEPARTAMENTAL NO. D2017070003657 DE 2017 EL SELLO DE COMPROMISO SOCIAL CON LA MUJER EN EL DEPARTAMENTO DE ANTIOQUIA-EQUIPAZ.</t>
  </si>
  <si>
    <t xml:space="preserve">Jacinto Cordoba Maquilon </t>
  </si>
  <si>
    <t>3835016</t>
  </si>
  <si>
    <t>jacinto.cordoba@antioquia.gov.co</t>
  </si>
  <si>
    <t>Plan para el desarrollo de políticas de equidad de género en empresas públicas, privadas y Universidades de Antioquia diseñado</t>
  </si>
  <si>
    <t>Diseño, consolidacin de alianzas e implementacion del plan</t>
  </si>
  <si>
    <t>LAURA CRISTINA GIL HERNANDEZ</t>
  </si>
  <si>
    <t>Realizar jornadas de subregionales para la atención integral a mujeres</t>
  </si>
  <si>
    <t>Adriana María Cardona Bedoya</t>
  </si>
  <si>
    <t>3835017</t>
  </si>
  <si>
    <t>adriana.cardona@antioquia.gov.co</t>
  </si>
  <si>
    <t>Jornadas subregionales para la atención integral a mujeres en el marco del conflicto armado, el posconflicto y la paz realizadas</t>
  </si>
  <si>
    <t>Diseño, convocatira y ejecucion de las jormnadas</t>
  </si>
  <si>
    <t>FORTALECER EL PROCESO DE  FORMACIÓN PARA EL EMPODERAMIENTO PERSONAL, SOCIAL Y POLÍTICO DE MUJERES QUE ASPIRAN A CARGOS DE ELEC</t>
  </si>
  <si>
    <t>Mujeres políticas “Antioquia Piensa en Grande”</t>
  </si>
  <si>
    <t>Cursos de formación subregionales para mujeres con aspiraciones y en cargos de elección popular dictados</t>
  </si>
  <si>
    <t>07-0072</t>
  </si>
  <si>
    <t xml:space="preserve">Formulacion e implementacion de los modulos </t>
  </si>
  <si>
    <t>ADRIANA MARÍA CARDONA BEDOYA</t>
  </si>
  <si>
    <t>Implementar del plan departamental para la incorporación del enfoque de genero de los PEI</t>
  </si>
  <si>
    <t>Maria Consuelo Mesa Londoño</t>
  </si>
  <si>
    <t>maría.mesa@antioquia.gov.co</t>
  </si>
  <si>
    <t>Gestión de proyectos en las dependencias de la Gobernación de Antioquia dirigidos a las mujeres</t>
  </si>
  <si>
    <t>Identificacion de cooperantes, formulacion y ejecucion de proyectos</t>
  </si>
  <si>
    <t>MARÍA MERCEDES ORTEGA MATEOS</t>
  </si>
  <si>
    <t>Fortalecer las organizaciones de mujeres en el marco del plan departamental para la promoción, formalizacion y fortalecimiento de las organizaciones de mujeres</t>
  </si>
  <si>
    <t>Mujeres asociadas, adelante!</t>
  </si>
  <si>
    <t>Red Departamental de Organizaciones de mujeres operando. Plan Departamental para la promocion, formalización y fortalecimiento a las organizaciones de mujeres, diseñado e implemtado.</t>
  </si>
  <si>
    <t>Diseño, implementacion y seguimiento al plan</t>
  </si>
  <si>
    <t>NORA EUGENIA ECHEVERRI MOLINA</t>
  </si>
  <si>
    <t>Dinamizar el proyecto productivo sostenible SIEMBRA para mujeres cabeza de familia en el Municipio de Necoclí del departamento de Antioquia.</t>
  </si>
  <si>
    <t>Granjas para la seguridad alimentaria y economica de las mujeres rurales SIEMBRA operando</t>
  </si>
  <si>
    <t>Creacion, fortalecimiento y seguimiento a las granajas</t>
  </si>
  <si>
    <t>EMILIO ALBERTO CALLE</t>
  </si>
  <si>
    <t>Dinamizar el proyecto productivo sostenible SIEMBRA para mujeres cabeza de familia en el Municipio de Turbo del departamento de Antioquia.</t>
  </si>
  <si>
    <t>Dinamizar el proyecto productivo sostenible SIEMBRA para mujeres cabeza de familia en el Municipio de Cerepa del departamento de Antioquia.</t>
  </si>
  <si>
    <t>Dinamizar el proyecto productivo sostenible SIEMBRA para mujeres cabeza de familia en el Municipio de Mutata del departamento de Antioquia.</t>
  </si>
  <si>
    <t>Dinamizar el proyecto productivo sostenible SIEMBRA para mujeres cabeza de familia en el Municipio de San José de la Montaña del departamento de Antioquia.</t>
  </si>
  <si>
    <t>Dinamizar el proyecto productivo sostenible SIEMBRA para mujeres cabeza de familia en el Municipio de Campamento del departamento de Antioquia.</t>
  </si>
  <si>
    <t>Dinamizar el proyecto productivo sostenible SIEMBRA para mujeres cabeza de familia en el Municipio de Puerto Triunfo del departamento de Antioquia.</t>
  </si>
  <si>
    <t>Dinamizar el proyecto productivo sostenible SIEMBRA para mujeres cabeza de familia en el Municipio de Vegachí del departamento de Antioquia.</t>
  </si>
  <si>
    <t>Dinamizar el proyecto productivo sostenible SIEMBRA para mujeres cabeza de familia en el Municipio de Yolombó del departamento de Antioquia.</t>
  </si>
  <si>
    <t>Dinamizar el proyecto productivo sostenible SIEMBRA para mujeres cabeza de familia en el Municipio de Urrao del departamento de Antioquia.</t>
  </si>
  <si>
    <t>Dinamizar el proyecto productivo sostenible SIEMBRA para mujeres cabeza de familia en el Municipio de Maceo del departamento de Antioquia.</t>
  </si>
  <si>
    <t>Dinamizar el proyecto productivo sostenible SIEMBRA para mujeres cabeza de familia en el Municipio de San Roque del departamento de Antioquia.</t>
  </si>
  <si>
    <t>Dinamizar el proyecto productivo sostenible SIEMBRA para mujeres cabeza de familia en el Municipio de El Bagre del departamento de Antioquia.</t>
  </si>
  <si>
    <t>Dinamizar el proyecto productivo sostenible SIEMBRA para mujeres cabeza de familia en el Municipio de Puerto Nare del departamento de Antioquia.</t>
  </si>
  <si>
    <t>Dinamizar el proyecto productivo sostenible SIEMBRA para mujeres cabeza de familia en el Municipio de San Pedro de uraba del departamento de Antioquia.</t>
  </si>
  <si>
    <t>Dinamizar el proyecto productivo de Reciclaje para mujeres cabeza de familia en el Municipio de San Roque del departamento de Antioquia.</t>
  </si>
  <si>
    <t>ACTULIZACION VIGENCIA FUTURA NO.600002323  ASIGNADA AL CONTRATO NO.4600007506 CUYO OBJETO ES: ADQUISICION DE TIQUETES AEREOS PARA LA
GOBERNACION DE ANTIOQUIA</t>
  </si>
  <si>
    <t>ADQUISICION DE TIQUETES AEREOS PARA LA
GOBERNACION DE ANTIOQUIA</t>
  </si>
  <si>
    <t>Lo Desarrolla la subdireccion lógistica</t>
  </si>
  <si>
    <t>Maria Mercedes Oortega Mateus</t>
  </si>
  <si>
    <t>FORTALECIMIENTO DEL SISTEMA MODA MEDIANTE EL DESARROLLO DE ESTRATEGIAS
DE ACCESO A MERCADOS, EN EL MARCO DE COLOMBIAMODA 2018.</t>
  </si>
  <si>
    <t>INEXMODA</t>
  </si>
  <si>
    <t>Se desarrolla con la Secretaría de Productividad</t>
  </si>
  <si>
    <t>Secretaría de Participación Ciudadana y Desarrollo Social</t>
  </si>
  <si>
    <t>Articular estrategias para la planeación participativa ciudadana a través del desarrollo de 1 convite ciudadano en la subregión del Bajo Cauca.*</t>
  </si>
  <si>
    <t>Jorge Mario Duran Franco</t>
  </si>
  <si>
    <t>Secretario de Despacho</t>
  </si>
  <si>
    <t>3839071</t>
  </si>
  <si>
    <t>jorge.duran@antioquia.gov.co</t>
  </si>
  <si>
    <t>Número de Experiencias de planeación y presupuesto participativo</t>
  </si>
  <si>
    <t>Promover e impulsar los convites ciudadanos participativos</t>
  </si>
  <si>
    <t>Territorios Intervenidos en Planeación y Presupuesto Participativo</t>
  </si>
  <si>
    <t>Articular estrategias para la implementación de Convites Ciudadanos Participativos en los municipios, buscando el fortalecimiento y dinamización de la Participación Ciudadana</t>
  </si>
  <si>
    <t>John Wilson Zapata Martinez</t>
  </si>
  <si>
    <t>Articular estrategias para la planeación participativa ciudadana a través del desarrollo de tres (3) convites ciudadanos en la subregión del Norte.*</t>
  </si>
  <si>
    <t>3839070</t>
  </si>
  <si>
    <t xml:space="preserve">Articular estrategias para la planeación participativa ciudadana a través del desarrollo de dos (2) convites ciudadanos en la subregión del Valle del Aburra.* </t>
  </si>
  <si>
    <t xml:space="preserve">Articular estrategias para la planeación participativa ciudadana a través del desarrollo de cuatro (4) convites ciudadanos en la subregión del Nordeste* </t>
  </si>
  <si>
    <t xml:space="preserve">Articular estrategias para la planeación participativa ciudadana a través del desarrollo de Tres (3) convites ciudadanos en la subregión del Magdalena Medio.* </t>
  </si>
  <si>
    <t xml:space="preserve">Articular estrategias para la planeación participativa ciudadana a través del desarrollo de dos (2) convites ciudadanos en la subregión del Occidente.* </t>
  </si>
  <si>
    <t>Articular estrategias para la planeación participativa ciudadana a través del desarrollo de dos (2) convites ciudadanos en la subregión  del Oriente *</t>
  </si>
  <si>
    <t>Articular estrategias para la planeación participativa ciudadana a través del desarrollo de tres (3)  convites ciudadanos en  la subregión  de Suroeste*</t>
  </si>
  <si>
    <t>Articular estrategias para la planeación participativa ciudadana a través del desarrollo de cuatro (4) convites ciudadanos en  la subregión del Uraba*</t>
  </si>
  <si>
    <t xml:space="preserve">Desarrollar procesos de gestión documental encaminados a la sostenibilidad de actividades realizadas en gestión de tramites e inspección, vigilancia y control </t>
  </si>
  <si>
    <t>Fortalecimiento del Movimiento Comunal y las Organizaciones Sociales</t>
  </si>
  <si>
    <t>Organizaciones comunales asesoradas para en el cumplimiento de requisitos legales - Programa formador de formadores participando en proceso de réplica de conocimientos con organismos comunales y sociales. formulado e implementado</t>
  </si>
  <si>
    <t>Fortalecimiento de la organización Comunal en el departamento de Antioquia</t>
  </si>
  <si>
    <t>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t>
  </si>
  <si>
    <t>Revisión, organización y actualización de los respaldos de los soportes del cumplimiento de requisitos legales de los Organismos Comunales con Auto de reconocimiento emitido.
Sistematización de la caracterización de los Organismos Comunales del Orienre Antioqueño.</t>
  </si>
  <si>
    <t>Iván Jesús Rodriguez Vargas</t>
  </si>
  <si>
    <t>Desarrollar cada una de las etapas y actividades que se requieren para la implementación, puesta en marcha  y ejecución  de la convocatoria   "IDEAS EN GRANDE" año 2018.</t>
  </si>
  <si>
    <t>JorgeMario Duran Franco</t>
  </si>
  <si>
    <t>Organizaciones comunales y sociales en convocatorias públicas departamentales, participando. - Organizaciones comunales y sociales con proyectos financiados, beneficiadas.</t>
  </si>
  <si>
    <t>Gestión para el desarrollo y la cohesión territorial</t>
  </si>
  <si>
    <t>Número de organizaciones comunales y sociales  que se presentan a las convocatorias departamentales por subregión. - Número de organizaciones comunales y sociales con proyectos financiados por el gobierno departamental</t>
  </si>
  <si>
    <t>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t>
  </si>
  <si>
    <t>María Dioni Medina Muñoz</t>
  </si>
  <si>
    <t>Compra de tiquetes aéreos para el desplazamiento de los funcionarios en el territorio nacional.</t>
  </si>
  <si>
    <t>Alexandra Marín</t>
  </si>
  <si>
    <t>Realizar gestiones y acciones que permitan promover el acceso a los bienes y servicios de apoyo institucional como estrategia de inclusión social y dignificación de las condiciones de vida de los hogares rurales.</t>
  </si>
  <si>
    <t>Acceso Rural a los Servicios Sociales</t>
  </si>
  <si>
    <t>Jornadas de servicios realizadas y hogares rurales asesorados</t>
  </si>
  <si>
    <t xml:space="preserve">Apoyo integral a los hogares en condición de pobreza extrema en el departamento de Antioquia. 
</t>
  </si>
  <si>
    <t>Jornadas de oferta articulada de servicios y asesoría a hogares rurales</t>
  </si>
  <si>
    <t>Jornada articulada de servicios y contratación enlace técnico municipal</t>
  </si>
  <si>
    <t>Isabel Cristina Cardona</t>
  </si>
  <si>
    <t>Realizar acciones relacionadas con la dinamización e implementación del sistema departamental de participación ciudadana y control social en el territorio antioqueño</t>
  </si>
  <si>
    <t>Consejos de Participación Ciudadana y Control Social creados, fortalecidos y participando en el diseño de la política pública de participación ciudadana</t>
  </si>
  <si>
    <t>Fortalecimiento y consolidación del Sistema de Participación y Control Social en el departamento de Antioquia</t>
  </si>
  <si>
    <t>Implementación de la ruta de creación de los consejos municipales de participación ciudadana y control social en Antioquia.</t>
  </si>
  <si>
    <t>Eliana Vanegas</t>
  </si>
  <si>
    <t>Implementación -fortalecimeinto y acompañamiento, de las acciones para la inclusión social  de la población LGTBI, en todo el territorio antioqueño,</t>
  </si>
  <si>
    <t>Antioquia Reconoce e Incluye la Diversidad Sexual y de Género</t>
  </si>
  <si>
    <t>Encuentros subregionales de población LGTBI; Espacios de concertación y formación que incluyen a la población LGTBI en el departamento de Antioquia; Alianzas público privadas implementadas; Campañas comunicacionales diseñadas e implementadas; Grupos de investigación creados</t>
  </si>
  <si>
    <t>Fortalecimiento Antioquia Reconoce e Incluye la Diversidad Sexual y de Género</t>
  </si>
  <si>
    <t>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t>
  </si>
  <si>
    <t>Realizar todas las acciones necesarias para  reconocer y exaltar a los mejores líderes comunales destacados por su gestión y aporte al desarrollo de las comunidades antioqueñas, en el marco del acto de reconocimiento del GRAN COMUNAL DE ANTIOQUIA 2018.</t>
  </si>
  <si>
    <t xml:space="preserve">Organizaciones comunales asesoradas para en el cumplimiento de requisitos legales </t>
  </si>
  <si>
    <t xml:space="preserve">Para dar cumplimiento a lo indicado en la Ordenanza N°65 del 10 de enero de 2017, de la Honorable Asamblea del Departamento de Antioquia, “POR MEDIO DE LA CUAL SE INSTITUCIONALIZA EL RECONOCIMIENTO A LÍDERES COMUNALES POR SUS APORTES AL DESARROLLO DEL DEPARTAMENTO DE ANTIOQUIA”, con la designación honorífica “GRAN COMUNAL DE ANTIOQUIA”, como una estrategia para reconocer, valorar, motivar y exaltar la labor de las personas que a través del ejercicio permanente del liderazgo, incansablemente luchan por el fortalecimiento de los organismos comunales en el Departamento de Antioquia o por fuera de este, y que con espíritu emprendedor, impactan en nuestra sociedad, se hace necesario suplir esta necesidad contratando a traves de invitación pública un operador logistico. </t>
  </si>
  <si>
    <t>Hector Albeiro Correa</t>
  </si>
  <si>
    <t xml:space="preserve">Realizar todas las acciones necesarias para  conmemorar los 60 años de la organización comunal de Antioquia </t>
  </si>
  <si>
    <t>Como una estrategia para reconocer, valorar, motivar y exaltar la labor de las organizaciones comunales Departamento de Antioquia, se adelantará un proceso contractual con el fin de conmemorar los 60 años de la organización comunal, revisando su proceso de fortalecimeinto.</t>
  </si>
  <si>
    <t xml:space="preserve">Prestacion de servicios de soporte, mejoras y nuevos desarrollos que garanticen el optimo funcionamiento del sistema unificado de registro comunal-SURCO </t>
  </si>
  <si>
    <t>Organizaciones comunales asesoradas para en el cumplimiento de requisitos legales</t>
  </si>
  <si>
    <t xml:space="preserve">*Soporte técnico para sostenibilidad del sistema y acompañamiento a procesos de elecciones comunales.
*Apoyo a procesos de gestión documental.
*Sostenibilidad y ajustes de desarrollo vinculado al sistema Mercurio
*Instalación configuración y alojamiento en Servidores externos
</t>
  </si>
  <si>
    <t xml:space="preserve">Fortalecimiento y fomento de la incidencia de las organizaciones comunales del departamento de Antioquia </t>
  </si>
  <si>
    <t>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t>
  </si>
  <si>
    <t>Fortalecimiento de la organización Comunal en el departamento de Antioquia ($455000000)- Incidencia Comunal en escenarios de Participación($131000000)</t>
  </si>
  <si>
    <t>70062001-70064001</t>
  </si>
  <si>
    <t>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Programa de Conciliación y Convivencia Comunal formulado e implementado y Organizaciones comunales en los Consejos Municipales de Participación Ciudadana y Control Social, Consejos Municipales de Política Social (COMPOS), Consejos Municipales de Desarrollo Rural (CMDR) y Consejos Territoriales de Planeación (CTP), participando</t>
  </si>
  <si>
    <t>Diseño y prueba piloto de la escuela virtual, implementación de la estrategía de fortalecimiento comunal en el Departamento de Antioquia en Asesorías para el cumplimiento de requisitos legales, formación de dignatarios, estrategía de formador de formadores, proceso de concilación  y convicencia comunal e incidencia de las organziaciones comunales en el desarrollo territorial</t>
  </si>
  <si>
    <t>Diseño del modulo de IVC y Control Social en la plataforma de Gestión Transparente.</t>
  </si>
  <si>
    <t>Desarrollo del modulo de IVC y Control Social en la Plataforma de Gestión Transparente</t>
  </si>
  <si>
    <t>Prestación de Servicios profesionales y de apoyo a la gestión para impulsar y desarrollar los programas estratégicos de la Secretaría de Participación Ciudadana y Desarrollo Social en el Departamento de Antioquia</t>
  </si>
  <si>
    <t xml:space="preserve">Secretario </t>
  </si>
  <si>
    <t>*Caracterización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 Formadores comunales en ejercicio, realizando proceso de réplica de conocimientos en organismos comunales.</t>
  </si>
  <si>
    <t>Universidad de Antioquia - Escuela de gobierno</t>
  </si>
  <si>
    <t>Tambien afecta estos proyectos: PROGRAMA: Fortalecimiento de las instancias, mecanismos y espacios de participación ciudadana, PRODUCTO: Número de Consejos de Participación Ciudadana y Control Social creados y fortalecidos, PROYECTO: Fortalecimiento y consolidación del Sistema de Participación Ciudadana y Control Social en todo el Departamento de Antioquia,  ELEMENTO PEP: 70063001, PRODUCTOS:  Fortalecer 63 Consejos Municipales de Participación Ciudadana y CS y crear 20 nuevos Consejos, ACTIVIDADES Formación Ciudadana para la Participación y la Convivencia, Comunicación e Información para el Desarrollo, Movilización social para la incidencia y formulación de la política Pública de Participación Ciudadana, Estrategia de seguimiento, monitoreo y evaluación. – PROGRAMA: Fortalecimiento de las instancias, mecanismos y espacios de participación ciudadana, PRODUCTO: Número de Experiencias de planeación y presupuesto participativo, PROYECTO: Fortalecimiento y consolidación del Sistema de Participación Ciudadana y Control Social en todo el Departamento de Antioquia. ELEMENTO PEP: 70073001, PRODUCTOS: Territorios Intervenidos en Planeación y Presupuesto Participativo, ACTIVIDADES: Articular estrategias para la implementación de Convites Ciudadanos Participativos en los municipios, buscando el fortalecimiento y dinamización de la Participación Ciudadana. – PROGRAMA: Antioquia reconoce e incluye la diversidad sexual y de género "Campaña comunicacional, PRODUCTOS: Encuentros, espacios e instancias de participación, Alianzas público privadas y Grupos de investigación, PROYECTO:  Fortalecimiento Antioquia reconoce e incluye la diversidad sexual y de género en el departamento de Antioquia, ELEMENTO PEP: 70066001, PRODUCTOS: Piezas pedagógicas comunicacionales, Encuentros realizados y espacios e instancias de participación con integrantes de la población LGBTI, Insumos para la formulación de la política pública y para la asesoría y la asistencia técnica que se realizará a los 124 municipios, Encuentros realizados y espacios e instancias de participación con integrantes de la población LGBTI, ACTIVIDADES: 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 PROGRAMA: Acceso Rural a los Servicios Sociales, PRODUCTOS: Jornadas de servicios realizadas y hogares rurales asesorados, PROYECTO: Apoyo integral a los hogares en condición de pobreza extrema en el departamento de Antioquia, ELEMENTO PEP: 70060001, PRODUCTOS: Jornadas de oferta articulada de servicios y asesoría a hogares rurales, ACTIVIDADES: Acompañamiento al proceso de planeación, ejecución, evaluación y sistematización de las acciones e impactos del proyecto</t>
  </si>
  <si>
    <t>Ledys Quintero , Eliana Vanegas</t>
  </si>
  <si>
    <t xml:space="preserve">Articular acciones dirigidas a implementar estrategias que permitan la consolidación del Sistema Departamental de Participación y el Fortalecimiento de los organismos comunales y sociales en Antioquia. </t>
  </si>
  <si>
    <t>Número de Consejos de Participación Ciudadana y Control Social creados y fortalecidos</t>
  </si>
  <si>
    <t>Fortalecimiento y consolidación del Sistema de Participación Ciudadana y Control Social en todo el Departamento de Antioquia.</t>
  </si>
  <si>
    <t xml:space="preserve">Fortalecer 11 Consejos Municipales de Participación Ciudadana y CS </t>
  </si>
  <si>
    <t>Formación Ciudadana para la Participación y la Convivencia.
Comunicación e Información para el Desarrollo.
Movilización social para la incidencia y formulación de la política Pública de Participación Ciudadana
Estrategia de seguimiento, monitoreo y evaluación.</t>
  </si>
  <si>
    <t xml:space="preserve">Institución Universitaria Colegio Mayor </t>
  </si>
  <si>
    <t xml:space="preserve">El contrato tambien afecta: programa: Fortalecimiento del Movimiento Comunal y las Organizaciones Sociales -  producto: Organizaciones comunales asesoradas para en el cumplimiento de requisitos legales, Programa formador de formadores participando en proceso de réplica de conocimientos con organismos comunales y sociales   formulado e implementado y Programa de formación de dignatarios comunales, representantes de organizaciones sociales y ediles, formulado e implementado. proyecto:Fortalecimiento de la organización Comunal en el departamento de Antioquia-  elemento PEP: 70062001 - Productos:Numero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Número de replicas municipales realizadas por los formadores -  Número dignatarios  que asisten a talleres formativos
Número representantes de organizaciones sociales que asisten a talleres formativos
 Número ediles que asisten a talleres formativos.  Actividades: *Caracterización para la identificación de las necesidades y prioridades de las organizaciones comunales, sociales y ediles en temas de fortalecimiento.
*Construcción de propuesta anualizada de caracterización por subregiones del departamento.
* Desarrollo de procesos de caracterización de afiliados por subregiones.
*implementación de acciones orientadas al desarrollo del procedimiento de Inspección, Vigilancia y Contro - *Caracterización del Programa Formador de Formadores y los formadores comunales del departamento.
*Proceso formativo y de actualización de conocimientos para la recertificación de los formadores comunales.
* Formadores comunales en ejercicio, realizando proceso de réplica de conocimientos en organismos comunales. - *Diseño de propuesta técnica, metodológica y temática para la actualización y recertificación de los formadores comunales del departamento. - 
</t>
  </si>
  <si>
    <t>Maria Dioni Medina - Eliana  - Vanegas - Juan Camilo Montoya - Ivan de Jesús Rodriguez</t>
  </si>
  <si>
    <t xml:space="preserve">Practicantes de excelencia para la Secretaría de Participación Ciudadana y Desarrollo Social </t>
  </si>
  <si>
    <t xml:space="preserve">Renovación de licencias requeridas por la Secretaría Office 365, Mercurio (60 licencias) </t>
  </si>
  <si>
    <t xml:space="preserve">Desarrollo e implementación de acciones comunicativas y eventos para los diferentes proyectos de la secretaría </t>
  </si>
  <si>
    <t xml:space="preserve">Convocatoria de estimulos IDEAS EN GRANDE </t>
  </si>
  <si>
    <t xml:space="preserve">Ivan Jesus Rodriguez Vargas </t>
  </si>
  <si>
    <t>Departamento Administrativo de Planeación</t>
  </si>
  <si>
    <t>Designar estudiantes de las universidades publicas y privadas para realización de la práctica académica, con el fin de brindar apoyo a la gestión del Departamento de Antioquia y sus subregiones durante el primer semestre de 2018
(Compentencia: Desarrollo Organizacional)</t>
  </si>
  <si>
    <t>Hernando Latorre Forero</t>
  </si>
  <si>
    <t>LNR</t>
  </si>
  <si>
    <t>3835136-8389181</t>
  </si>
  <si>
    <t>hernando.latorre@antioquia.gov.co</t>
  </si>
  <si>
    <t>Gestión de la información temática territorial como base fundamental para la planeación y el desarrollo</t>
  </si>
  <si>
    <t>Índice de Gestión para Resultados
en el Desarrollo (IGpRD)</t>
  </si>
  <si>
    <t>Conformación del Sistema de Información Territorial en el Departamento de Antioquia</t>
  </si>
  <si>
    <t>Consolidación del Sistema de Información Territorial en el Departamento de Antioquia</t>
  </si>
  <si>
    <t>Actualización Sistema de informacion territorial</t>
  </si>
  <si>
    <t>-</t>
  </si>
  <si>
    <t>Programa gestionado por la Secretaría de Gestión Humana</t>
  </si>
  <si>
    <t>Competencia de la Secretaría de Gestión Humana - ADO
Responsable por la Dirección Hernando Latorre Forero</t>
  </si>
  <si>
    <t>Designar estudiantes de las universidades publicas y privadas para realización de la práctica académica, con el fin de brindar apoyo a la gestión del Departamento de Antioquia y sus subregiones durante el segundo semestre de 2018
(Compentencia: Desarrollo Organizacional)</t>
  </si>
  <si>
    <t>Prestación de servicios de personal de apoyo Temporal 
(Compentencia: Desarrollo Organizacional)</t>
  </si>
  <si>
    <t>No aplica gestión contractual, por hacer parte de la planta de cargosd temporales de la Institución.</t>
  </si>
  <si>
    <t>Competencia de la Secretaría de Gestión Humana - ADO
Responsable por la Dirección Sebastián Muñoz Zuluaga</t>
  </si>
  <si>
    <t>Promoción, creación, elaboración desarrollo y conceptualización de las campañas, estrategias y necesidades comunicacionales de la Gobernación de Antioquia 
(Competencia de la Oficina de Comunicaciones)</t>
  </si>
  <si>
    <t>17-12-6149108</t>
  </si>
  <si>
    <t>SOCIEDAD DE TELEVISÓN DE ANTIOQUIA-TELEANTIOQUIA</t>
  </si>
  <si>
    <t>Vigencia Futura 6000002364 por $30.000.000 Ordenanza 17 del 4 de agosto de 2017. Contrato interadministrativo de Mandato.</t>
  </si>
  <si>
    <t>Competencia de la Oficina de Comunicaciones
Responsable por la Dirección: Director Sistemas de Indicadores</t>
  </si>
  <si>
    <t>80141902</t>
  </si>
  <si>
    <t>Prestación de servicios de un operador logístico para la organización, administración, ejecución y demás acciones logísticas necesarias para la realización de los eventos programadas por la Gobernación de Antioquia  
(Competencia de la Oficina de Comunicaciones)</t>
  </si>
  <si>
    <t>17-12-6119887</t>
  </si>
  <si>
    <t>PLAZA MAYOR CONVENCIONES Y EXPOSICIONES S.A</t>
  </si>
  <si>
    <t xml:space="preserve">Vigencia Futura 6000002350 por $70.000.000  Ordenanza 17 del 4 de agosto de 2017 </t>
  </si>
  <si>
    <t xml:space="preserve">Competencia de la Oficina de Comunicaciones
</t>
  </si>
  <si>
    <t>“Adquisición y actualización de licencias de ARCGIS para los organismos de la Gobernación de Antioquia incluyendo soporte técnico, a través de acuerdo marco de precios” (competencia de la dirección de Informática)</t>
  </si>
  <si>
    <t xml:space="preserve">Ruth Natalia Castro Restrepo  de la Secretaria de Gestion Humana (Dirección de informatica)
</t>
  </si>
  <si>
    <t>Renovación del plan anual de mantenimiento del software estadístico SPSS (competencia de la SSSA)</t>
  </si>
  <si>
    <t>Carlos Alberto Giraldo Cardona, Profesional Universitario
Secretaría de Gestión Humana y Desarrollo Organizacional</t>
  </si>
  <si>
    <t>80101504</t>
  </si>
  <si>
    <t>“Administrar los recursos financieros para realizar la encuesta de calidad de vida de los habitantes del departamento de Antioquia”</t>
  </si>
  <si>
    <t>3835136-8389180</t>
  </si>
  <si>
    <t>Incrementar el numero de Operaciones estadísticas en buen estado e implementadas</t>
  </si>
  <si>
    <t>17-12-7284597</t>
  </si>
  <si>
    <t>IDEA</t>
  </si>
  <si>
    <t xml:space="preserve">Vigencia Futura 6000002432 por $300.000.000  Ordenanza 62 del 8 de noviembre de 2017 </t>
  </si>
  <si>
    <t>Sebastián Muñoz Zuluaga</t>
  </si>
  <si>
    <t>3839125</t>
  </si>
  <si>
    <t>sebastian.munoz@antioquia.gov.co</t>
  </si>
  <si>
    <t>Articulación intersectorial para el desarrollo integral del departamento</t>
  </si>
  <si>
    <t>Espacios de Planeacion y concertacion de planeacion</t>
  </si>
  <si>
    <t>Fortalecimiento de la articulacion intersectorial para el desarrollo integral</t>
  </si>
  <si>
    <t>Profesionales Temporales</t>
  </si>
  <si>
    <t>Dialogos Subregionales de Planeacion para el Desarrollo</t>
  </si>
  <si>
    <t>Profesionales Temporal</t>
  </si>
  <si>
    <t>Material, suministro, apoyo logistico</t>
  </si>
  <si>
    <t xml:space="preserve">Vigencia Futura 6000002349 por $60.000.000  Ordenanza 17 del 4 de agosto de 2017 </t>
  </si>
  <si>
    <t>Competencia de la Oficina de Comunicaciones
Responsable por la Dirección Diana Marcela Lopera Galeano</t>
  </si>
  <si>
    <t xml:space="preserve">Vigencia Futura 6000002351 por $20.000.000  Ordenanza 17 del 4 de agosto de 2017 </t>
  </si>
  <si>
    <t>Adquisicion de equipos tecnológicos y materiales (bienes de característica técnicas uniformes) 
(Compentencia Subsecretaría Logística)</t>
  </si>
  <si>
    <t>220148</t>
  </si>
  <si>
    <t>Competencia de la Secretaría General (Subsecretaría Logística)
Responsable por el DAP Sebastián Muñoz Zuluaga</t>
  </si>
  <si>
    <t>Apoyo al fortalecimiento de los procesos de planificacion y gestion del desarrollo territorial y acompañamiento técnico en la articulación intersectorial de los Entes Territoriales del Departamento de Antioquia</t>
  </si>
  <si>
    <t>Administración gastos generales</t>
  </si>
  <si>
    <t>Tramite a requerimiento de la dependencia.</t>
  </si>
  <si>
    <t>Designar estudiantes de las universidades publicas y privadas para realización de la práctica académica, con el fin de brindar apoyo a la gestión del Departamento de Antioquia y sus subregiones durante primer semestre del 2017
(Compentencia: Desarrollo Organizacional)</t>
  </si>
  <si>
    <t>Entidades territoriales apoyadas para la revisión y ajuste de los POT</t>
  </si>
  <si>
    <t>apoyo a entidades territoriales para la revision y ajuste de sus POT</t>
  </si>
  <si>
    <t>220146</t>
  </si>
  <si>
    <t>Entidades territoriales  apoyadas para la revision y ajuste de los POT</t>
  </si>
  <si>
    <t>Revision y ajustes de los POT</t>
  </si>
  <si>
    <t>3 Practicantes de Excelencia primer semestre 2018. Supervisión: N/A
La Dirección aporta informes de seguimiento a la gestión</t>
  </si>
  <si>
    <t>Soporte Licencias ArcGis - Dirección  PEI 
(Competencia Dirección de informática)</t>
  </si>
  <si>
    <t>Trámite a requerimiento de la dependencia 
(2 licencias).</t>
  </si>
  <si>
    <t>Competencia de la Secretaria de Gestión Humana (dirección de informatica)
Responsable por la Dirección Sebastián Muñoz Zuluaga</t>
  </si>
  <si>
    <t>Prestación de servicios de personal de apoyo para el proceso de revisión y ajuste de los Esquemas de Ordenamiento Territorial</t>
  </si>
  <si>
    <t xml:space="preserve"> La dirección aporta supervisión Administrativa, Financiera, Jurídica, coordinación. 
</t>
  </si>
  <si>
    <t xml:space="preserve">Inés Elvira Arango Valencia Oficina de Comunicaciones
</t>
  </si>
  <si>
    <t>Designar estudiantes de las universidades publicas y privadas para realización de la práctica académica, con el fin de brindar apoyo a la gestión del Departamento de Antioquia y sus subregiones durante segundo semestre del 2017
(Compentencia: Desarrollo Organizacional)</t>
  </si>
  <si>
    <t xml:space="preserve">Maribel Barrientos Uribe,  Secretaría de Gestión Humana - ADO
</t>
  </si>
  <si>
    <t>"Formular el plan de ordenamiento departamental -POD- a partir del ajuste, complementación, actualización y validación de las propuestas  existentes, que permitan articular el ordenamiento territorial entre los niveles municipal y departamental, y así alcanzar una adecuada ocupación y uso del territorio antioqueño"</t>
  </si>
  <si>
    <t>Plan de Ordenamiento Departamental Formulado</t>
  </si>
  <si>
    <t xml:space="preserve">Formulación del Plan de Ordenamiento Departamental </t>
  </si>
  <si>
    <t>Contratación profesionales - desarrollo</t>
  </si>
  <si>
    <t>4600007398 </t>
  </si>
  <si>
    <t>UNIVERSIDAD NACIONAL DE COLOMBIA</t>
  </si>
  <si>
    <t xml:space="preserve">Vigencia Futura 6000002131 por $302.000.000  Ordenanza 11 del 18 de julio de 2017 </t>
  </si>
  <si>
    <t>Sebastián Muñoz Zuluaga, Director de Planeación Estratégica Integral</t>
  </si>
  <si>
    <t>Designar estudiantes de las universidades publicas y privadas para realización de la práctica académica, con el fin de brindar apoyo a la gestión del Departamento de Antioquia y sus subregiones durante el primer semestre de 2018 
(Compentencia: Desarrollo Organizacional)</t>
  </si>
  <si>
    <t>Alvaro Villada García</t>
  </si>
  <si>
    <t>alvaro.villada@antioquia.gov.co</t>
  </si>
  <si>
    <t>Fortalecimiento Institucional para la planeación y la gestión del Desarrollo Territorial</t>
  </si>
  <si>
    <t>Municipios fortalecidos en aspectos fiscales y financieros</t>
  </si>
  <si>
    <t>Fortalecimiento fiscal y financiero de los 125 municipios de Antioquia</t>
  </si>
  <si>
    <t>Fortalecimiento fiscal y financiero</t>
  </si>
  <si>
    <t>Competencia de la Secretaría de Gestión Humana - ADO
Responsable por la Dirección Alvaro Villada García</t>
  </si>
  <si>
    <t>Administrar los recursos financieros para generar en el departamento administrativo de planeación el centro de pensamiento de planificación territorial.</t>
  </si>
  <si>
    <t>17-12-7283368</t>
  </si>
  <si>
    <t xml:space="preserve">Vigencia Futura 6000002431 por $1.041.877.278  Ordenanza 62 del 8 de noviembre de 2017 </t>
  </si>
  <si>
    <t>Hernando Latorre Forero
Supervisor</t>
  </si>
  <si>
    <t>Fortalecimiento Fiscal y financiero de los municipios, mediante el acompañamiento a las entidades territoriales que se encuentran en estado de riesgo de incumplimiento de Ley 617, para fortalecer su gestión y generar el impacto positivo de la hacienda pública municipal.</t>
  </si>
  <si>
    <t>Prestación de servicio de transporte terrestre automotor para apoyar la gestión de las dependencias del Departamento Administrativo de Planeación (Subsecretaria Logistica)</t>
  </si>
  <si>
    <t>Creación del Observatorio Económico, Fiscal y Financiero de los municipios de Antioquia</t>
  </si>
  <si>
    <t>Construcción del Observatorio Fiscal y financiero del Departamento de Antioquia</t>
  </si>
  <si>
    <t>220147</t>
  </si>
  <si>
    <t>Diseño, implementación, puesta en marcha,operación y evaluación del observatorio económico, fiscal y financiero de Antioquia.</t>
  </si>
  <si>
    <t>Renovar el servicio de licencia Makaia para elfuncionamiento de la plataforma gestión de recursos Antioquia del Departamento Administrativo de Planeación</t>
  </si>
  <si>
    <t>Adquisición de tiquetes áereos para la Gobernación de Antioquia 
(Compentencia Subsecretaría Logística)</t>
  </si>
  <si>
    <t>Laura Mejía Higuita</t>
  </si>
  <si>
    <t>Creación y puesta en marcha Observatorio Económico Fiscal y Financiero</t>
  </si>
  <si>
    <t>Apoyar la gestión del Departamento Administrativo de Planeación para el acompañamiento a los municipios en la gestión del desarrollo territorial, mediante la actualización y formulación de perfiles susceptibles de cooperación nacional e internacional y agenda de negocios</t>
  </si>
  <si>
    <t xml:space="preserve">Acta de ejecución n°2: prestación de servicios para la conectividad, soporte y gestión de la infraestructura tecnológica del sistema catastral de Antioquia”
</t>
  </si>
  <si>
    <t>Jorge Hugo Elejalde</t>
  </si>
  <si>
    <t>3839207</t>
  </si>
  <si>
    <t>jorge.elejalde@antioquia.gov.co</t>
  </si>
  <si>
    <t>Innovación y Tecnología al Servicio del Desarrollo Territorial Departamental</t>
  </si>
  <si>
    <t>Aplicativos mejorados e implementados para la eficiencia de la gestión territorial</t>
  </si>
  <si>
    <t>Actualizacion del sistema de informacion para la planeacion territorial modernizado e implementado en Antioquia</t>
  </si>
  <si>
    <t>Sistemas de informacion modernizados e implementados</t>
  </si>
  <si>
    <t>Conectividad con los 124 municipios - Soporte Sistema OVC</t>
  </si>
  <si>
    <t>17-12-7270661</t>
  </si>
  <si>
    <t>VALOR + S.A.S</t>
  </si>
  <si>
    <t xml:space="preserve">Vigencia Futura 6000002415 por $400.000.000  Ordenanza 53 del 3 de noviembre de 2017 </t>
  </si>
  <si>
    <t>Jorge Hugo Elejalde López, Director Sistemas de Información y Catastro</t>
  </si>
  <si>
    <t>Actualizaciones catastrales realizadas en el Departamento de Antioquia.</t>
  </si>
  <si>
    <t>Fortalecimiento de la gestion catastral (actualizacion y conservacion) en el departamendo de Antioquia</t>
  </si>
  <si>
    <t>Fortalecimiento tecnologico</t>
  </si>
  <si>
    <t xml:space="preserve">Vigencia Futura 6000002416 por $400.000.000  Ordenanza 53 del 3 de noviembre de 2017 </t>
  </si>
  <si>
    <t>Fortalecimiento tecnico</t>
  </si>
  <si>
    <t>Competencia de la Secretaría de Gestión Humana - ADO
Responsable por la Dirección Jorge Hugo Elejalde López</t>
  </si>
  <si>
    <t>5 Practicantes de Excelencia primer semestre 2018. Supervisión: N/A
La Dirección aporta informes de seguimiento a la gestión</t>
  </si>
  <si>
    <t>Competencia de la Secretaría General (Subsecretaría Logística)
Responsable por Dirección Jorge Hugo Elejalde López</t>
  </si>
  <si>
    <t>Adquisicion de prendas institucionales
(Compentencia: Comunicaciones</t>
  </si>
  <si>
    <t>Competencia de Comunicaciones
Responsable por Dirección Jorge Hugo Elejalde López</t>
  </si>
  <si>
    <t>Soporte Licencias ArcGis - (desktop y server) Dirección  Catastro 
(Competencia Dirección de informática)</t>
  </si>
  <si>
    <t>Licencias ArcGIS</t>
  </si>
  <si>
    <t xml:space="preserve">Tramite a requerimiento de la dependencia 
</t>
  </si>
  <si>
    <t>Competencia de la Secretaria de Gestión Humana (dirección de informatica)
Responsable por la Dirección Jorge Hugo Elejalde López</t>
  </si>
  <si>
    <t xml:space="preserve">prestación de servicios para la conectividad, soporte, mantenimiento y gestión de la infraestructura tecnológica del sistema catastral de Antioquia.
</t>
  </si>
  <si>
    <t>Renovar el servicio de software Updates license &amp; support para los productos Oracle que posee el Departamento de Administrativo De Planeación</t>
  </si>
  <si>
    <t>Licencias ORACLE</t>
  </si>
  <si>
    <t>Apoyar la gestión de la direccion de sistemas de informacion y catastro (conservacion, actualizacion y sistema geografico catastral)</t>
  </si>
  <si>
    <t>Fernando León Henao Zea</t>
  </si>
  <si>
    <t>3839123</t>
  </si>
  <si>
    <t>fernando.henao@antioquia.gov.co</t>
  </si>
  <si>
    <t>Construcción formulación e implementación de estrategias transversales generadoras de desarrollo desde la gerencia de
Municipios del Departamento de Antioquia</t>
  </si>
  <si>
    <t>220165</t>
  </si>
  <si>
    <t>Estratégias de promoción implementadas</t>
  </si>
  <si>
    <t>Vinculacion de temporales</t>
  </si>
  <si>
    <t xml:space="preserve">Competencia de la Secretaría de Gestión Humana - ADO
</t>
  </si>
  <si>
    <t>Encuentros subregionales con Alcaldes, Concejales y Líderes Comunitarios</t>
  </si>
  <si>
    <t>17-12-7047054</t>
  </si>
  <si>
    <t>Servicios Aéreos Territorios Nacionales - SATENA</t>
  </si>
  <si>
    <t xml:space="preserve">Vigencia futura  6000002130 por $25.750.000 Ordenanza 011 del 18 de julio de 2017. El DAP aporta supervisión Administrativa, Financiera, Jurídica, coordinación. </t>
  </si>
  <si>
    <t>Maria Victoria Hoyos Velasquez</t>
  </si>
  <si>
    <t>Formación y la capacitación de los Alcaldes, Concejales y Líderes Comunitarios en Plan de Ordenamiento Territorial</t>
  </si>
  <si>
    <t>Henry Lopez Jimenez</t>
  </si>
  <si>
    <t>Formación y la capacitación de los Alcaldes, Concejales y Líderes Comunitarios en formulación y evaluación de proyectos</t>
  </si>
  <si>
    <t>Fortalecimiento a los proyectos</t>
  </si>
  <si>
    <t>Adquisición de equipamiento Gerencia de Municipios</t>
  </si>
  <si>
    <t>Monitoreo y seguimiento a Cafes con el Gobernador</t>
  </si>
  <si>
    <t>Dotación  camisas y distintivos para los empleados publicos que realizan actividades en los municipios del Departamento de Antioquia</t>
  </si>
  <si>
    <t>Posicionamiento y seguimiento de la gestiòn administrtativa departamental en el territorio</t>
  </si>
  <si>
    <t>Diseno, creacion, promocion y estrategias comunicacionales para las actividades a desarrollar por la Gerencia de Municipios en el Departamento de Antioquia.</t>
  </si>
  <si>
    <t>Suministro y dotaciòn de material promocional de la gestión departamental adelandada por la Gerencia de Municipios</t>
  </si>
  <si>
    <t>Prestación de servicios de personal de apoyo Temporal de Ingenieria
(Compentencia: Desarrollo Organizacional)</t>
  </si>
  <si>
    <t>Miguel Andres Quintero Calle</t>
  </si>
  <si>
    <t>3839171</t>
  </si>
  <si>
    <t>miguel.quintero@antioquia.gov.co</t>
  </si>
  <si>
    <t>Mejoramiento de los aplicativos informáticos para la gestión pública departamental Departamento de Antioquia</t>
  </si>
  <si>
    <t>Profesional Temporal</t>
  </si>
  <si>
    <t>Competencia de la Secretaría de Gestión Humana - ADO
Responsable por la Dirección Miguel Andres Quintero</t>
  </si>
  <si>
    <t>Prestación de servicios de personal de apoyo Temporal - Técnico grado 2
(Compentencia: Desarrollo Organizacional)</t>
  </si>
  <si>
    <t>Técnico Temporal -Grado 2</t>
  </si>
  <si>
    <t>Servicios para la Administración, Operación del Centro de Servicios de Informática, y Servicios de Hosting, para el apoyo tecnológico a la plataforma informática utilizada en la Administración Departamental, en 2018
(Competencia Dirección de informática)</t>
  </si>
  <si>
    <t>Contratista  mesa de ayuda</t>
  </si>
  <si>
    <t>Competencia de la Secretaria de Gestion Humana (Dirección de informática); 
Diana María Pérez Blandon
Responsable por la Dirección Miguel Andres Quintero Calle</t>
  </si>
  <si>
    <t>Practicante de excelencia</t>
  </si>
  <si>
    <t>Practicantes primer semestre de 2018, La Dirección aporta informes de seguimiento a la gestión</t>
  </si>
  <si>
    <t>Prestación de servicios de personal de apoyo Temporal -Técnico grado 1
 (Compentencia: Desarrollo Organizacional)</t>
  </si>
  <si>
    <t>Banco de programas y proyectos municpales y departamental fortalecidos</t>
  </si>
  <si>
    <t>Fortalecimiento de los Bancos de Proyectos Municipales y del Departamento de Antioquia</t>
  </si>
  <si>
    <t>Bancos de programas y proyectos municipales y departamental, fortalecidos.</t>
  </si>
  <si>
    <t>Técnico Temporal -Grado 1</t>
  </si>
  <si>
    <t>Los  CDP correspondientes serám tramitadas por la Dirección de Análisis Organizacional.</t>
  </si>
  <si>
    <t>Competencia de la Secretaría de Gestión Humana - ADO
Responsable por la DAP Miguel Andres Quintero Calle</t>
  </si>
  <si>
    <t>Apoyo practicantes de excelencia</t>
  </si>
  <si>
    <t xml:space="preserve">Practicantes primer semestre de 2018, </t>
  </si>
  <si>
    <t>Competencia de la Secretaría de Gestión Humana - ADO
MARIBEL BARRIENTOS URIBE, cédula 43.971.236
Responsable por la DAP Miguel Andres Quintero Calle</t>
  </si>
  <si>
    <t xml:space="preserve">Practicantes segundo semestre de 2018, </t>
  </si>
  <si>
    <t>Fortalecimiento a los servidores de la Gobernación de Antioquia y de los municipios del Departamento en formulación de proyectos y MGA a servidores municipales y departamentales, SUIFP entre otros (Capacitación y asesoría administraciones)</t>
  </si>
  <si>
    <t>Capacitación y asesoría administraciones</t>
  </si>
  <si>
    <t>Dirección banco de proyectos</t>
  </si>
  <si>
    <t>Diseño y ejecución de un diplomado en formulación y seguimiento de proyectos y MGA a servidores departamentales, SUIFP entre otros (Capacitación y asesoría administraciones)</t>
  </si>
  <si>
    <t>Elaboración cartillas y difusión</t>
  </si>
  <si>
    <t>Competencia de la Oficina de Comunicaciones
Responsable por la Dirección Miguel Andres Quintero Calle</t>
  </si>
  <si>
    <t>Implementación del plan de acción de la gestión para resultados en la Gobernación de Antioquia</t>
  </si>
  <si>
    <t>Modelo de Gestión para resultados diseñado e implementado</t>
  </si>
  <si>
    <t>Implementación del Modelo de Gestión para Resultados en la Gobernación de Antioquia</t>
  </si>
  <si>
    <t>Implementación de los pilares de la GpR</t>
  </si>
  <si>
    <t xml:space="preserve">Vigencia futura  6000002433 por $609.340.846 Ordenanza 062 del 8 de noviembre de 2017. </t>
  </si>
  <si>
    <t>Ofelia Elcy Velásquez Hernández</t>
  </si>
  <si>
    <t xml:space="preserve">Vigencia futura  6000002129 por $56.650.000 Ordenanza 011 del 18 de julio de 2017. El DAP aporta supervisión Administrativa, Financiera, Jurídica, coordinación. </t>
  </si>
  <si>
    <t>Secretaría de Productividad y Competitividad</t>
  </si>
  <si>
    <t>80131502</t>
  </si>
  <si>
    <t>SERVICIO DE ARRENDAMIENTO DEL INMUEBLE QUE SERVIRÁ COMO SEDE PRINCIPAL DEL PROGRAMA INSTITUCIONAL "BANCO DE LA GENTE"</t>
  </si>
  <si>
    <t>Luis Enrique Valderrama</t>
  </si>
  <si>
    <t>3835140</t>
  </si>
  <si>
    <t>bancodelagente@antioquia.gov.co</t>
  </si>
  <si>
    <t>Fomento y Apoyo para el Emprendimiento y Fortalecimiento Empresarial</t>
  </si>
  <si>
    <t>Unidades productivas intervenidas en fortalecimiento empresarial.</t>
  </si>
  <si>
    <t>Fortalecimiento empresarial RP todo el departamento, Antioquia, Occidente.</t>
  </si>
  <si>
    <t>07-0050</t>
  </si>
  <si>
    <t>Unidades productivas de textil confección fortalecidas.</t>
  </si>
  <si>
    <t>Fortalecimiento empresarial de unidades productivas, asesoria y capacitación, participación en ferias y eventos.</t>
  </si>
  <si>
    <t>Luis Enrique Valderrama Rueda</t>
  </si>
  <si>
    <t>DESARROLLO Y PUESTA EN MARCHA Y ADMINISTRACIÓN DEL PORTAL WEB "BANCO DE LA GENTE" informatica</t>
  </si>
  <si>
    <t>Incremento de los recursos del sistema financiero para Emprendimiento y Fortalecimiento Empresarial Todo El Departamento, Antioquia, Occidente. 2016050000009</t>
  </si>
  <si>
    <t>ADQUISICION E IMPLEMENTACIÓN DEL SISTEMA DIGITURNOS (CDP PARA INFORMATICA) informatica</t>
  </si>
  <si>
    <t>FERIAS Y EVENTOS PROMOCIÓN BANCO DE LA GENTE EN VARIOS MUNICIPIOS CDP COMUNICACIONES</t>
  </si>
  <si>
    <t>SERVICIOS DE PUBLICIDAD Y COMUNICACIONES BANCO DE LA GENTE comunicaciones</t>
  </si>
  <si>
    <t xml:space="preserve">DOS TEMPORALIDADES (TECNICO Y P.U) </t>
  </si>
  <si>
    <t>ACOMETIDA DE LA FIBRA OPTICA LAND TO LAND DESDE EL DAD A LA SEDE DEL BANCO DE LA GENTE. Informatica</t>
  </si>
  <si>
    <t>93121607</t>
  </si>
  <si>
    <t xml:space="preserve"> “Desarrollar el modelo de gestión y las actividades para impulsar la
cooperación internacional, la inversión extranjera y la promoción del departamento de
Antioquia. </t>
  </si>
  <si>
    <t>Yomar Andrés Benítez Álvarez</t>
  </si>
  <si>
    <t>3838359</t>
  </si>
  <si>
    <t>yomar.benitez@antioquia.gov.co</t>
  </si>
  <si>
    <t>Cooperación Internacional para el Desarrollo</t>
  </si>
  <si>
    <t>Proyectos apoyados con recursos de cooperación internacional</t>
  </si>
  <si>
    <t>Implementación de Cooperación Internacional para el Desarrollo Todo el Departamento, Antioquia, Occidente.</t>
  </si>
  <si>
    <t>22-0053</t>
  </si>
  <si>
    <t>*Proyectos detonantes del plan de desarrollo.
*Proyectos subregionales selecionados por para gestión y Banco de proyectos.
*Hermanamientos internacionales y cooperación técnica. * Plan estratégico de Cooperación internacional de Antioquia. * Promoción internacional de las potencialidades de Antioquia.</t>
  </si>
  <si>
    <t>*Gestión de hermanamientos acordados y memorandos de entendimiento para la cooperación. 
*Agendas de relacionamiento y cooperación internacional.
*Ferias, misiones y participación en eventos internacionales. *Prompción del portafolio de Proyectos Detonantes de Antioquia. * Observatorio de oportunidades internacionales. *Plan de promoción internacional "El Mundo pasa por Antioquia".</t>
  </si>
  <si>
    <t>Luis Carlos Mejía Heredia</t>
  </si>
  <si>
    <t>80101601</t>
  </si>
  <si>
    <t>Generar capacidades institucionales en 124 municipios de Antioquia para la gestión de la cooperación, la inversión y el desarrollo económico regional.</t>
  </si>
  <si>
    <t>*Asesoría técnica a las subregiones de Antioquia.
*Capacitación del talento humano subregional para la internacionlaización.
*Promoción del desarrollo económico local a la inversión y mercados extranjeros. * Portafolio de Proyectos de cooperación de Antioquia.</t>
  </si>
  <si>
    <t xml:space="preserve">*Creación y puesta en marcha de la Agencia de Cooperación e Inversión de Antioquia. 
*Banco de proyectos de proyectos de cooperación de Antioquia. * Formación a enlaces de cooperación de las subregiones. * Agendas de gestión en las subregiones. *Encuentros internacionales para la promoción de las subregiones.
</t>
  </si>
  <si>
    <t>Estrategia de fomento, visibilización y gestión a la inversión turística a nivel  nacional e internacional de las subregiones de Antioquia.</t>
  </si>
  <si>
    <t>Cyomara Ríos</t>
  </si>
  <si>
    <t>3838633</t>
  </si>
  <si>
    <t>cyomara.rios@antioquia.gov.co</t>
  </si>
  <si>
    <t>Competitividad y promoción del turismo</t>
  </si>
  <si>
    <t xml:space="preserve">Participaciones en eventos culturales y ferias estratégicas a nivel nacional e internacional. </t>
  </si>
  <si>
    <t>Desarrollo de la competitividad y la promoción del turismo en el Departamento de Antioquia</t>
  </si>
  <si>
    <t>Participación en:
*Vitrina Turística Anato 2018.
*Saihc 2018</t>
  </si>
  <si>
    <t>Fortalecimiento de la productividad y competitividad del sector cafetero en el Departamento de Antioquia.</t>
  </si>
  <si>
    <t>Piedad del Pilar Aragon Medina</t>
  </si>
  <si>
    <t xml:space="preserve">Gerente </t>
  </si>
  <si>
    <t>3838638</t>
  </si>
  <si>
    <t>piedaddelpilar.aragon@antioquia.gov.co</t>
  </si>
  <si>
    <t>Unidades Productivas intervenidas en Fortalecimiento Empresarial</t>
  </si>
  <si>
    <t>14-0066</t>
  </si>
  <si>
    <t>31010101, 31010102</t>
  </si>
  <si>
    <t>Servicio de extension en calidad del café, Programa de relevo generacional, participacion en ferias y eventos.</t>
  </si>
  <si>
    <t xml:space="preserve"> CONSOLIDAR 120 GRUPOS DE INVESTIGACIÓN ESCOLAR BAJO LA METODOLOGÍA DEL PROGRAMA ONDAS DE COLCIENCIAS EN EL DEPARTAMENTO DE ANTIOQUIA GENERANDO ESPACIOS DE APROPIACIÓN SOCIAL DEL CONOCIMIENTO EN CIENCIA, TECNOLOGÍA E INNOVACIÓN EN LA EDUCACIÓN BÁSICA Y MEDIA. </t>
  </si>
  <si>
    <t xml:space="preserve">Mariela  Ríos Osorio </t>
  </si>
  <si>
    <t>Profesional U.</t>
  </si>
  <si>
    <t>3839404</t>
  </si>
  <si>
    <t>mariela.rios@antioquia.gov.co</t>
  </si>
  <si>
    <t>Fortalecimiento del Sistema Departamental de Ciencia, tecnología e innovación (SDCTI).</t>
  </si>
  <si>
    <t>Personas del sistema Departamental de CTeI con desarrollo de capacidades en procesos de CTeI</t>
  </si>
  <si>
    <t>Apoyo al fortalecimiento de los agentes del sistema  de Ciencia, Tecnología e Innovación en el departamento de Antioquia</t>
  </si>
  <si>
    <t>22-0042</t>
  </si>
  <si>
    <t>Personas del sistema con capacidades en procesos de CTeI</t>
  </si>
  <si>
    <t xml:space="preserve">Desarrollo de capacidades
</t>
  </si>
  <si>
    <t>Mariela Ríos Osorio</t>
  </si>
  <si>
    <t>Concurso Innovantioquia 
Convocar, validar requisitos, clasificar, evaluar y seleccionar a ganadores y premiar propuestas de innovación, presentadas por la comunidad del Departamento</t>
  </si>
  <si>
    <t>Luis Orlando Echavarría Cuartas</t>
  </si>
  <si>
    <t>3839403</t>
  </si>
  <si>
    <t>luis.echavarria@antioquia.gov.co</t>
  </si>
  <si>
    <t>Soluciones de Innovación abierta apoyados
Tecnologías identificadas,  apropiadas y usadas en las regiones de Antioquia</t>
  </si>
  <si>
    <t>Apoyo a la Generación de Conocimiento, Transferencia tecnológica e Innovación en el Depto de Antioquia</t>
  </si>
  <si>
    <t>11-0006</t>
  </si>
  <si>
    <t>Soluciones de Innovación abierta 
Tecnologías identificadas,  apropiadas y usadas en las regiones de Antioquia</t>
  </si>
  <si>
    <t xml:space="preserve">Identificación
Evaluacion y seleccion
Acompañamiento
</t>
  </si>
  <si>
    <t>Proyectos de I+D+I cofinanciados</t>
  </si>
  <si>
    <t>Proyectos de I+D+I</t>
  </si>
  <si>
    <t xml:space="preserve">Fortalecer el sistema departamental de CTeI mediante la generación de capacidades de los agentes, consolidando 8 comité universidad empresa, estado CUEE en las subregiones del Departamento, a través de la generación de acuerdos y lineamientos estrategicos.Proyecto.  Comité Universidad, Empresa, Estado CUEE </t>
  </si>
  <si>
    <t>Catalina Ayala Villa</t>
  </si>
  <si>
    <t>3838628</t>
  </si>
  <si>
    <t>catalina.ayala@antioquia.gov.co</t>
  </si>
  <si>
    <t>Comités Universidad, Empresa, Estado formalizadas y operando en las subregiones
Acuerdos estratégicos para el fomento de la CTI en las regiones formalizados
Personas del sistema Departamental de CTeI con desarrollo de capacidades en procesos de CTeI</t>
  </si>
  <si>
    <t xml:space="preserve">Personas del sistema con capacidades en procesos de CTeI
Acuerdos de CTeI en las subregiones
CUEE formalizados y operando </t>
  </si>
  <si>
    <t>Desarrollo de capacidades
Realización de acuerdos
CUEEs formalizados y funcionando</t>
  </si>
  <si>
    <t>Apoyo e implemantación del programa Mipyme Digital en el territorio antioqueño</t>
  </si>
  <si>
    <t>Luis Jaime Osorio Arenas</t>
  </si>
  <si>
    <t>Director CTeI</t>
  </si>
  <si>
    <t>3838637</t>
  </si>
  <si>
    <t>luisjaime.osorio@antioquia.gov.co</t>
  </si>
  <si>
    <t xml:space="preserve">Fortalecimiento de las TIC en Redes Empresariales </t>
  </si>
  <si>
    <t xml:space="preserve">Redes Empresariales mediadas a través de plataformas TIC
Programas implementados para la sostenibilidad y el fortalecimiento de las empresas TIC </t>
  </si>
  <si>
    <t>Fortalecimiento TIC empresarial</t>
  </si>
  <si>
    <t>11-0011</t>
  </si>
  <si>
    <t>Redes empresariales con TIC</t>
  </si>
  <si>
    <t>Plataformas y medios digitales para redes empresariales</t>
  </si>
  <si>
    <t>Implementación de un metaportal para el  fortalecimiento de empresas TIC</t>
  </si>
  <si>
    <t>Programas implementados para la sostenibilidad y el fortalecimiento de las empresas TIC 
Campañas de promoción y utilización de TIC</t>
  </si>
  <si>
    <t>Empresas desarrollo de Software Libre</t>
  </si>
  <si>
    <t>Implementación de una Plataforma tecnologica para acercar oferta y demanda de redes empresariales en el Departamento de Antioquia</t>
  </si>
  <si>
    <t>Redes Empresariales mediadas a través de plataformas TIC
Programas implementados para la sostenibilidad y el fortalecimiento de las empresas TIC 
Campañas de promoción y utilización de TIC</t>
  </si>
  <si>
    <t xml:space="preserve">Red de Corporaciones Turísticas </t>
  </si>
  <si>
    <t xml:space="preserve">Fortalecimiento de las Redes empresariales mediadas por TIC </t>
  </si>
  <si>
    <t xml:space="preserve">Campañas de promoción y utilización de TIC </t>
  </si>
  <si>
    <t xml:space="preserve">Tiendas TIC, Central Digital de Abastos y campañas TIC </t>
  </si>
  <si>
    <t>Fortalecimiento del sistema moda  mediante el desarrollo de estrategias de acceso a mercados, en el marco de Colombiamoda 2018.</t>
  </si>
  <si>
    <t>Sandra Paola Gallejo Rojas</t>
  </si>
  <si>
    <t xml:space="preserve">Profesional Universitario </t>
  </si>
  <si>
    <t>3838667</t>
  </si>
  <si>
    <t>sandra.gallego@antioquia.gov.co</t>
  </si>
  <si>
    <t>Fortalecer la actividad artesanal en antioquia, mediente el desarrollo de estrategias de acceso a mercados.</t>
  </si>
  <si>
    <t>Fabiola Vergara</t>
  </si>
  <si>
    <t>3838491</t>
  </si>
  <si>
    <t>fabiola.vergara@antioquia.gov.co</t>
  </si>
  <si>
    <t>Unidades productivas artesanales apoyadas con sellos de calidad, posicionamiento de marca, participación en ferias y eventos.</t>
  </si>
  <si>
    <t>14-0022</t>
  </si>
  <si>
    <t>Unidades productivas artesanales con nuevos sellos y marcas. Unidades productivas artesanales con acceso a nuevos mercados.</t>
  </si>
  <si>
    <t xml:space="preserve">Diseño e implementación de sellos y marcas. Estudios de denominación de origen. Nuevos canales de comercialización. </t>
  </si>
  <si>
    <t>Fabiola Vergara Vergara</t>
  </si>
  <si>
    <t>Diseño e implementación de una metodologia de medición del indice departamental de competitividad por subregión.</t>
  </si>
  <si>
    <t>Diana Patricia Taborda Díaz</t>
  </si>
  <si>
    <t>3838823</t>
  </si>
  <si>
    <t>diana.taborda@antioquia.gov.co</t>
  </si>
  <si>
    <t>Incrementar el número de operaciones estadísticas en buen estado e implementadas</t>
  </si>
  <si>
    <t>Metodología diseñada y aplicada, Indicadores de competitividad por subregión</t>
  </si>
  <si>
    <t xml:space="preserve">Diseñar metodologia de calculo del IDC subregional, inventario de información, implementar la metodologia, presentar resultados. </t>
  </si>
  <si>
    <t>Fomento al emprendimiento y fortalecimiento empresarial.</t>
  </si>
  <si>
    <t xml:space="preserve">Juan David Garcia Marulanda </t>
  </si>
  <si>
    <t>juandavid.garcia@antioquia.gov.co</t>
  </si>
  <si>
    <t>Unidades productivas intervenidas en el fortalecimiento empresarial. Empresas acompañadas en los procesos para el inicio de operaciones. Unidades productivas intervenidas en fortalecimoento empresarial.</t>
  </si>
  <si>
    <t>14-0022 Y 07-0050</t>
  </si>
  <si>
    <t>Nuevas unidades productivas creadas, red de actores de emprendimeinto conformada y fortalecidas. Unidades productivas con acceso a mercados, aumento en la productividad y competitividad de unidades productivas intervenidas en fortalecimiento empresarial (incluidas las de población víctima), Participación en ferias y eventos, comisión regional y subregional de competitividad fortalecidas.</t>
  </si>
  <si>
    <t xml:space="preserve">Fortalecimiento Empresarial - Antojate de Antioquia, Fortalecimiento empresarial registro invima, inexmoda, artesanias de colombia, comisión regional de competitividad, participación en ferias, medición IDC por subregión, material publicitario, proyecto desarrollo de proveedores, proyecto cluster lacteos </t>
  </si>
  <si>
    <t>Fomento y fortalecimiento del sector social y solidario</t>
  </si>
  <si>
    <t>Gonzalo Duque Valencia</t>
  </si>
  <si>
    <t>Prfoesional Unversitario</t>
  </si>
  <si>
    <t>3838490</t>
  </si>
  <si>
    <t>gonzalo.duque@antioquia.gov.co</t>
  </si>
  <si>
    <t xml:space="preserve">Unidades productivas intervenidas en el fortalecimiento empresarial. </t>
  </si>
  <si>
    <t>Empresarios capacitados en economía solidaria y formas organizativas, empresarios asociados en alguna de las modalidades de economía solidaria</t>
  </si>
  <si>
    <t>Capacitación  en economía solidaria y las diferentes modalidades de asociatividad, asesoría y acompañamiento en la coformación de organizaciones solidarias</t>
  </si>
  <si>
    <t>Capacitación a actores locales en metodologias de políticas de trabajo decente en el Departamento de Antioquia.</t>
  </si>
  <si>
    <t>Harlinton Smith Arango</t>
  </si>
  <si>
    <t>harlinton.arango@antioquia.gov.co</t>
  </si>
  <si>
    <t>Fomento de sinergias para la promoción y mejoramiento de la empleabilidad en las regiones del Departamento.</t>
  </si>
  <si>
    <t>Disminuir tasa de informalidad, disminuir la tasa de desempleo.</t>
  </si>
  <si>
    <t>Mejoramiento y promoción de la empleabilidad, todo el departamento, Antioquia, Occidente.</t>
  </si>
  <si>
    <t>10-0027</t>
  </si>
  <si>
    <t>Personas capacitadas, incremento del nivel de empleabilidad.</t>
  </si>
  <si>
    <t>Capacitación y asesoria en ruta de empleabilidad, ferias de empleabilidad.</t>
  </si>
  <si>
    <t>Secretaría Seccional de Salud y Protección Social</t>
  </si>
  <si>
    <t>71161202</t>
  </si>
  <si>
    <t>Arrendar inmueble que servirá como sede de trabajo para los funcionarios de la Dirección de Factores de Riesgo de la Secretaria Seccional de Salud y Protección Social de Antioquia en el municipio Turbo</t>
  </si>
  <si>
    <t xml:space="preserve">Yuliana Andrea Barrientos </t>
  </si>
  <si>
    <t>Técnica área dela salud</t>
  </si>
  <si>
    <t>3835609</t>
  </si>
  <si>
    <t>yuliana.barrientos@antioquia.gov.co</t>
  </si>
  <si>
    <t>Salud Ambiental</t>
  </si>
  <si>
    <t>Muestras analizadas para evaluar el Índice de Riesgo de la Calidad del Agua para Consumo Humano (IRCA)</t>
  </si>
  <si>
    <t xml:space="preserve"> Fortalecimiento de la prevención, vigilancia y control de los factores de riesgo
sanitarios, ambientales y del consumo Todo El Departamento, Antioquia, Occidente</t>
  </si>
  <si>
    <t>01-0030</t>
  </si>
  <si>
    <t>Mejorar lacondiciones ambientales de salud de la población Antioqueña</t>
  </si>
  <si>
    <t>Planes Salud Ambiental-Gestión Proy</t>
  </si>
  <si>
    <t>Sesión 4 comité Interno de Contratación</t>
  </si>
  <si>
    <t>AMIRA MENA BLANQUICET</t>
  </si>
  <si>
    <t>Vigente y en ejecución</t>
  </si>
  <si>
    <t>Arrendar inmueble que servirá como sede de trabajo para los funcionarios de la Dirección de Factores de Riesgo de la Secretaria Seccional de Salud y Protección Social de Antioquia en diferentes municipios categorias 4, 5 y 6 (Turbo)</t>
  </si>
  <si>
    <t>Arrendar inmueble que servirá como sede de trabajo para los funcionarios de la Dirección de Factores de Riesgo de la Secretaria Seccional de Salud y Protección Social de Antioquia en diferentes municipios categorias 4, 5 y 6 (Tarso)</t>
  </si>
  <si>
    <t>Arrendar inmueble que servirá como sede de trabajo para los funcionarios de la Dirección de Factores de Riesgo de la Secretaria Seccional de Salud y Protección Social de Antioquia en diferentes municipios categorias 4, 5 y 6 (Pueblorico)</t>
  </si>
  <si>
    <t>Arrendar inmueble que servirá como sede de trabajo para los funcionarios de la Dirección de Factores de Riesgo de la Secretaria Seccional de Salud y Protección Social de Antioquia en diferentes municipios categorias 4, 5 y 6 (Zaragoza)</t>
  </si>
  <si>
    <t>Arrendar inmueble que servirá como sede de trabajo para los funcionarios de la Dirección de Factores de Riesgo de la Secretaria Seccional de Salud y Protección Social de Antioquia en diferentes municipios categorias 4, 5 y 6 (Yarumal)</t>
  </si>
  <si>
    <t>Arrendar inmueble que servirá como sede de trabajo para los funcionarios de la Dirección de Factores de Riesgo de la Secretaria Seccional de Salud y Protección Social de Antioquia en diferentes municipios categorias 4, 5 y 6 (Ándes)</t>
  </si>
  <si>
    <t>Uniformes - Uniformes corporativos (compentencia oficina de comunicaciones)</t>
  </si>
  <si>
    <t>Toma y análisis de muestras de aguas de lastre de los municipios de Turbo, Caucasia y Puerto Berrio</t>
  </si>
  <si>
    <t>Contratar estudio o adquirir equipo para  análisis de calidad de aire y ruido, para evaluar los efectos en salud.</t>
  </si>
  <si>
    <t>80101708</t>
  </si>
  <si>
    <t>Actividades de vigilancia por sustancias químicas en el municipio de Zaragoza- mercurio</t>
  </si>
  <si>
    <t>Rosendo Orozco Cardona</t>
  </si>
  <si>
    <t>3839905</t>
  </si>
  <si>
    <t>rosendo.orozco@antioquia.gov.co</t>
  </si>
  <si>
    <t>Fortalecimiento de la Vigilancia epidemiologica, prevención y control de las
intoxicaciones por sustancias químicas en el Departamento de Antioquia</t>
  </si>
  <si>
    <t xml:space="preserve"> 01-0026</t>
  </si>
  <si>
    <t>Fomento uso seguro de sustan qcas</t>
  </si>
  <si>
    <t>Rosendo Eliecer Orozco C.</t>
  </si>
  <si>
    <t>Actividades de vigilancia por sustancias químicas en el municipio de Zaragoza - plaguicidas</t>
  </si>
  <si>
    <t>Realizar el mantenimiento preventivo y reparación de los microscopios de la Red de Microscopia de Antioquia y estereoscopios de entomología</t>
  </si>
  <si>
    <t>Luis Armando Galeano Marín</t>
  </si>
  <si>
    <t>Profesional especializado</t>
  </si>
  <si>
    <t>3839879</t>
  </si>
  <si>
    <t>armando.galeano@antioquia.gov.co</t>
  </si>
  <si>
    <t>Salud Pública</t>
  </si>
  <si>
    <t>Mortalidad por dengue</t>
  </si>
  <si>
    <t>Contribuir en el mejoramiento de las condiciones de salud pública de la población antioqueña,
a través de estrategias de Atención Primaria en Salud.</t>
  </si>
  <si>
    <t>01-0021</t>
  </si>
  <si>
    <t>Fumigación ETV,medidas barrera,intervención de criaderos</t>
  </si>
  <si>
    <t>Luis Armando Galeano M.</t>
  </si>
  <si>
    <t>Realizar la investigacion cientifica del riesgo de las enfermedades transmitidas por vectores y ejecutar las medidas de intervencion para la prevención y control de los mismos en el departamento de Antioquia</t>
  </si>
  <si>
    <t>Acta No. 043 Consejo de Gobierno</t>
  </si>
  <si>
    <t>CORPORACION DE PARTICIPACION MIXTA INSTITUTO COLOMBIANO DE MEDICINA TROPICAL</t>
  </si>
  <si>
    <t>93131703</t>
  </si>
  <si>
    <t>Investigacion efectividad metodos de control  Aedes Aegypti</t>
  </si>
  <si>
    <t>Apoyar la Inspección y Vigilancia de la Gestión Interna de Residuos Hospitalarios en establecimientos prestadores de servicios de salud y otras actividades  y la vigilancia de la calidad de agua de conusmo humano del Departamento en los municipios categorías 4, 5 y 6</t>
  </si>
  <si>
    <t>Carlos Samuel Osorio</t>
  </si>
  <si>
    <t>3839849</t>
  </si>
  <si>
    <t>carlos.osorio@antioquia.gov.co</t>
  </si>
  <si>
    <t xml:space="preserve">  Desarrollo de la IVC de la gestión interna de residuos hospitalarios y similares en
establecimientos generadores Todo El Departamento, Antioquia, Occidente</t>
  </si>
  <si>
    <t>01-0024</t>
  </si>
  <si>
    <t>Verificación GIRHS-Establecim Generad</t>
  </si>
  <si>
    <t>Carlos Samuel Osorio Céspedes</t>
  </si>
  <si>
    <t>76121901</t>
  </si>
  <si>
    <t>Recolectar, transportar y tratar por incineración, estabilización y/o desnaturalización residuos peligrosos producto de actividades de la SSSA</t>
  </si>
  <si>
    <t>Suministrar los insumos necesarios para realizar jornadas de vacunación antirrábica de caninos y felinos en el departamento de Antioquia</t>
  </si>
  <si>
    <t>Iván de Jesús Ruiz Monsalve</t>
  </si>
  <si>
    <t>3839436</t>
  </si>
  <si>
    <t>ivan.ruiz@antioquia.gov.co</t>
  </si>
  <si>
    <t xml:space="preserve"> Fortalecimiento de la gestión integral de las zoonosis Todo El Departamento, Antioquia,
Occidente
Antioquia, Occidente</t>
  </si>
  <si>
    <t>01-0023</t>
  </si>
  <si>
    <t>vacunacion caninos y felinos</t>
  </si>
  <si>
    <t>85111509</t>
  </si>
  <si>
    <t>Contratar un Operador de la Unidad Móvil Quirúrgica Veterinaria (Animóvil), para ejecutar  el programa de control natal en la población canina y felina de los municipios del Departamento de Antioquia</t>
  </si>
  <si>
    <t>Esterilización de caninos y felinos</t>
  </si>
  <si>
    <t>Realizar los análisis de laboratorio para el diagnóstico de la rabia en cerebros caninos, felinos y quirópteros tomados en el Departamento de Antioquia, y realizar pruebas especiales de laboratorio para otros eventos zoonóticos</t>
  </si>
  <si>
    <t>Vigilancia Activa de  la rabia</t>
  </si>
  <si>
    <t xml:space="preserve">Adquisición de Medicamentos Monopolio del Estado </t>
  </si>
  <si>
    <t>Luis Carlos Gaviria G.</t>
  </si>
  <si>
    <t>3839948</t>
  </si>
  <si>
    <t>luis.gaviria@antioquia.gov.co</t>
  </si>
  <si>
    <t>Fortalecimiento de la vigilancia sanitaria de la calidad de los medicamentos y afines
Todo El Departamento, Antioquia, Occidente</t>
  </si>
  <si>
    <t>01-0020</t>
  </si>
  <si>
    <t>Fondo Rotatorio Estupefacientes</t>
  </si>
  <si>
    <t>Acta No 045</t>
  </si>
  <si>
    <t>FONDO NACIONAL DE ESTUPEFACIENTES</t>
  </si>
  <si>
    <t>Paola Andrea Gómez</t>
  </si>
  <si>
    <t>Prestar servicios de transporte de Medicamentos Monopolio del Estado desde el Fondo Nacional de Estupefacientes Ubicado en Bogotá hasta el Fondo Rotatorio de Estupefacientes del departamento de Antioquia ubicado en Medellín.</t>
  </si>
  <si>
    <t>Vigilancia sanitaria-Calidad Medicamen</t>
  </si>
  <si>
    <t>Prestar el servicio de análisis de laboratorio por medio de ensayos fisicoquímicos, microbiológicos a diferentes productos farmacéuticos para acciones de inspección, vigilancia y control.</t>
  </si>
  <si>
    <t>Elaborar y entregar carnets para los operadores de equipos de rayos X inscritos en la Secretaría Seccional de Salud y Protección Social de Antioquia</t>
  </si>
  <si>
    <t>Piedad Martinez Galeano</t>
  </si>
  <si>
    <t>Profesional universitaria</t>
  </si>
  <si>
    <t>3839943</t>
  </si>
  <si>
    <t>ipseps@antioquia.gov.co</t>
  </si>
  <si>
    <t>Fortalecimiento de la Vigilancia Sanitaria en el uso de radiaciones y en la oferta de
servicios de seguridad y salud en el trabajo Todo El Departamento, Antioquia, Occidente</t>
  </si>
  <si>
    <t>01-0022</t>
  </si>
  <si>
    <t>Promoción de SO y Protección radiológica</t>
  </si>
  <si>
    <t>María Piedad Martinez Galeano</t>
  </si>
  <si>
    <t>Contratar la realización del control de calidad de equipos de rayos x y los niveles orientativos en las practicas radiologicas</t>
  </si>
  <si>
    <t>Control Calidad equipos de Rx  ESE-IPS</t>
  </si>
  <si>
    <t>83101503</t>
  </si>
  <si>
    <t>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t>
  </si>
  <si>
    <t>John William Tabares Morales</t>
  </si>
  <si>
    <t>3839883</t>
  </si>
  <si>
    <t>johnwilliam.tabares@antioquia.gov.co</t>
  </si>
  <si>
    <t>Fortalecimiento de la inspección, vigilancia y control de la calidad del agua para
consumo humano y uso recreativo Todo El Departamento, Antioquia, Occidente</t>
  </si>
  <si>
    <t>03-0009</t>
  </si>
  <si>
    <t>Análisis de calidad del agua</t>
  </si>
  <si>
    <t>Acta 044</t>
  </si>
  <si>
    <t>86111604</t>
  </si>
  <si>
    <t>Asesorar y certificar n en operación, mantenimiento de piscinas y estructuras similares a los referentes de aguas en antioquia y realizar la socialización de las guías para la elaboración del certificado de cumplimento de las normas de seguridad por parte de las dependencias que definan los 125 municipios del Departamento de Antioquia</t>
  </si>
  <si>
    <t>3839884</t>
  </si>
  <si>
    <t>Adquirir reactivos y accesorios para la determinacion de caracteristicas fisicoquimicas en aguas de consumo humano y uso recreativo</t>
  </si>
  <si>
    <t>3839880</t>
  </si>
  <si>
    <t>Adquirir reactivos Colilert, Pseudolert, insumos y mantenimiento del equipo del Laboratorio Departamental de Salud Pública</t>
  </si>
  <si>
    <t>3839881</t>
  </si>
  <si>
    <t>Compra de insumos para el programa de muestreo de alimentos y luminometros.</t>
  </si>
  <si>
    <t>Ivan D Zea Carrasquilla</t>
  </si>
  <si>
    <t>Tecnico Area Salud</t>
  </si>
  <si>
    <t>3839946</t>
  </si>
  <si>
    <t>ivan.zea@antioquia.gov.co</t>
  </si>
  <si>
    <t>• Fortalecimiento de la vigilancia de la calidad e inocuidad de alimentos y bebidas todo el departamento</t>
  </si>
  <si>
    <t>01-0019</t>
  </si>
  <si>
    <t>% de municipios intervenidos con acciones para el mejoramiento  de la calidad e inocuidad en alimentos</t>
  </si>
  <si>
    <t>Calibracion de equipos luminometros</t>
  </si>
  <si>
    <t xml:space="preserve">Crear, diseñar, producir, emitir y publicar material audiovisual y escrito para las campañas de información, educación y comunicación de la Secretaría de Salud y Protección Social de Antioquia. </t>
  </si>
  <si>
    <t>3839906</t>
  </si>
  <si>
    <t>78101604</t>
  </si>
  <si>
    <t>Prestación de servicios de transporte terrestre automotor para apoyar la gestión de las dependencias  de la Gobernación - Secretaría Seccional de Salud y Protección Social</t>
  </si>
  <si>
    <t>Subsecretaria Logistica</t>
  </si>
  <si>
    <t>Servicios de sistemas y administración de componentes de sistemas</t>
  </si>
  <si>
    <t>Responsabilidad de la direccion de Informatica - Subsecretaria Logistica</t>
  </si>
  <si>
    <t>Ivan D Zea C</t>
  </si>
  <si>
    <t>Disponer de espacios y de la operación logística para la realización de eventos académicos (responsabilidad de la oficina de comunicaciones)</t>
  </si>
  <si>
    <t>Designar estudiantes de las universidades públicas para la realización de la p´ractica academica con el fin de brindar apoyo a la gestión del departamento de Antioquia y sus regiones durante el primer semestre del 2018</t>
  </si>
  <si>
    <t>Prestar los servicios de  HOSTING dedicado y/o virtualizado, Web Master para alojar y publicar información;  y conectividad LAN TO LAN  para las dependencias externas de la Secretaria Seccional de Salud y Protección Social de Antioquia, el  Centro Regional de pronósticos y Alertas (CRPA) del DAPARD - Departamento Administrativo del Sistema de Prevención, Atención y Recuperación de Desastres con el Centro Administrativo Departamental, y suministrar los  servicios de internet e internet móvil.</t>
  </si>
  <si>
    <t xml:space="preserve">Patricia Elena Pamplona Amaya </t>
  </si>
  <si>
    <t>Profesional Especializada</t>
  </si>
  <si>
    <t xml:space="preserve"> 3839809</t>
  </si>
  <si>
    <t xml:space="preserve">Patricia.pamplona@antioquia.gov.co </t>
  </si>
  <si>
    <t>Fortalecimiento Autoridad Sanitaria</t>
  </si>
  <si>
    <t>Inspeccionar y vigilar  el 100% de las Direcciones Locales de  Salud, Empresas Administradoras de  Planes de  Beneficios y Prestadores de Servicios de  Salud Sociales del estado.</t>
  </si>
  <si>
    <t>Fortalecimiento de las TIC en la Secretaria Seccional de Salud y Protección Social</t>
  </si>
  <si>
    <t>01-0034</t>
  </si>
  <si>
    <t>Actualizar plataforma tecnologica de Hardware , software , comunicacines y redes .</t>
  </si>
  <si>
    <t>Acta 44</t>
  </si>
  <si>
    <t>VALOR+ S.A.S</t>
  </si>
  <si>
    <t xml:space="preserve">Jaime Alberto Jimenez 
Angela Jaramillo Blandón </t>
  </si>
  <si>
    <t>Realizar el mantenimiento, soporte y actualización de los módulos de nómina SX Advanced y el sistema de administración de muestras del Laboratorio Departamental de Salud Pública.</t>
  </si>
  <si>
    <t>Fortalecer  los componetes  del sistema de información</t>
  </si>
  <si>
    <t>XENCO S.A</t>
  </si>
  <si>
    <t xml:space="preserve">Angela Jaramillo Blandon </t>
  </si>
  <si>
    <t>Prestar el servicio de acceso a Internet de alta velocidad y/o inalámbrico para las   Direcciones Locales de Salud,  Empresas Sociales del Estado de los 125 municipios del Departamento de Antioquia, funcionarios de la Secretaria de Salud que laboran en los municipios, y dependencias de la Secretaría Seccional de Salud y Protección Social de Antioquia.</t>
  </si>
  <si>
    <t>Prestar Servicios de Salud de mediana y alta complejidad, dirigidos a la población pobre no cubierta con subsidios a la demanda del Departamento de Antioquia, incluye las atenciones de pacientes de los programas de VIH_SIDA y Tuberculosis y medicamentos. ESE Hospital La María.</t>
  </si>
  <si>
    <t>Cesar Mauricio Ruiz Chaverra</t>
  </si>
  <si>
    <t>Director Atención a las Personas</t>
  </si>
  <si>
    <t>383 98 21</t>
  </si>
  <si>
    <t>cesarmauricio.ruiz@antioquia.gov.co</t>
  </si>
  <si>
    <t>Población Pobre No Afiliada atendida en salud con recursos a cargo del Departamento</t>
  </si>
  <si>
    <t> Servicio atención en salud a la población pobre y vulnerable Todo El Departamento, Antioquia, Occidente</t>
  </si>
  <si>
    <t>07-0056</t>
  </si>
  <si>
    <t>Contratación de mediana y alta complejidad</t>
  </si>
  <si>
    <t>ESE Hospital La María</t>
  </si>
  <si>
    <t>Inició en 2017, con vigencia futura aprobada 2018 y se solicitará vigencia futura para darle continuidad en 2019</t>
  </si>
  <si>
    <t>Carlos Arturo Cano Rios</t>
  </si>
  <si>
    <t>Prestación de Servicios de Salud de mediana y alta complejidad y servicios autorizados por la Secretaría Seccional de Salud y Protección Social de Antioquia, dirigidos a la población pobre no cubierta con subsidios a la demanda del Departamento de Antioquia - ESE Hospital Manuel Uribe Angel de Envigado.</t>
  </si>
  <si>
    <t xml:space="preserve"> ESE Hospital Manuel Uribe Angel de Envigado</t>
  </si>
  <si>
    <t>Fernando Arturo Berrio</t>
  </si>
  <si>
    <t>Prestación de Servicios de Salud de mediana complejidad y servicios autorizados por la Secretaría Seccional de Salud y Protección Social de Antioquia, dirigidos a la población pobre no cubierta con subsidios a la demanda del departamento de Antioquia- ESE Hospital San Vicente de Paul de Caldas.</t>
  </si>
  <si>
    <t>Contratación de mediana  complejidad</t>
  </si>
  <si>
    <t>ESE Hospital San Vicente de Paul de Caldas</t>
  </si>
  <si>
    <t>Prestación de Servicios de Salud de mediana complejidad y servicios autorizados por la Secretaría Seccional de Salud y Protección Social de Antioquia, dirigidos a la población pobre no cubierta con subsidios a la demanda del departamento de Antioquia- ESE METROSALUD</t>
  </si>
  <si>
    <t>ESE METROSALUD</t>
  </si>
  <si>
    <t>Daniel Arbeláez Botero</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</si>
  <si>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General de Medellin</t>
  </si>
  <si>
    <t>Oswaldo Paniagua</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</si>
  <si>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t>
  </si>
  <si>
    <t>Prestación de servicios de salud de baja y mediana  complejidad para la  población pobre no cubierta con subsidios a la demanda residente en el municipio de Puerto Berrío.</t>
  </si>
  <si>
    <t>Contratación de Baja y mediana complejidad</t>
  </si>
  <si>
    <t>Prestación de servicios de salud de baja complejidad o de primer nivel de atención para la  población pobre no cubierta con subsidios a la demanda residente en el municipio de Zaragoza</t>
  </si>
  <si>
    <t>Contratación de Baja complejidad</t>
  </si>
  <si>
    <t>Manuel Enrique daza</t>
  </si>
  <si>
    <t xml:space="preserve">Garantizar la prestación de los servicios de atención psiquiátrica integral y asistencia social a las personas que sean declaradas jurídicamente inimputables por trastorno mental o inmadurez psicológica. </t>
  </si>
  <si>
    <t>Angela Patricia Palacio Molina</t>
  </si>
  <si>
    <t>Servicios de salud a través de la dispensación y aplicación de medicamentos y/o insumos de salud para la población pobre en lo no cubierto con subsidios a la demanda, con el fin de  dar respuesta a Acciones de Tutela en contra del Departamento-Secretaría Seccional de Salud y Protección Social y a otras autorizaciones expedidas por el ente territotial departamental</t>
  </si>
  <si>
    <t>Contratación de mediana complejidad</t>
  </si>
  <si>
    <t>Celmira Duque Cardona</t>
  </si>
  <si>
    <t xml:space="preserve">Prestar servicios de salud de mediana  alta complejidad  para la población pobre  de Antioquia no cubierta con subsidios a la demanda y  dar soporte a la red pública de hospitales de Antioquia y apoyar la referencia y contra referencia de pacientes. </t>
  </si>
  <si>
    <t xml:space="preserve">Diana Ceballos </t>
  </si>
  <si>
    <t xml:space="preserve">Realizar la auditoría  de cobros y recobros a la facturación radicada en la SSSA por servicios y tecnologías no cubiertos por el plan de beneficios, para los afiliados al Régimen Subsidiado del Departamento de Antioquia </t>
  </si>
  <si>
    <t>Apoyo administrativo a la prestación de servicos de salud</t>
  </si>
  <si>
    <t>Jorge Balbín Quiros</t>
  </si>
  <si>
    <t xml:space="preserve">Prestar el servicio de transporte terrestre automotor para apoyar la gestión de la Direccion de atención a las personas- . Secretaría Seccional de Salud y Protección Social </t>
  </si>
  <si>
    <t>Se hace en conjunto con otras Direcciones de la SSSA</t>
  </si>
  <si>
    <t>Beatriz Lopera</t>
  </si>
  <si>
    <t>Prestar el servicio de apoyo logístico para realizar la asesoría, asistencia técnica e inspección y vigilancia  en la  normatividad que regula el sistema General de Seguridad Social en Salud a los Actores del Sistema en los municipios del Departamento de Antioquia.”</t>
  </si>
  <si>
    <t>Se hace en conjunto con el Proyecto fortalecimiento del Aseguramiento</t>
  </si>
  <si>
    <t>Paula Zapata Gallego</t>
  </si>
  <si>
    <t>Suministro de planta eléctrica de  emergencia y conexiones para las dependencias del Hangar 71.</t>
  </si>
  <si>
    <t>Nicolás Antonio Montoya Calle</t>
  </si>
  <si>
    <t>3838959</t>
  </si>
  <si>
    <t>nicolas.montoya@antioquia.gov.co</t>
  </si>
  <si>
    <t>Tasa de mortalidad general</t>
  </si>
  <si>
    <t>Mejoramiento de la capacidad de respuesta institucional en salud ante emergencias y desastres, para impactar la
mortalidad Medellín, Antioquia, Occidente</t>
  </si>
  <si>
    <t>23-0010</t>
  </si>
  <si>
    <t>Muertes por emergencias y desastres</t>
  </si>
  <si>
    <t>*Gestión del riesgo de desastres
*Gestionar solicitudes servicios de salud</t>
  </si>
  <si>
    <t>Mantenimiento preventivo y correctivo con suministro de repuestos de las unidades del sistema ininterrumpido de potencia (UPS) instalados en el Centro Administrativo Departamental CAD y sedes externas.</t>
  </si>
  <si>
    <t>Modernización del sistema de aire acondicionado del CRUE Departamental y mantenimiento a otros equipos de aire acondicionado del hangar 71</t>
  </si>
  <si>
    <t>Santiago Marín</t>
  </si>
  <si>
    <t>santiago.marin@antioquia.gov.co</t>
  </si>
  <si>
    <t>Santiago Marin</t>
  </si>
  <si>
    <t>Prestación de servicios de operador de telefonía celular para la Gobernación de Antioquia</t>
  </si>
  <si>
    <t>*Gestión del Proyecto
* Gestión del riesgo de desastres
*Gestionar solicitudes servicios de salud
*Asesoría y Asistecia Técnica
*Inspección y Vigilancia</t>
  </si>
  <si>
    <t>Proveer medicamentos, antídotos e insumos medico quirúrgicos al Centro de Reservas en Salud del Centro Regulador de Urgencias, Emergencias y Desastres –CRUE- del Departamento de Antioquia, para el apoyo a la atención de urgencias, emergencias y desastres.</t>
  </si>
  <si>
    <t>Luis Fernando Gallego Arango</t>
  </si>
  <si>
    <t>3839798</t>
  </si>
  <si>
    <t>infraccionesmisionmedica@antioquia.gov.co</t>
  </si>
  <si>
    <t>*Gestión del riesgo de desastres
* Gestionar solicitudes de servicios de salud</t>
  </si>
  <si>
    <t>Suministro de dantrolene para la atención de hipertermia maligna en el Departamento de Antioquia</t>
  </si>
  <si>
    <t>*Gestionar solicitudes servicios de salud</t>
  </si>
  <si>
    <t>Prestación de servicios de asesoría especializada en farmacología y toxicología a los actores del Sistema General de Seguridad Social en Salud y al Centro Regulador de Urgencias, Emergencias y Desastres –CRUE- del Departamento de Antioquia.</t>
  </si>
  <si>
    <t>*Gestión del Proyecto
* Gestión del riesgo de desastres
*Gestionar solicitudes servicios de salud
*Asesoría y Asistencia Técnica</t>
  </si>
  <si>
    <t>Janeth Fernanda Llano Saavedra</t>
  </si>
  <si>
    <t>Prestar el servicio de apoyo logístico para realizar asesorías y actividades orientadas a mejorar la capacidad de respuesta institucional en salud ante emergencias y desastres.</t>
  </si>
  <si>
    <t>*Gestión del Proyecto
* Gestión del riesgo de desastres
*Asesoría y Asistecia Técnica</t>
  </si>
  <si>
    <t>Socorro Stella Salazar Santamaría</t>
  </si>
  <si>
    <t>Adquisición e instalación de diademas telefónicas con sus respectivos adaptadores modular y de corriente, para el Centro Regulador de Urgencias, Emergencias y Desastres -CRUE- del Departamento de Antioquia-Secretaría Seccional de Salud y Protección Social.</t>
  </si>
  <si>
    <t>*Gestión del Proyecto
* Gestión del riesgo de desastres
*Gestionar solicitudes servicios de salud</t>
  </si>
  <si>
    <t>Adquisición de kits educativos para la promoción de la donación de sangre</t>
  </si>
  <si>
    <t>Victoria Eugenia Villegas Cardenas</t>
  </si>
  <si>
    <t>3839950</t>
  </si>
  <si>
    <t>victoria.villegas@antioquia.gov.co</t>
  </si>
  <si>
    <t xml:space="preserve">Adquisición de equipos audiovisuales y accesorios para la sala de crisis del Centro Regulador de Urgencias, Emergencias -CRUE- </t>
  </si>
  <si>
    <t>Servidor de la Subsecretaria Logística</t>
  </si>
  <si>
    <t>Servidor de la subsecretaria logistica</t>
  </si>
  <si>
    <t>Alquiler de infraestructura para el sistema de radiocomunicaciones de la Gobernación de Antioquia</t>
  </si>
  <si>
    <t>Enlaces Inalámbricos Digitales S.A.S.</t>
  </si>
  <si>
    <t>Inicia en 2017, con vigencia futura aprobada 2018; se solicitará vigencia futura para adición y prórroga  y darle así continuidad en 2019</t>
  </si>
  <si>
    <t>Luis Fernando Gallego Arango (Financiero - Administrativo)
Ingeniero sistemas o electrónico (Técnica)</t>
  </si>
  <si>
    <t>Proveer al CRUE Departamental,  medicamentos, insumos médico-quirúrgicos, antídotos, equipos y demás elementos que apoyen a la red de prestadores de servicios de salud para la atención oportuna de la población antioqueña afectada por situaciones de urgencia, emergencia o desastre.</t>
  </si>
  <si>
    <t>Designar estudiantes de las universades públicas o privadas para la realización de la práctica académica, con el fin de brindar apoyo a la gestión del Departamento de Antioquia y sus subregiones durante el segundo semestre de 2018</t>
  </si>
  <si>
    <t>Diego Fernando Bedoya Gallo</t>
  </si>
  <si>
    <t>Prestar el servicio de asesoría, asistencia técnica y apoyo a la gestión a la secretaría seccional de salud y protección social de Antioquia en las acciones planteadas en el plan territorial de salud en el marco del plan decenal de salud pública en el Departamento (CRUE y Servicios de atención en salud)</t>
  </si>
  <si>
    <t>CES</t>
  </si>
  <si>
    <t>Carlos Mario Tamayo</t>
  </si>
  <si>
    <t xml:space="preserve">Apoyar a la promoción de los estilos de vida saludables - actividad física </t>
  </si>
  <si>
    <t>Alexandra Jimena Jiménez</t>
  </si>
  <si>
    <t xml:space="preserve">Profesional Universitaria Area salud </t>
  </si>
  <si>
    <t>3835387</t>
  </si>
  <si>
    <t>alexandra.jimenez@antioquia.gov.co</t>
  </si>
  <si>
    <t>Tasa de mortalidad por infarto agudo de miocardio</t>
  </si>
  <si>
    <t>Fortalecimiento estilos de vida saludable y atención de condiciones no trasmisibles-VIDA SALUDABLE</t>
  </si>
  <si>
    <t>10-0029</t>
  </si>
  <si>
    <t>Incremento de la actividad física en la población antioqueña</t>
  </si>
  <si>
    <t>Promoción de la actividad física en los municipios del departamento de Antioquia</t>
  </si>
  <si>
    <t>Apoyar a la Secretaría Seccional de Salud y Protección Social de Antioquia en las actividades de vigilancia, prevención y promoción de tumores malignos priorizados en salud pública; para prevenir y mitigar el cáncer en la población infantil y mujeres con cáncer de mama y cérvix</t>
  </si>
  <si>
    <t>Mary ruth Brome Bohóquez</t>
  </si>
  <si>
    <t>3835381</t>
  </si>
  <si>
    <t>mary.brome@antioquia.gov.co</t>
  </si>
  <si>
    <t xml:space="preserve"> Incidencia de  VIH/SIDA</t>
  </si>
  <si>
    <t>Fortalecimiento estilos de vida saludables y atención de condiciones no trasmisibles</t>
  </si>
  <si>
    <t xml:space="preserve">Tasa de mortalidad general, Incidencia de  VIH/SIDA, Implementación de la estrategia de maternidad segura y prevención del aborto inseguro en los municipios </t>
  </si>
  <si>
    <t xml:space="preserve">Asesoria y asistencia tecnica, viglancia epidemiologiac y gestion de insumos </t>
  </si>
  <si>
    <t>Apoyar a los municipios del Departamento de Antioquia con acciones de asesoría y asistencia técnica, en promoción de la salud mental y prevención del consumo de sustancias psicoactivas, en el marco de las acciones de la Política nacional de reducción del consumo de sustancias psicoactivas y su impacto.</t>
  </si>
  <si>
    <t>Dora Gómez</t>
  </si>
  <si>
    <t>3839910</t>
  </si>
  <si>
    <t>dora.gomez@antioquia.gov.co</t>
  </si>
  <si>
    <t>Municipios con Políticas públicas de salud mental implementadas</t>
  </si>
  <si>
    <t>Fortalecimiento de La Convivencia Social y Salud Mental en Todo El Departamento, Antioquia, Occidente</t>
  </si>
  <si>
    <t>10-0031</t>
  </si>
  <si>
    <t>Porcentaje  de Municipios con Políticas públicas de salud mental implementadas</t>
  </si>
  <si>
    <t>Asesoria y asistencia técnica a los actores del sistema de SGSSS</t>
  </si>
  <si>
    <t>Apoyar la Asesoria y Asistencia Tecnica en lo previsto en la dimensión Convivencia y Salud Mental: diferentes violencias, Trastornos Mentales.</t>
  </si>
  <si>
    <t>Adquirir insumos generales para el funcionamiento del Laboratorio Departamental de Salud Pública de Antioquia</t>
  </si>
  <si>
    <t>Adriana Patricia Echeverri Rios</t>
  </si>
  <si>
    <t>3835402</t>
  </si>
  <si>
    <t>adriana.echeverri@antioquia.gov.co</t>
  </si>
  <si>
    <t>Fortalecer la capacidad resolutiva de los hospitales públicos, teniendo en cuenta su sostenibilidad financiera</t>
  </si>
  <si>
    <t>Fortalecimiento del Laboratorio Departamental de Salud Pública de Antioquia Todo El Departamento, Antioquia, Occidente-LABORATORIO</t>
  </si>
  <si>
    <t>01-0028</t>
  </si>
  <si>
    <t>Laboratorios de la Red del departamento con programa de control de calidad externo implementado</t>
  </si>
  <si>
    <t>Adquirir Equipos y suministros de laboratorio, de medición, de observación yde pruebas (Equipos)</t>
  </si>
  <si>
    <t>Suministrar servicios de Mantenimiento de Equipos de Laboratorio</t>
  </si>
  <si>
    <t>Mantenimiento Equipos de Laboratorio</t>
  </si>
  <si>
    <t>Arrendar el bien inmueble para el funcionamiento del Laboratorio Departamental de Salud Pública de Antioquia.</t>
  </si>
  <si>
    <t>Jojhan Esdivier Lujan Valencia</t>
  </si>
  <si>
    <t xml:space="preserve">Profesional Universitario Area salud </t>
  </si>
  <si>
    <t>3835419</t>
  </si>
  <si>
    <t>jhojan.lujan@antioquia.gov.co</t>
  </si>
  <si>
    <t>Servicios de operación de arriendo</t>
  </si>
  <si>
    <t>Corporación para investigaciones biológicas CIB</t>
  </si>
  <si>
    <t xml:space="preserve">Ninguna </t>
  </si>
  <si>
    <t>Suministrar reactivos de laboratorio para realización de pruebas relacionada con la vigilancia en salud pública y el control de calidad de enfermedad similar a la influenza (ESI) e infección respiratoria aguda (IRAG) y vigilancia y control de calidad del virus chikungunya, exámenes de interés en salud pública en atención a las personas, como apoyo a la Vigilancia en Salud Pública, adquirir reactivos para sífilis, leptospirosis, dengue y reactivos para realizar control de calidad interno en las areas del Laboratorio Departamental.</t>
  </si>
  <si>
    <t>3835414</t>
  </si>
  <si>
    <t>Fortalecimiento del LDSPA de Antioquia</t>
  </si>
  <si>
    <t>Fortalecimiento del LDSA de Antioquia</t>
  </si>
  <si>
    <t>Vigilancia, control, asesoria y asistencia tecnica</t>
  </si>
  <si>
    <t>Asesoria externa de Grupo de consultoria en Calidad para el sistema de gestion del Laboratorio Departamental</t>
  </si>
  <si>
    <t>Adquirir insumos para el área de microbiologia clinica, insumos de biología molecular para las áreas del Laboratorio Departamental y Adquisición de cepas ATCC</t>
  </si>
  <si>
    <t>Adriana González</t>
  </si>
  <si>
    <t>Adquirir Equipos y suministros de laboratorio, de medición, de observación yde pruebas (Insumos)</t>
  </si>
  <si>
    <t>Sistema de monitoreo inteligente de temperaturas del Laboratorio Departamental</t>
  </si>
  <si>
    <t>Transporte y envio de muestras biologicas al Instituto Nacional de Salud</t>
  </si>
  <si>
    <t>Capacitacion en sustancias peligrosas, capacitación en validación de métodos análiticos y capacitación en metodología para el personal del Laboratorio Departamental</t>
  </si>
  <si>
    <t>Realizar mantenimiento correctivo y/o correctivo de los equipos Vidas Blue, Tempo y dos (2) equipos Vitek del LDSP de Antioquia</t>
  </si>
  <si>
    <t>Maria del Pilar López Montoya</t>
  </si>
  <si>
    <t>2622714</t>
  </si>
  <si>
    <t>mariap.lopez@antioquia.gov.co</t>
  </si>
  <si>
    <t>Mantenimiento equipo absorción atomica y de Crioscopio</t>
  </si>
  <si>
    <t>Angela Jaramillo Blandón</t>
  </si>
  <si>
    <t>3839807</t>
  </si>
  <si>
    <t>angela.jaramillo@antioquia.gov.co</t>
  </si>
  <si>
    <t>Brindar Atención psicosocial a población víctima del conflicito armado</t>
  </si>
  <si>
    <t>Alexandra Gallo Tabares</t>
  </si>
  <si>
    <t>3835169</t>
  </si>
  <si>
    <t>alexandra.gallo@antioquia.gov.co</t>
  </si>
  <si>
    <t xml:space="preserve">Mantener la tasa de víctimas de violencia intrafamiliar </t>
  </si>
  <si>
    <t xml:space="preserve">Fortalecimiento de la convicencia social y salud mental en todo el departamento de Antioquia </t>
  </si>
  <si>
    <t xml:space="preserve">Número de personas que reciben atención psicosocial a las víctimas del conflicto armado en el Departmento de Antioquia </t>
  </si>
  <si>
    <t>Atención psicosocial a población víctima del conflicito armado</t>
  </si>
  <si>
    <t>Apoyar la gestión de vigilancia en Salud Pública, Asesoría, Asistencia Técnica, de la Infancia y la  Salud Sexual y Reproductiva del Departamento de Antioquia</t>
  </si>
  <si>
    <t>Luz Myriam Cano Velásquez</t>
  </si>
  <si>
    <t>luzmyriam.cano@antioquia.gov.co</t>
  </si>
  <si>
    <t>Mortalidad General</t>
  </si>
  <si>
    <t>Protección al desarrollo integral de los niños y niñas del Todo El Departamento, Antioquia, Occidente</t>
  </si>
  <si>
    <t>07-0078</t>
  </si>
  <si>
    <t>Mortalidad en menores de 1 año y en menores de 5 años</t>
  </si>
  <si>
    <t>Asesoría y Asistencia Técnica y Vigilancia Epidemiológica de los eventos de interés en la infancia</t>
  </si>
  <si>
    <t>7965</t>
  </si>
  <si>
    <t>Universidad de Antioquia - Grupo NACER</t>
  </si>
  <si>
    <t>En este proyecto aportan dos proyectos salud sexual y reproductiva e infancias, se obtienen recursos de ambos rubros. 
Observación a la forma de pago que se evaluará posteriormente</t>
  </si>
  <si>
    <t>Adquirir preservativos para apoyar las acciones de promoción de la salud y prevención de la enfermedad en temas de salud sexual y reproductiva,  en los municipios de Antioquia.</t>
  </si>
  <si>
    <t>Juan Esteban Apraez</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</si>
  <si>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</si>
  <si>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Fortalecimiento de la sexualidad y de los derechos sexuales y reproductivos </t>
  </si>
  <si>
    <t>01-0037</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</si>
  <si>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</si>
  <si>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Asesoria y asistencia tecnica, vigilancia epidemiologica,  campaña IEC VIH  , Gestion de insumos </t>
  </si>
  <si>
    <t>Suministrar pruebas rápidas para VIH y SÍFILIS, para la reducción de la brecha al acceso al diagnóstico temprano del VIH y la SÍFILIS</t>
  </si>
  <si>
    <t xml:space="preserve">Tasa de mortalidad general, Razón de mortalidad materna por causas directas,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</si>
  <si>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Fortaleceminiento en la implementación de la estrategia de IAMI Integral</t>
  </si>
  <si>
    <t>Johana Elena Cortés</t>
  </si>
  <si>
    <t>3835385</t>
  </si>
  <si>
    <t>saludpublica.san@antioquia.gov.co</t>
  </si>
  <si>
    <t>Proporción de Bajo Peso al Nacer
Instituciones Públicas Prestadoras de Servicios de Salud con asistencia técnica e implementación de la normatividad vigente de la vigilancia nutricional y atención de la mujer gestante y el bajo peso al nacer
Instituciones Públicas Prestadoras de Servicios de salud con asistencia técnica para la implementación en la normatividad vigente para la vigilancia de la morbilidad y mortalidad por desnutrición en los menores de 5 años
Instituciones Públicas Prestadoras de Servicios de salud con vigilancia nutricional de los eventos de notificación obligatoria en los municipios</t>
  </si>
  <si>
    <t xml:space="preserve">Fortalecimiento en alimentación y nutrición desde la salud Pública </t>
  </si>
  <si>
    <t>07-0080</t>
  </si>
  <si>
    <t xml:space="preserve">Actores del sistema aplicando el conocimiento técnico para la detección oportuna  y atención con calidad  de la malnutrición en la población materno - infantil
Secretarías de Salud  e IPS Municipales  con procesos de Vigilancia nutricional implementados para los eventos de notificación obligatoria, necesarios para la toma de decisiones con enfoque intersectorial 
</t>
  </si>
  <si>
    <t xml:space="preserve">Apoyar el proceso de gestión - desarrollo de capacidades en los actores del sistema, a través de asesoría y asistencia técnica directa en los  municipios del Departamento 
Apoyar el proceso de vigilancia nutricional en salud pública  de los eventos nutricionales  de interés en salud pública, según lineamientos del Instituto Nacional de Salud en los municipios del Departamento </t>
  </si>
  <si>
    <t>Desarrollar acciones para apoyar la gestión del Programa Control de Tuberculosis, Lepra y Programa Ampliado de Inmunizaciones en el marco del Plan Decenal de Salud Pública, Dimensión 6 Vida Saludable y Enfermedades Transmisibles, en el Departamento de Antioquia</t>
  </si>
  <si>
    <t>Marcela Arrubla Villa</t>
  </si>
  <si>
    <t>3839882</t>
  </si>
  <si>
    <t>marcela.arrubla@antioquia.gov.co</t>
  </si>
  <si>
    <t>Coberturas de triple viral en niños de 1 año de edad.</t>
  </si>
  <si>
    <t>Fortalecimiento del PAI en los componentes de vacunación,vigilancia epidemiologica de inmunoprevenibles, tuberculosis y lepra en los actores del SGSSS Todo El Departamento, Antioquia, Occidente</t>
  </si>
  <si>
    <t>01-0036</t>
  </si>
  <si>
    <t>Actores asesorados y Acciones de vigilancia SP</t>
  </si>
  <si>
    <t xml:space="preserve">Asesoría para competencias PAI y otras. Vigilancia SP PAI y otras. Gestionar insumos PAI y otras. </t>
  </si>
  <si>
    <t>Elaboración de seminario para la prevencion de infecciones asociadas a la atención en salud (IAAS)</t>
  </si>
  <si>
    <t>Omaira Marzola</t>
  </si>
  <si>
    <t>3835175</t>
  </si>
  <si>
    <t>dmarzolam@antioquia.gov.co</t>
  </si>
  <si>
    <t>Acciones de vigilancia en salud publica</t>
  </si>
  <si>
    <t>Fortalecimiento de la gestión de las enfermedades inmunoprevenibles, Emergentes, Reemergentes y Desatendidas en Todo El Departamento Antioquia.</t>
  </si>
  <si>
    <t>Fortalecer las actividades de promoción y control de las IAAS contribuyendo a la disminución de las mismas</t>
  </si>
  <si>
    <t>Asesoría y asistencia técnica, seguimiento a planes de mejora, realización de diagnósticos iniciales y finales, convocatorias educativas</t>
  </si>
  <si>
    <t>Levantar la línea base para la construcción de la ruta integral de atención en salud con enfoque étnico diferencial, respetando las particularidades socioculturales de cada grupo étnico mediante la asesoría y la asistencia técnica a los enlaces municipales de asuntos étnicos de 20 municipios priorizados.</t>
  </si>
  <si>
    <t xml:space="preserve">Norelly Areiza Ramirez </t>
  </si>
  <si>
    <t>3835377</t>
  </si>
  <si>
    <t>norelly.areiza@antioquia.gov.co</t>
  </si>
  <si>
    <t>Fortalecimiento de la vigilancia en salud pública a los actores SGSSS Todo El
Departamento, Antioquia, Occidente</t>
  </si>
  <si>
    <t>07-0079</t>
  </si>
  <si>
    <t xml:space="preserve">Protección de la salud con perspectivas de género y enfoque étnico diferencial </t>
  </si>
  <si>
    <t>Realizar monitoreo y seguimiento a la gestión en Salud Pública de las Direcciones Locales de Salud (DLS), Entidades Administradoras de Planes de Beneficios (EAPB) e Instituciones Prestadoras de Servicios Públicas y Privada (IPS) del Departamento de Antioquia, específicamente con relación a la ejecución de las acciones de promoción de la salud, gestión del riesgo individual y colectivo y la gestión de la salud pública</t>
  </si>
  <si>
    <t>Gustavo Adolfo Posada</t>
  </si>
  <si>
    <t>3835386</t>
  </si>
  <si>
    <t>gustavo.posada@antioquia.gov.co</t>
  </si>
  <si>
    <t>Tasa Mortalidad Genera</t>
  </si>
  <si>
    <t>01-0045</t>
  </si>
  <si>
    <t>Numero de actores de SGSSS vigilados</t>
  </si>
  <si>
    <t>Monitoreo y seguimiento a la gestión de las acciones de salud pública en las EAPB e IPS</t>
  </si>
  <si>
    <t>Adquirir equipo para análisis de ionfluor</t>
  </si>
  <si>
    <t>Adquirir Equipos y suministros de laboratorio, de medición, de observación y de pruebas (Insumos)</t>
  </si>
  <si>
    <t>Realizar apoyo a la gestión de la Secretaría Seccional de Salud y Protección Social de Antioquia en las acciones planteadas en el plan territorial de salud en el marco del plan decenal de salud pública en el departamento de antioquia.</t>
  </si>
  <si>
    <t>UNIVERSIDAD CES</t>
  </si>
  <si>
    <t>El aporte es del rubro de talento humano</t>
  </si>
  <si>
    <t>Prestar servicio de apoyo logístico en los eventos programados por la Secretaria Seccional de Salud y Protección Social de Antioquia en su misión de brindar asesoría y asistencia técnica en salud a las Direcciones Locales de Salud (DLS), Empresas Administradoras de planes de benficios, empresas sociales del estado, Instituciones prestadoras de servicios y el Consejo terriotial de Seguridad Social en Salud</t>
  </si>
  <si>
    <t>MARIA CLAUDIA NOREÑA HENAO</t>
  </si>
  <si>
    <t>P.U</t>
  </si>
  <si>
    <t>3839819</t>
  </si>
  <si>
    <t>maria.norena@antioquia.gov.co</t>
  </si>
  <si>
    <t xml:space="preserve">Inspección y vigilancia a las Direcciones Locales de Salud, Empresas Administradoras de Planes de Beneficios y Prestadores de Servicios de Salud </t>
  </si>
  <si>
    <t>Fortalecimiento Institucional de la Secretaria Seccioal de Salud y Protección Socail de Antioquia y de los actores del S.G.S.S.S, todo el departamento, Antioquia, Occidente</t>
  </si>
  <si>
    <t xml:space="preserve">Actividades de asesoria y asistencia técnica a las ESE, DLS, EPS y demàs actores del Sistema General de Seguridad social en Salud. </t>
  </si>
  <si>
    <t xml:space="preserve">Adquisición de medios audiovisuales (proyector) para la secretaria seccional de salud de Antioquia </t>
  </si>
  <si>
    <t>JORGE ENRIQUE MEJIA ARENAS</t>
  </si>
  <si>
    <t>P.U.</t>
  </si>
  <si>
    <t>3839936</t>
  </si>
  <si>
    <t>jorge.mejia@antioquia.gov.co</t>
  </si>
  <si>
    <t>Foratalecimiento de la Autoridad Sanitaria</t>
  </si>
  <si>
    <t>SUBSECRETARIA LOGISTICA</t>
  </si>
  <si>
    <t>Apoyar la gestión territorial  en lo referente al fortalecimiento y sostenibilidad de la Política Pública de Envejecimiento y Vejez,  de los 125 municipios del Departamento de Antioquia en el año 2017</t>
  </si>
  <si>
    <t>Mónica María Vanegas Giraldo</t>
  </si>
  <si>
    <t>3839868</t>
  </si>
  <si>
    <t>personasmayores@antioquia.gov.co</t>
  </si>
  <si>
    <t>Envejecimienhto y Vejez</t>
  </si>
  <si>
    <t>Municipios con politica publica de Envejecimiento y Vejez fortalecida.</t>
  </si>
  <si>
    <t>Envejecimiento y Vejez</t>
  </si>
  <si>
    <t>07-0077</t>
  </si>
  <si>
    <t>Actualización de la Política Púyblica de Envejecimiento y vejez de los municipios del departamento.</t>
  </si>
  <si>
    <t>Luis Fernando Palacio</t>
  </si>
  <si>
    <t>3839830</t>
  </si>
  <si>
    <t>luisfernando.palacio@antioquia.gov.co</t>
  </si>
  <si>
    <t>01-0027</t>
  </si>
  <si>
    <t>Beatriz I Lopera Montoya</t>
  </si>
  <si>
    <t>profesional universitaria area de salud</t>
  </si>
  <si>
    <t>3839941</t>
  </si>
  <si>
    <t>beatriz.loperamontoya@antioquia.gov.co</t>
  </si>
  <si>
    <t>inspección y vigilancia a las  Direcciones locales de salud, empreasasadministradoras de planes de beneficio y de prestadores de servicios de salud</t>
  </si>
  <si>
    <t>Fortalecimiento de la Inspección, Vigilancia y Control Prestadores del Sistema Obligatorio de Salud</t>
  </si>
  <si>
    <t>01-0042</t>
  </si>
  <si>
    <t>visitas de inspección vigilancia y control y de asesoria y asistencia tecnica a los actores del SGSSS</t>
  </si>
  <si>
    <t>Beatriz I Lopera M</t>
  </si>
  <si>
    <t>Modernización de la Red Prestadora de Servicios de Salud</t>
  </si>
  <si>
    <t>01-0041</t>
  </si>
  <si>
    <t>En el marco de la celebración del Día Mundial del  Donante voluntario realizar el reconocimiento a los Donantes voluntario y Habitual de Sangre y a Entidades e Instituciones Amigas de la Donación.</t>
  </si>
  <si>
    <t>Victoria Eugenia Villegas</t>
  </si>
  <si>
    <t xml:space="preserve">profesional universitario </t>
  </si>
  <si>
    <t xml:space="preserve"> 01-0041</t>
  </si>
  <si>
    <t>Celebar el dia mundial del donante voluntario</t>
  </si>
  <si>
    <t>Victoria Eugenia villegas</t>
  </si>
  <si>
    <t>Designar estudiantes de las universidades públicas para la realización de la práctica académica con el fin de brindar apoyo a la gestión del departamento de Antioquia y sus regiones durante el primer semestre del 201</t>
  </si>
  <si>
    <t xml:space="preserve">Victoria Eugenia Villegas Y ALEJANDO ARREDONDO </t>
  </si>
  <si>
    <t>Fortalecer la red publica hospitalaria del Departamento de Antioquia mediante la construcción de la fase final del Hospital Cesar Uribe Piedrahita del Municipio de Caucasia a traves de la SSSA en interacción con la Secretaría de Infraestructura</t>
  </si>
  <si>
    <t>Sandra Angulo</t>
  </si>
  <si>
    <t>sandra.angulo@antioquia.gov.co</t>
  </si>
  <si>
    <t>ESE intervenidas en infraestructura física</t>
  </si>
  <si>
    <t>ortalecimiento de la Inspección, Vigilancia y Control Prestadores del Sistema Obligatorio de Salud</t>
  </si>
  <si>
    <t>Contratar los servicios de un operador logístico que ejecute los programas de bienestar social y mejoramiento de la calidad de vida de los servidores publicos, los jubilados y pensionsados y sus beneficiarios directos, adscritos a la Secretaría Seccional de Salud y Protección Social de Antioquia. COMFENALCO ANTIOQUIA</t>
  </si>
  <si>
    <t>ERIKA MARIA TORRES FLOREZ</t>
  </si>
  <si>
    <t>PROFESIONAL UNIVERSITARIO</t>
  </si>
  <si>
    <t>3839888</t>
  </si>
  <si>
    <t>erika.torres@antioquia.gov.co</t>
  </si>
  <si>
    <t xml:space="preserve">Línea Estratégica 7: Gobernanza y buen Gobierno
</t>
  </si>
  <si>
    <t>Componente:Bienestar laboral y calidad de vida</t>
  </si>
  <si>
    <t>Programa 1: Fortalecimiento del bienestar laboral y mejoramiento de la  calidad de vida.</t>
  </si>
  <si>
    <t>10-0030</t>
  </si>
  <si>
    <t>Personas atendidas en  los programas de bienestar laboral y calidad de vida</t>
  </si>
  <si>
    <t>Capacitación y adiestramiento del recurso humano de la SSSA.</t>
  </si>
  <si>
    <t>Suministrar el apoyo logistico necasario para el desarrollo de los programa de capacitacion, adiestramiento y preparación para el retiro laboral  para los servidores públicos de la Secretaria Seccional de Salud y Protección Social de de Antioquia.</t>
  </si>
  <si>
    <t>GLORIA ISABEL ESCOBAR MORALES</t>
  </si>
  <si>
    <t>3839734</t>
  </si>
  <si>
    <t>gloriaisabel.escobar@antioquia.gov.co</t>
  </si>
  <si>
    <t xml:space="preserve">Satisfacer las necesidades de bienestar social y aprovechamiento del tiempo libre de los servidores, jubilados y beneficiarios directos de la Secretaria Seccional de Salud y Protección Social de Antioquia.
</t>
  </si>
  <si>
    <t>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  FEDELIAN</t>
  </si>
  <si>
    <t xml:space="preserve">Aprovechamiento del tiempo libre de los servidores y beneficiarios directos de la Secretaria Seccional de Salud y Protección Social de Antioquia. Decreto No.20150000908 de marzo 10 de 2015 (nómina)
</t>
  </si>
  <si>
    <t>Realizar el mantenimiento preventivo, correctivo, calibración de equipos y suministro de repuestos para los equipos de la cadena de frío de la SSSA</t>
  </si>
  <si>
    <t xml:space="preserve">Maria del Rosario Manrique Alzate </t>
  </si>
  <si>
    <t>rosario.manrique@antioquia.gov.co</t>
  </si>
  <si>
    <t>99-9999</t>
  </si>
  <si>
    <t>Blana Isabel Restrepo</t>
  </si>
  <si>
    <t>Suministro y distribucion de elementos de papeleria y utilies de oficina</t>
  </si>
  <si>
    <t>Maria Ines Ochoa</t>
  </si>
  <si>
    <t>Suministro y distribucion de elementos de cafeteria</t>
  </si>
  <si>
    <t>Suministro y distribucion de elementos de aseo</t>
  </si>
  <si>
    <t>Luz Marina Martinez</t>
  </si>
  <si>
    <t>Elborar otros materiales (papeleria)</t>
  </si>
  <si>
    <t>Maria del Rosario Manrique</t>
  </si>
  <si>
    <t>Suministro equipos y bienes muebles  para las dependencias de la Gobernacion de Antioquia.</t>
  </si>
  <si>
    <t>Mria Ines Ochoa</t>
  </si>
  <si>
    <t>Mantenimiento integral (preventivo y/o correctivo) con suministro de repuestos para los vehiculos de propiedad del Departamento</t>
  </si>
  <si>
    <t>Babinton Florez</t>
  </si>
  <si>
    <t>Mantenimiento planta fisica de la Gobernacion  y de las sedes alternas</t>
  </si>
  <si>
    <t>Suministro de combustible para los vehiculos de propiedad del Departamento</t>
  </si>
  <si>
    <t xml:space="preserve">Suministro de combustible gas natural comprimido para uso vehicular y rectificacion </t>
  </si>
  <si>
    <t xml:space="preserve">Contratar el servicio de vigilancia privada, fija, armada,canina y sin arma para el Centro Administrativo Departamental, sus sedes alternas y la Fabrica de Licores y Alcoholes de Antioquia </t>
  </si>
  <si>
    <t>Sergio Alexander Romero</t>
  </si>
  <si>
    <t>Prestacion del servicio de mensajeria expresa que comprenda la recepcion, recoleccion, acopio y entrega personalizada de envios de correspondencia de la Gobernacion de Antioquia y demas objetos postales a nivel local, nacional e internacional, baqjo estandares de celeridad y garantias del servicio in house.</t>
  </si>
  <si>
    <t>Marino Gutierrez</t>
  </si>
  <si>
    <t>Servicio de impresión, fotocopiado fax y scaner, bajo la modalidad de outsourcing para atender la demanda de las distintas dependencias de la Gobernacion de Antioquia, incluyendo Hardware y software, administracion, insumos, papel y recurso humano.</t>
  </si>
  <si>
    <t>Ruth Natalia Restrepo</t>
  </si>
  <si>
    <t>Contratar los seguros que garanticen la proteccion de los activos e intereses patrimoniales, bienes propios y de aquellos por los cuales es legalmente responsable la SSSA.</t>
  </si>
  <si>
    <t>Diana Marcela David</t>
  </si>
  <si>
    <t>Suscripcion a prensa informativa-El Colombiano</t>
  </si>
  <si>
    <t>Contrato de prestacion de servicios de fumigacion integral contra plagas nocivas a la salud publica en las instalaciones del Centro Administrativo Departamental y en las sedes externas.</t>
  </si>
  <si>
    <t>Prestar el servicio de recarga de extintores</t>
  </si>
  <si>
    <t>Dotar a los funcionarios del almacén y de la SSSA de los elementos de protección personal necesarios para realizar actividades de recepción, almacenamiento y distribución de materiales, que son indispensables para la conservación de los biológicos del PAI.</t>
  </si>
  <si>
    <t>Roberto Hernadez</t>
  </si>
  <si>
    <t>Prestacion de servicios de operador de telefonia celular con suministro y/o reposicion de equipo</t>
  </si>
  <si>
    <t>Suministrar tiquetes aéreos para garantizar el desplazamiento de los servidores de la Secretaria Seccional de Salud y Protección Social de Antioquia en comisión oficial y/ o eventos de capacitación</t>
  </si>
  <si>
    <t>Erika Torres Florez</t>
  </si>
  <si>
    <t>Clasificacion, ordenacion descripcion y servicio de almacenaje de documentos correspondientes a los fondos documentales de la Gobernacion de Antioquia, incluyendo materiales y unidades de conservacion</t>
  </si>
  <si>
    <t>Clasificacion, ordenacion descripcion digitalizacion certificada, idexacion, cargue en el sistema de gestion documental mercurio correspondientes a los documentos de archivos de gestion de las diferentes dependencias de la Gobernacion de Antioquia bajo la modalidad</t>
  </si>
  <si>
    <t>Prestar servicios de apoyo a la gestión mediante la realización de publicaciones en prensa</t>
  </si>
  <si>
    <t>Sebastian Espinosa</t>
  </si>
  <si>
    <t>Apoyar la gestión territorial en lo referente a  la construcción e implementación de la Política Pública de Discapacidad Municipal y Departamental, en el marco del Sistema Nacional de Discapacidad.</t>
  </si>
  <si>
    <t>Alexandra Leonor Alvarez Avila</t>
  </si>
  <si>
    <t>profesional Universitario</t>
  </si>
  <si>
    <t>3839751</t>
  </si>
  <si>
    <t>alexandra.alvarez@antioquia.gov.co</t>
  </si>
  <si>
    <t>Población en Situación de Discapacidad</t>
  </si>
  <si>
    <t>Caracterización de personas en situación de discapacidad en el Registro de Localización de Personas con Discapacidad</t>
  </si>
  <si>
    <t>Proteccion a poblacion Vulnerable en el Departamento de Antioquia Etnia, Discapacidad, Genero, Niñez, Adolescencia, Personas Mayores</t>
  </si>
  <si>
    <t>01-0040</t>
  </si>
  <si>
    <t>personas en situación de discapacidad en el Registro de Localización de Personas con Discapacidad</t>
  </si>
  <si>
    <t>Gestion del proyecto</t>
  </si>
  <si>
    <t>SUMINISTRAR COMBUSTIBLE DE AVIACIÓN PARA LAS AERONAVES PROPIEDAD DEL DEPARTAMENTO DE ANTIOQUIA.</t>
  </si>
  <si>
    <t>SAMIR ALONSO MURILLO</t>
  </si>
  <si>
    <t>Lider Gestor - SSSA</t>
  </si>
  <si>
    <t>samir.murillo@antioquia.gov.co</t>
  </si>
  <si>
    <t>Población  de dificil acceso atendida a través de brigadas  de salud del programa aéreo de salud</t>
  </si>
  <si>
    <t>Apoyo a la prestación de servicios de baja complejidad a la población de dificil acceso todo el Departamento,Antioquia</t>
  </si>
  <si>
    <t>01-0035</t>
  </si>
  <si>
    <t xml:space="preserve">Operaciones aéreas, Mantenimiento Aeronáutico, Combustibles, espacio físico. </t>
  </si>
  <si>
    <t>CARLOS EDUARDO GUERRA SUA</t>
  </si>
  <si>
    <t>ANA CRISTINA URIBE PALACIO</t>
  </si>
  <si>
    <t>Lider Gestor - Oficina Privada</t>
  </si>
  <si>
    <t>anacristina.uribe@antioquia.gov.co</t>
  </si>
  <si>
    <t>REALIZAR EL MANTENIMIENTO GENERAL DEL AVION CESSNA C208B HK 5116G</t>
  </si>
  <si>
    <t>REALIZAR EL MANTENIMIENTO GENERAL DEL HELICÓPTERO BELL 407 HK 4213G</t>
  </si>
  <si>
    <t>LUIS ALEJANDRO ARANGO RIVERA</t>
  </si>
  <si>
    <t xml:space="preserve">PRESTACIÓN DE SERVICIOS PROFESIONALES PARA EL SOPORTE DE LA OPERACIÓN AEREA DEL DEPARTAMENTO DE ANTIOQUIA: COMO TRIPULANTE Y APOYO EN LAS ACTIVIDADES REQUERIDAS POR EL PERMISO DE OPERACION DEL DEPARTAMENTO DE ANTIOQUIA – PILOTO 2 / BELL 407 </t>
  </si>
  <si>
    <t>ALEJANDRO MELO E</t>
  </si>
  <si>
    <t>PRESTACIÓN DE SERVICIOS PROFESIONALES PARA EL SOPORTE DE LA OPERACIÓN AÉREA DEL DEPARTAMENTO DE ANTIOQUIA: COMO TRIPULANTE Y APOYO EN LAS ACTIVIDADES REQUERIDAS POR EL PERMISO DE OPERACIÓN DEL DEPARTAMENTO DE ANTIOQUIA: PILOTO 2 / CESSNA 208B.</t>
  </si>
  <si>
    <t>PRESTACIÓN DE SERVICIOS PROFESIONALES PARA EL SOPORTE DE LA OPERACIÓN AÉREA DEL DEPARTAMENTO DE ANTIOQUIA: COMO TRIPULANTE Y APOYO EN LAS ACTIVIDADES REQUERIDAS POR EL PERMISO DE OPERACIÓN DEL DEPARTAMENTO DE ANTIOQUIA: PILOTO 3 / CESSNA 208B.</t>
  </si>
  <si>
    <t>PERMITIR EL USO Y GOCE EN CALIDAD DE ARRENDAMIENTO DEL HANGAR 71 DEL AEROPUERTO OLAYA HERRERA DEL MUNICIPIO DE MEDELLÍN UBICADO EN LA CARRERA 67 #1B-15.</t>
  </si>
  <si>
    <t>78181800; 80111700</t>
  </si>
  <si>
    <t>PRESTACIÓN DE SERVICIOS PARA APOYAR LA SUPERVISIÓN, SEGUIMIENTO Y CONTROL DEL MANTENIMIENTO GENERAL DE LAS AERONAVES DEL DEPARTAMENTO DE ANTIOQUIA.</t>
  </si>
  <si>
    <t>JORGE ELIECER VARGAS GARAY</t>
  </si>
  <si>
    <t>Aunar esfuerzos para el manejo integral de los residuos sólidos reciclables en las instalaciones del centro administrativo departamental y sedes externas del departamento de antioquia.</t>
  </si>
  <si>
    <t>Luz Marina Martinez A</t>
  </si>
  <si>
    <t>Profesional Especializado (técnico)</t>
  </si>
  <si>
    <t>3838956</t>
  </si>
  <si>
    <t>luz.martinez@antioquia.gov.co</t>
  </si>
  <si>
    <t>2016-CA-22-0005</t>
  </si>
  <si>
    <t>RECIMED (COOPERATIVA MULTIACTIVA DE RECICLADORES DE MEDELLÍN)</t>
  </si>
  <si>
    <t>Luz Marina Martínez Alzate</t>
  </si>
  <si>
    <t>Servicio de impresión, fotocopiado, fax y scanner bajo la modalidad de outsourcing in house incluyendo hardware, software, administración, papel, insumos y talento humano, para atender la demanda de las distintas dependencias de la gobernación de antioquia</t>
  </si>
  <si>
    <t>3839370</t>
  </si>
  <si>
    <t>SUMIMAS S.A.S.</t>
  </si>
  <si>
    <t>Ruth Natalia Castro Restrepo y Rodolfo Marquez Ealo</t>
  </si>
  <si>
    <t>Asesoría y representación del departamento de antioquia en la acción de nulidad a instaurarse ante el consejo de estado, con el fin de solicitar las suspensión provisional y la nulidad de la decisión mediante la cual el instituto geografi agustin codazzi (igac) culminó el procedimiento de deslinde y actualización de la catografía básica de los límites departamentales de los departamentos de antioquia y chocó, sector belén de bajirá adelantado en desarrollo de la ley 1447 de 2011 y el decreto reglamentario 2381 de 2012.</t>
  </si>
  <si>
    <t>RICARDO HOYOS DUQUE</t>
  </si>
  <si>
    <t>Carlos Arturo Piedrahita</t>
  </si>
  <si>
    <t>Prestar el servicio de almacenamiento, custodia y consulta de la información fisica de la gobernación de antioquia</t>
  </si>
  <si>
    <t>Fortalecimiento del acceso y la calidad de la información pública</t>
  </si>
  <si>
    <t>Avance del Sistema de Gestión Documental de la Administración Departamental</t>
  </si>
  <si>
    <t>Fortalecimiento de la gestion documental en todo el departamento de Antioquia</t>
  </si>
  <si>
    <t>Actualización del Sistema de Gestión Documental</t>
  </si>
  <si>
    <t>Almacenamiento, custodia y consulta de la información</t>
  </si>
  <si>
    <t xml:space="preserve">SERVICIOS POSTALES NACIONALES S.A </t>
  </si>
  <si>
    <t xml:space="preserve">Marino Gutierrez Marquez </t>
  </si>
  <si>
    <t>Servicio de conectividad de internet para la gobernacion de antioquia y sus sedes externas</t>
  </si>
  <si>
    <t>Prestacion de servicios de operador de telefonia celular para la gobernación de antioquia</t>
  </si>
  <si>
    <t>Prestar el servicio de vigilancia privada fija armada, canina y sin arma para el Departamento de Antioquia, Asamblea Departamental, Fábrica de Licores y Alcoholes de Antioquia, Bienes Muebles e Inmuebles y sedes externas.</t>
  </si>
  <si>
    <t>SERACIS LTDA</t>
  </si>
  <si>
    <t>Sergio Alexander Contreras Romero</t>
  </si>
  <si>
    <t xml:space="preserve">Maria Victoria Hoyos </t>
  </si>
  <si>
    <t>3839345</t>
  </si>
  <si>
    <t>victoria.hoyos@antioquia.gov.co</t>
  </si>
  <si>
    <t>SERVICIO AEREO A TERRITORIOS NACIONALES S.A. SATENA</t>
  </si>
  <si>
    <t>Prestación del servicio de mantenimiento integral para el parque automotor de propiedad y al servicio del departamento de antioquia.</t>
  </si>
  <si>
    <t>UNION TEMPORAL SERVICIO AUTOMOTRIZ ABURRA MOTORS</t>
  </si>
  <si>
    <t>Rodolfo Marquez Ealo</t>
  </si>
  <si>
    <t>Prestación de servicio de mensajería expresa que comprenda la recepción, recolección, acopio y entrega personalizada de envíos de correspondencia de la gobernación de antioquia y demás objetos postales a nivel local, nacional, e internacional, bajo estándares de celeridad, calidad y garantías del servicio in house.</t>
  </si>
  <si>
    <t>SERVICIOS POSTALES NACIONALES S.A</t>
  </si>
  <si>
    <t>Suministro de energia y potencia electrica para el edificio del centro administrativo departamental y la fabrica de licores y alcoholes de antioquia como usuario no regulado.</t>
  </si>
  <si>
    <t>Juan Guillermo Cañas R</t>
  </si>
  <si>
    <t>Profesional Universitario (técnico)</t>
  </si>
  <si>
    <t>3838489</t>
  </si>
  <si>
    <t>juan.canas@antioquia.gov.co</t>
  </si>
  <si>
    <t>2017-SS-22-0003</t>
  </si>
  <si>
    <t>EPM</t>
  </si>
  <si>
    <t>Juan Guillermo Cañas</t>
  </si>
  <si>
    <t xml:space="preserve">Suminitro de combustible gasolina corriente, gasolina extra, acpm </t>
  </si>
  <si>
    <t>Javier Alonso Londoño H</t>
  </si>
  <si>
    <t>3838870</t>
  </si>
  <si>
    <t>javier.londono@antioquia.gov.co</t>
  </si>
  <si>
    <t xml:space="preserve">DISTRACOM S.A </t>
  </si>
  <si>
    <t>Javier Alonso Londoño</t>
  </si>
  <si>
    <t>Mantenimiento preventivo y correctivo, con suministro e instalacion de repuestos, equipos y trabajos varios, para el sistema de aire acondicionado y ventilacion mecanica del centro administrastivo departamental y sedes externas.</t>
  </si>
  <si>
    <t>Santiago Marín Restrepo</t>
  </si>
  <si>
    <t>3838951</t>
  </si>
  <si>
    <t>S2017060103137</t>
  </si>
  <si>
    <t>COOL AIR MULTIAIRES S.A.S.</t>
  </si>
  <si>
    <t>Prestación del servicio de mantenimiento preventivo y correctivo con suministro de repuestos de los ascensores y garaventa marca mitsubishi instalados en el centro administrativo departamental</t>
  </si>
  <si>
    <t>MITSUBISHI ELECTRIC DE COLOMBIA LTDA</t>
  </si>
  <si>
    <t>Suministro de energía térmica mediante agua helada desde la central de generación del distrito térmico hasta las instalaciones del centro administrativo departamental-cad- para ser usada en su sistema de aire acondicionado</t>
  </si>
  <si>
    <t xml:space="preserve">2017-SS-22-0004 </t>
  </si>
  <si>
    <t>NA (PAGO SERVICIOS PUBLICOS Gob.Ant.)</t>
  </si>
  <si>
    <t>2017-SS-22-0004 Y POR EPM CT-2017-001546</t>
  </si>
  <si>
    <t>EMPRESAS PUBLICAS DE MEDELLIN E.S.P.</t>
  </si>
  <si>
    <t>Prestación de servicios de aseo, cafeteria y mantenimiento gemeral, con suministro de insumos necesarios para la realización de esta labor, en las instalaciones del Centro Administrativo Departamental y Sedes externas</t>
  </si>
  <si>
    <t>CENTRO ASEO MANTENIMIENTO PROFESIONAL S.A.S</t>
  </si>
  <si>
    <t>Juan Guillermo cañas</t>
  </si>
  <si>
    <t>Elaborar estrategia tecnológica y de contenidos multimedia, para la operación integral de la herramienta feria virtual antioquia honesta</t>
  </si>
  <si>
    <t>Ahysen Arboleda Montañez - Maria Helena Zapata Gómez -Eliana Patricia Gallego Ospina - Juan Carlos Arango Ramirez</t>
  </si>
  <si>
    <t> 24101601</t>
  </si>
  <si>
    <t>Modernización del ascensor de carga del centro administrativo departamental cad.</t>
  </si>
  <si>
    <t>Modernización de la infraestructura física, bienes muebles, parque automotor y sistema integrado de seguridad</t>
  </si>
  <si>
    <t xml:space="preserve">Cumplimiento del Plan de modernización de la infraestructura física, incluida ls adecuaciones de seguridad </t>
  </si>
  <si>
    <t>Mejoramiento infraestructura física y equipamiento Medellín, Occidente</t>
  </si>
  <si>
    <t>Adecuación del ascensor</t>
  </si>
  <si>
    <t>MITSUBISHI ELECTRIC DE COLOMBIA LIMITADA</t>
  </si>
  <si>
    <t>Obras civiles de adecuación para la modernización del ascensor de carga del Centro Administrativo Departamental "José María Cordova", de la Gobernación de Antioquia.</t>
  </si>
  <si>
    <t>William Vega Arango</t>
  </si>
  <si>
    <t>3838999</t>
  </si>
  <si>
    <t>william.vegaa@antioquia.gov.co</t>
  </si>
  <si>
    <t>CONHIME SAS</t>
  </si>
  <si>
    <t>Suscripción de cuatro (4) publicaciones físicas: constitución política de colombia, código de procedimiento administrativos y de lo contencioso administrativo, código general del proceso, y código laboral colombiano; y publicaciones en medio electrónicas especializadas en materia jurídico y contable para todas las áreas del derecho colombiano con actualización permanente tanto física como en internet activadas por dirección ip para consulta de todas las dependencias de la secretaría general del departamento de antioquia</t>
  </si>
  <si>
    <t>LEGIS EDITORES SA</t>
  </si>
  <si>
    <t>Luis Fernando Úsuga</t>
  </si>
  <si>
    <t>Prestación de servicios de apoyo en la revisión permanente de los procesos judiciales en los que tiene interés el departamento de antioquia, con jurisdicción en la ciudad de Barranquilla.</t>
  </si>
  <si>
    <t>BARRERO PINZON ZAIRA YANUBY</t>
  </si>
  <si>
    <t>Diana Marcela Raigoza Duque</t>
  </si>
  <si>
    <t>Contrato de prestación de servicios para la conservación, restauración y preservación de documentos en el archivo histórico de Antioquia.</t>
  </si>
  <si>
    <t>Marino Gutierrez Marquez</t>
  </si>
  <si>
    <t>3839365</t>
  </si>
  <si>
    <t>marino.gutierrez@antioquia.gov.co</t>
  </si>
  <si>
    <t xml:space="preserve">Traslado interno </t>
  </si>
  <si>
    <t>76111501 </t>
  </si>
  <si>
    <t>Mantenimiento y alistamiento de fachada y ventaneria del edificio Gobernacion de Antioquia y edificio Asamblea Departamental (incluye empaques para ventanería) Reposición.</t>
  </si>
  <si>
    <t>Juan Carlos Gallego O</t>
  </si>
  <si>
    <t>3839394</t>
  </si>
  <si>
    <t>juan.gallegoosorio@antioquia.gov.co</t>
  </si>
  <si>
    <t>Actualizar el presupuesto y objeto</t>
  </si>
  <si>
    <t>Mantenimiento preventivo y correctivo de salvaescaleras del costado oriental piso 12 - 13 marca VIMEC</t>
  </si>
  <si>
    <t>Donaldy Giraldo Garcia</t>
  </si>
  <si>
    <t>3839690</t>
  </si>
  <si>
    <t>donaldy.giraldo@antioquia.gov.co</t>
  </si>
  <si>
    <t>SA-22-01-2018</t>
  </si>
  <si>
    <t>Prestación del servicio de monitoreo para la administracion integral del parque automotor del Departamento de Antioquia - AVL</t>
  </si>
  <si>
    <t>Mantenimiento preventivo y correctivo con suministro de repuestos de las nidades del Sistema Ininterrumpido de Potencia (UPS), instalado en el Centro Administrativo Departamental-CAD y sedes externas</t>
  </si>
  <si>
    <t>UP SISTEMAS SAS</t>
  </si>
  <si>
    <t>Mantenimiento preventivo y correctivo para interruptores (dobles tiros), gabinetes de control baja tensión, tableros, banco de condensadores de la subestación de energia, plantas de emergencia del cad, el pas y la planta contra incendio del CAD.</t>
  </si>
  <si>
    <t>José Mauricio Mesa R</t>
  </si>
  <si>
    <t>3839339</t>
  </si>
  <si>
    <t>jose.mesa@antioquia.gov.co</t>
  </si>
  <si>
    <t>Mantenimiento y reparación del sistema de bombas de nivel freático, bombas del sistema de agua potable, sistemas de hidrófilo y motores de puertas garajes del cad y sedes externas"</t>
  </si>
  <si>
    <t xml:space="preserve">Suministro de dotación, uniformes e implementos deportivos para los trabajadores oficiales del departamento de antioquia </t>
  </si>
  <si>
    <t>Prestar servicios profesionales para la asesoría jurídica, asistencia y acompañamiento en proyectos especiales que fueron materia del Plan de Gobierno "Pensando en Grande".</t>
  </si>
  <si>
    <t>FRANCISCO GUILLERMO MEJIA MEJIA</t>
  </si>
  <si>
    <t>Prestar servicios profesionales para la asesoria juridica especializada. asistencia y acompañamiento en temas inherentes a proyectos especiales trascendentales y estrategicos para el Departamento de Antioquia.</t>
  </si>
  <si>
    <t>ALVARO DE JESÚS LÓPEZ ARISTIZÁBAL</t>
  </si>
  <si>
    <t>Servicio de agenda virtual de audiencias y acceso virtual a todas las notificaciones de sentencias y autos proferidos dentro de los procesos judiciales y prejudiciales en los que tiene interés el Departamento de Antioquia.</t>
  </si>
  <si>
    <t>LITIGIO VIRTUAL.COM</t>
  </si>
  <si>
    <t xml:space="preserve">Obras civiles para la remodelación total del salón Pedro Justo Berrio en el piso 12 de la Gobernación de Antioquia, </t>
  </si>
  <si>
    <t>Suministro y distribución de insumos de aseo para el funcionamiento del centro administrativo departamental (cad) y sus sedes externas.”</t>
  </si>
  <si>
    <t>profesional Especializado (técnico)</t>
  </si>
  <si>
    <t>Suministro de café especial para el consumo de servidores publicos que laborarn eln el cad y sus sedes externas.</t>
  </si>
  <si>
    <t>Suministro de insumos y herramientas para el mantenimiento del centro adminitrativo departamental y sedes externas.</t>
  </si>
  <si>
    <t>3838955</t>
  </si>
  <si>
    <t>Prestación de servicios de mantenimiento integral, para las motos al servicio del Departamento de Antioquia.</t>
  </si>
  <si>
    <t>Mantenimiento general y de jardinería para la Casa Fiscal de Antioquia "Sede Bogotá"</t>
  </si>
  <si>
    <t>Construcción de estación para bicicletas del centro Administrativo Departamental Gobernación de Antioquia.</t>
  </si>
  <si>
    <t>Suministro de señalética lumínica y lámparas de emergencia para los pisos del centro administrativo departamental.</t>
  </si>
  <si>
    <t>Suministro y mantenimiento de los extintores instalados en el CAD y sedes externas.</t>
  </si>
  <si>
    <t>Prestación del servicio de fumigación integral contra plagas en las instalaciones del centro administrativo departamental y sus sedes externas</t>
  </si>
  <si>
    <t>Mantenimiento y reparación de impermeabilización de losas de cubierta y demarcación de helipuertos del centro administrativo departamental “José María Córdova” de la Gobernación de Antioquia” y edificio de la Asamblea Departamental. </t>
  </si>
  <si>
    <t>Suministro de insumos de papelería para el funcionamiento del centro administrativo departamental (CAD) y sus sedes externas</t>
  </si>
  <si>
    <t xml:space="preserve">María Nés Ochoa </t>
  </si>
  <si>
    <t>Incluyen Salud y la FLA.
Se debe hacer el inventario para mirar el nuevo presupuesto</t>
  </si>
  <si>
    <t>Obras varias en el Centro Administrativo Departamental "José María Córdova" de la Gobernación de Antioquia” y edificio de la Asamblea Departamental”. (primer piso)</t>
  </si>
  <si>
    <t>william Vega Arango</t>
  </si>
  <si>
    <t>Impresión de cartillas y manuales de contratación</t>
  </si>
  <si>
    <t xml:space="preserve">Catalina Jímenez Henao </t>
  </si>
  <si>
    <t xml:space="preserve">Profesional Universitaria </t>
  </si>
  <si>
    <t>3835254</t>
  </si>
  <si>
    <t>catalina.jimenez@antioquia.gov.co</t>
  </si>
  <si>
    <t xml:space="preserve">Impresión de cartillas - entidades sin animo de lucro </t>
  </si>
  <si>
    <t>Gustavo Adolfo Restrepo</t>
  </si>
  <si>
    <t xml:space="preserve">Director de Asesoría Legal y de Control </t>
  </si>
  <si>
    <t>3839036</t>
  </si>
  <si>
    <t>gustavo.restrepo@antioquia.gov.co</t>
  </si>
  <si>
    <t>Mantenimiento, soporte reparación y actualización del software de la plataforma de voz IP del cad y sedes externas.</t>
  </si>
  <si>
    <t xml:space="preserve">Adquisiciión de sillas para los asistentes a los eventos institucionales de la Gobernación Antioquia. </t>
  </si>
  <si>
    <t xml:space="preserve">Cumplimiento del Plan de modernización de la infraestructura física, incluida la adecuaciones de seguridad </t>
  </si>
  <si>
    <t>Adquisición de bienes</t>
  </si>
  <si>
    <t>Cofinanciación para la modernización de la infraestructura física y plataforma tecnológica de la Asamblea Departamental de Antioquia como  autoridad política y administrativa del Área Metropolitana y el Departamento</t>
  </si>
  <si>
    <t>José Mauricio Mesa Restrepo</t>
  </si>
  <si>
    <t>3839353</t>
  </si>
  <si>
    <t>Adquisición de bienes e infraestructura física</t>
  </si>
  <si>
    <t>Mantenimiento preventivo y correctivo del sistema integrado de seguridad.</t>
  </si>
  <si>
    <t>Coronel</t>
  </si>
  <si>
    <t>Director de Seguridad</t>
  </si>
  <si>
    <t>Mantenimiento licencias sap de la Secretaría General</t>
  </si>
  <si>
    <t>LUDWYG LONDONO SERNA</t>
  </si>
  <si>
    <t>Profesional Especializado -SAP</t>
  </si>
  <si>
    <t>3838906</t>
  </si>
  <si>
    <t>ludwyg.londono@antioquia.gov.co</t>
  </si>
  <si>
    <t>Convenio interadministrativo Policia Nacional - Gobernacion - Brindar asesoría y apoyo en seguridad para el mantenimiento de los derechos, libertades públicas y la convivencia pacífica necesaria para satisfacer la tranquilidad al interior y alrededores del Centro Administrativo Departamental.</t>
  </si>
  <si>
    <t>Sergio Alexander Contreras Romerco</t>
  </si>
  <si>
    <t xml:space="preserve">Directror de Seguridad </t>
  </si>
  <si>
    <t>3838307</t>
  </si>
  <si>
    <t>sergio.contreras@antioquia.gov.co</t>
  </si>
  <si>
    <t>Adecuación total de la zona de bienestar en la terraza del piso 5 del centro administrativo departamental gobernación de antioquia.</t>
  </si>
  <si>
    <t xml:space="preserve">Gestionar recursos del balance </t>
  </si>
  <si>
    <t>Remodelación del Auditorios Gobernadores del 4 piso y consultorios médicos del 2 piso del CAD.</t>
  </si>
  <si>
    <t>Mano de obra calificada</t>
  </si>
  <si>
    <t>Nombrado por la Secretaría de Gestión Humana</t>
  </si>
  <si>
    <t>TEMPORALES - SUBSECRETARIA LOGISTICA</t>
  </si>
  <si>
    <t>PRACTICANTES</t>
  </si>
  <si>
    <t>Gerencia de Servicios Públicos</t>
  </si>
  <si>
    <t>Adquisición de tiquetes aéreos para la Gobernación de Antioquia </t>
  </si>
  <si>
    <t>Henry Nelson Carvajal Porras</t>
  </si>
  <si>
    <t>Enlace SECOP</t>
  </si>
  <si>
    <t>henry.carvajal@antioquia.gov.co</t>
  </si>
  <si>
    <t xml:space="preserve">Los recursos se trasladan a la Secretaría General </t>
  </si>
  <si>
    <t>Prestación de servicio de transporte terrestre automotor para apoyar la gestión de la Gobernación de Antioquia -Gerencia de Servicios Públicos</t>
  </si>
  <si>
    <t>030015001</t>
  </si>
  <si>
    <t>030010001</t>
  </si>
  <si>
    <t>Licencia Argis</t>
  </si>
  <si>
    <t>Los recursos se trasladan a la Dirección de Sistemas</t>
  </si>
  <si>
    <t>Practicantes</t>
  </si>
  <si>
    <t>Los recursos se trasladan a la Secretaría de Gestión Humana</t>
  </si>
  <si>
    <t>Suministros</t>
  </si>
  <si>
    <t>Mantenimiento</t>
  </si>
  <si>
    <t>Comunicaciones</t>
  </si>
  <si>
    <t xml:space="preserve">Los recursos se trasladan a la Secretaría de Comunicaciones </t>
  </si>
  <si>
    <t xml:space="preserve">Son recursos comunes de la Gerencia de Servicos Públicos </t>
  </si>
  <si>
    <t>Contrato Interadministrativo para garantizar el cumplimiento de las competencias delegadas al Departamento de Antioquia por el decreto 1077 de 2015 en materia de certificacion de los municipios en SGP-APSB</t>
  </si>
  <si>
    <t>030012001</t>
  </si>
  <si>
    <t>Cofinanciación de instalaciones eléctricas  domiciliarias estratos 1, 2 y 3,en las diferentes subregiones del Departamento de Antioquia</t>
  </si>
  <si>
    <t>“Suministro, Transporte, Instalación y puesta en funcionamiento de Sistemas Fotovoltaicos en zonas rurales del Departamento de Antioquia”</t>
  </si>
  <si>
    <t xml:space="preserve">Construccion de acueducto La Fe, Municipio de Betania Antioquia. </t>
  </si>
  <si>
    <t xml:space="preserve">Optimizacion del sistema de acueducto corregimiento Alegrias del municipio de Caramanta, Antioquia. </t>
  </si>
  <si>
    <t>Construccion acueducto Multiveredal Los Cedros municipio de San Jeronimo</t>
  </si>
  <si>
    <t>Construcción del acueducto multiveredal Zarzal- La Luz del municipio de Copacabana-Antiqouia.</t>
  </si>
  <si>
    <t>Aunar esfuerzos para el desarrollo Institucional, fortalecimiento, transformación o creación de empresas con el fin de asegurar la prestación de los servicios públicos de los municipios del departamento</t>
  </si>
  <si>
    <t>Construccion y/o optimización Relleno Sanitario Municipio de Yarumal</t>
  </si>
  <si>
    <t>Construcción saneamiento de aguas residuales domesticas del corregimiento de Santa Catalina zona rural del Municipio de San Pedro de Urabá Antioquia</t>
  </si>
  <si>
    <t>Adquisición de sistemas septicos para la zona rural en varios municipios de Antioquia</t>
  </si>
  <si>
    <t>Fortalecimiento de Municipios y Operadores en la Prestación de Servicios Públicos que estan vinculados al PDA</t>
  </si>
  <si>
    <t>Recursos del Sistema General de Participación SGP</t>
  </si>
  <si>
    <t>Control y disposición de residuos sólidos de manera adecuada en relleno sanitario u otro sistema en la zona urbana acorde al Plan Rector Ambiental</t>
  </si>
  <si>
    <t>Optimización de Acueducto multiveredal del Municipio de Heliconia</t>
  </si>
  <si>
    <t>Construcción del sistema de acueducto veredal la herradura del Municipio de Carolina del Príncipe</t>
  </si>
  <si>
    <t>Construcción Plan Maestro de Acueductio Corregimiento de Aquitania del Municipio de San Francisco</t>
  </si>
  <si>
    <t>Ampliación y mejoramiento del acueducto corregimiento la floresta en el Municipio de Yolombó</t>
  </si>
  <si>
    <t>Construcción de colectores y PTAR Corregimiento Doradal del Municipio de Puerto triunfo</t>
  </si>
  <si>
    <t>Construcción del Plan Maestro de alcantarillado primera etapa de la zona urbana del corregimiento de Tapartó del municipio de Andes</t>
  </si>
  <si>
    <t>Construcción de redes de alcantarillado urbano del municipio de San José de la Montaña</t>
  </si>
  <si>
    <t>Construcción del plan maestro de acueducto etapa 2 y alcantarillado etapa 1 del Municipio de Campamento</t>
  </si>
  <si>
    <t>Construcción del sistema para el manejo de aguas residuales 2da etapa del Municipio de Nechí</t>
  </si>
  <si>
    <t xml:space="preserve">Ampliación Cobertura y sistemas sostenibles de agua apta para consumo humano en zona urbana de los municipios que son inviables sanitariamente según el informe del IRCA </t>
  </si>
  <si>
    <t>Interventoría Administrativa, Técnica, Ambiental, Legal y Financiera a la Construcción de Obras enmarcadas en los Planes maestros de Acueducto y Alcantarillado en los Municipios de Abejorral Etapa I,  Caracolí,  Concordia Etapa II, Pueblorrico tercera etapa y San Francisco Etapa 2, en el Derpartamento de Antioquia, de acuerdo a las inversiones priorizadas en el PAP-PDA</t>
  </si>
  <si>
    <t>CON-37-02-2017</t>
  </si>
  <si>
    <t>N.A</t>
  </si>
  <si>
    <t>Construcción, Ampliación y Optimización del Sistema de Acueducto y Alcantarillado urbano, Municipio de Jericó</t>
  </si>
  <si>
    <t>LIC-37-01-2018</t>
  </si>
  <si>
    <t>Dependencia a cargo</t>
  </si>
  <si>
    <t>mariaalejandra.vallejo@antioquia.gov.co</t>
  </si>
  <si>
    <t>Maria Alejandra Vallejo</t>
  </si>
  <si>
    <t>Jose Jaime Barreneche</t>
  </si>
  <si>
    <t>jose.arango@antioquia.gov.co</t>
  </si>
  <si>
    <t>astrid.arroyo@antioquia.gov.co</t>
  </si>
  <si>
    <t xml:space="preserve">80111700
</t>
  </si>
  <si>
    <t>95111601 </t>
  </si>
  <si>
    <t>42161622</t>
  </si>
  <si>
    <t>60106000</t>
  </si>
  <si>
    <t>60101605</t>
  </si>
  <si>
    <t>44111515</t>
  </si>
  <si>
    <t>83121702</t>
  </si>
  <si>
    <t>85121600</t>
  </si>
  <si>
    <t>85111616</t>
  </si>
  <si>
    <t>84111603</t>
  </si>
  <si>
    <t>86101807</t>
  </si>
  <si>
    <t>84111600</t>
  </si>
  <si>
    <t>85101600</t>
  </si>
  <si>
    <t>60101728</t>
  </si>
  <si>
    <t>86141703; 86111602</t>
  </si>
  <si>
    <t xml:space="preserve">81112200; 81112213; 81111500; 81111508; 81111820 </t>
  </si>
  <si>
    <t>81112200; 81112213; 81111500; 81111508; 81111820</t>
  </si>
  <si>
    <t>90101500; 95121500</t>
  </si>
  <si>
    <t>72101516; 46191600</t>
  </si>
  <si>
    <t>55121502; 55125604</t>
  </si>
  <si>
    <t>81101600; 81101700</t>
  </si>
  <si>
    <t>78131802; 78131702</t>
  </si>
  <si>
    <t>46181504; 46181509; 46181902; 46181802</t>
  </si>
  <si>
    <t>42171917; 42172001</t>
  </si>
  <si>
    <t>93141506; 49201611</t>
  </si>
  <si>
    <t xml:space="preserve">80141900; 80141600; 90101600; 90111600
</t>
  </si>
  <si>
    <t>81111500; 81112100</t>
  </si>
  <si>
    <t>72141003; 72141104; 72141106</t>
  </si>
  <si>
    <t>72141103; 30111601</t>
  </si>
  <si>
    <t>95111603; 95121909; 95121645; 95111500</t>
  </si>
  <si>
    <t>72141002; 55121704; 55121712; 55121715; 55121718</t>
  </si>
  <si>
    <t>72141107; 72141109</t>
  </si>
  <si>
    <t>81111500; 43232100; 43232200</t>
  </si>
  <si>
    <t>95121634; 72141108; 72141103; 72141003</t>
  </si>
  <si>
    <t>93151610; 93151600; 93151500; 80161500</t>
  </si>
  <si>
    <t>72141100; 81101500</t>
  </si>
  <si>
    <t>95121635; 95121626</t>
  </si>
  <si>
    <t>86131504; 80141607</t>
  </si>
  <si>
    <t>81111811; 81111805; 81161700</t>
  </si>
  <si>
    <t>80101600; 80111700; 81141900</t>
  </si>
  <si>
    <t>81112105; 81112210; 81112403; 81111702</t>
  </si>
  <si>
    <t>80101504; 81112002</t>
  </si>
  <si>
    <t>80101501; 80101505</t>
  </si>
  <si>
    <t>53102700; 53102710</t>
  </si>
  <si>
    <t>85161503; 81101706</t>
  </si>
  <si>
    <t>85131700; 85131708</t>
  </si>
  <si>
    <t>85111509; 70122006</t>
  </si>
  <si>
    <t>78101801; 78101501</t>
  </si>
  <si>
    <t>85131604; 73101701; 85121803; 85151508</t>
  </si>
  <si>
    <t>77101804; 77101505; 20121921</t>
  </si>
  <si>
    <t>85101604; 85101501</t>
  </si>
  <si>
    <t>80101500; 83121600; 80121500; 80121600; 80121700</t>
  </si>
  <si>
    <t>78131600; 78131800</t>
  </si>
  <si>
    <t>72154100; 72151200</t>
  </si>
  <si>
    <t>72154022; 73152108</t>
  </si>
  <si>
    <t>47121800; 47121900; 47132100; 47121700; 47131600; 47131800; 47131500; 14111700; 50201700; 52151500; 50202300; 50161500</t>
  </si>
  <si>
    <t>92121504; 92121700</t>
  </si>
  <si>
    <t>12171700; 47131800</t>
  </si>
  <si>
    <t>40141600; 40171500</t>
  </si>
  <si>
    <t>12152300; 13101500</t>
  </si>
  <si>
    <t>39131700; 39121529; 39121528</t>
  </si>
  <si>
    <t>41121807; 41122409; 41113319</t>
  </si>
  <si>
    <t>39121700; 31162800</t>
  </si>
  <si>
    <t xml:space="preserve">Identificar retos y soluciones a necesidades de las subregiones plantadas desde los CUEE, validar , clasificar y premiar las soluciones ganadoras. Proyecto de I+D+I </t>
  </si>
  <si>
    <t>Enero</t>
  </si>
  <si>
    <t>Febrero</t>
  </si>
  <si>
    <t>Marzo</t>
  </si>
  <si>
    <t>Abril</t>
  </si>
  <si>
    <t>Mayo</t>
  </si>
  <si>
    <t>Junio</t>
  </si>
  <si>
    <t>Julio</t>
  </si>
  <si>
    <t>Agosto</t>
  </si>
  <si>
    <t>Septiembre</t>
  </si>
  <si>
    <t>Octubre</t>
  </si>
  <si>
    <t>Noviembre</t>
  </si>
  <si>
    <t>Diciembre</t>
  </si>
  <si>
    <t>meses</t>
  </si>
  <si>
    <t>mes</t>
  </si>
  <si>
    <t>10 meses</t>
  </si>
  <si>
    <t>6 meses</t>
  </si>
  <si>
    <t>12 meses</t>
  </si>
  <si>
    <t>5 meses</t>
  </si>
  <si>
    <t>7 meses</t>
  </si>
  <si>
    <t>4 meses</t>
  </si>
  <si>
    <t>8 meses</t>
  </si>
  <si>
    <t>3 meses</t>
  </si>
  <si>
    <t>11 meses</t>
  </si>
  <si>
    <t>9 meses</t>
  </si>
  <si>
    <t>13 meses</t>
  </si>
  <si>
    <t>1 mes</t>
  </si>
  <si>
    <t>2 meses</t>
  </si>
  <si>
    <t>14 meses</t>
  </si>
  <si>
    <t>15 meses</t>
  </si>
  <si>
    <t>16 meses</t>
  </si>
  <si>
    <t>28 meses</t>
  </si>
  <si>
    <t>22 meses</t>
  </si>
  <si>
    <t>24 meses</t>
  </si>
  <si>
    <t>360 meses</t>
  </si>
  <si>
    <t>20 meses</t>
  </si>
  <si>
    <t>17 meses</t>
  </si>
  <si>
    <t>21 meses</t>
  </si>
  <si>
    <t>38 meses</t>
  </si>
  <si>
    <t>27 meses</t>
  </si>
  <si>
    <t>18 meses</t>
  </si>
  <si>
    <t>No</t>
  </si>
  <si>
    <t>Si</t>
  </si>
  <si>
    <t>Aprobadas</t>
  </si>
  <si>
    <t>Solicitadas</t>
  </si>
  <si>
    <t>No Solicitadas</t>
  </si>
  <si>
    <t>Secretaria de Minas</t>
  </si>
  <si>
    <t>Socializacion lineamientos generales para la implementación de Zonas Industriales Mineras en el Departamento de Antioquia</t>
  </si>
  <si>
    <t>4  meses</t>
  </si>
  <si>
    <t>NO</t>
  </si>
  <si>
    <t>Victor maunel Aguirre del Valle</t>
  </si>
  <si>
    <t>victor.aguirre@antioquia.gov.co</t>
  </si>
  <si>
    <t>Lineamientos para la creación de zonas industriales en los municipios de tradición minera en Antioquia</t>
  </si>
  <si>
    <t>Lineamientos para la creación de zonas industriales mineras Formulados</t>
  </si>
  <si>
    <t>15-0024</t>
  </si>
  <si>
    <t>Definir línea base, prospectiva territorial y definición de parámetros.</t>
  </si>
  <si>
    <t>TEMPORALIDADES</t>
  </si>
  <si>
    <t xml:space="preserve">Dora Elena Balvin Agudelo </t>
  </si>
  <si>
    <t>9088</t>
  </si>
  <si>
    <t>dora.balvin@antioquia.gov.co</t>
  </si>
  <si>
    <t>Mejorar la productividad y la competitividad del sector minero del Departamento con responsabilidad ambiental y social</t>
  </si>
  <si>
    <t>Unidades mineras con mejoramiento a la productividad y la competitividad de la minería del Departamento</t>
  </si>
  <si>
    <t>Fortalecimiento MINERIA BIEN HECHA PARA EL DESARROLLO DE ANTIOQUIA
Todo El Departamento, Antioquia, Occidente</t>
  </si>
  <si>
    <t>15-0023/001</t>
  </si>
  <si>
    <t>Prestación de servicios logísticos para la realización y apoyo de eventos para la asesoría y asistencia técnica en temas técnicos, empresariales, legales y ambientales referentes al ejercicio de la minería (Foros y capacitaciones). De acuerdo al direccionamiento de la Oficina de Comunicaciones de la Gobernación de Antioquia</t>
  </si>
  <si>
    <t>Selección Abreviada - Subasta Inversa</t>
  </si>
  <si>
    <t>Margarita  Maria Gil Quintero</t>
  </si>
  <si>
    <t>margarita.gil@antioquia.gov.co</t>
  </si>
  <si>
    <t>Prestación de servicios logísticos para la realización y apoyo de eventos</t>
  </si>
  <si>
    <t>Desarrollo e implementación de la estrategia comunicacional de la Secretaría de Minas, de acuerdo al direccionamiento de la Oficina de Comunicaciones de la Gobernación de Antioquia</t>
  </si>
  <si>
    <t>Sebastian Espinosa Jaramillo</t>
  </si>
  <si>
    <t>sebastian.espinosa@antioquia.gov.co</t>
  </si>
  <si>
    <t xml:space="preserve">Desarrollo e implementación de la estrategia comunicacional </t>
  </si>
  <si>
    <t>REGULARIZACION para la formalizacion minera</t>
  </si>
  <si>
    <t>eliana.aguirre@antioquia.gov.co</t>
  </si>
  <si>
    <t>Brindar acompañamiento integral e impletar acciones de buenas prácticas a  unidades productoras mienras</t>
  </si>
  <si>
    <t>90121502; 78111502</t>
  </si>
  <si>
    <t>Suministro de tiquetes aéreos nacionales e internacionales para el desplazamiento de funcionarios adscritos a la Secretaría de Minas en cumplimiento de sus funciones</t>
  </si>
  <si>
    <t>10meses</t>
  </si>
  <si>
    <t>Francisco Javier Arismendi Rodriguez</t>
  </si>
  <si>
    <t>PRESTACION SERVICIOS DE TRANSPORTE TERRESTRE GOBER</t>
  </si>
  <si>
    <t>Juan José Castaño Vergara</t>
  </si>
  <si>
    <t>8640</t>
  </si>
  <si>
    <t>Prestación de servicios de transporte</t>
  </si>
  <si>
    <t>PRACTICA ACADEMICA UNIVERSIDADES PUBLICAS. 1ER SEM</t>
  </si>
  <si>
    <t>8641</t>
  </si>
  <si>
    <t>juan.castano@antioquia.gov.co</t>
  </si>
  <si>
    <t>15-0023/002</t>
  </si>
  <si>
    <t>Apoyo a la fiscalización, titulacion y fomento</t>
  </si>
  <si>
    <t>Articular esfuerzos para la implementación del Plan Estratégico Sectorial del Mercurio</t>
  </si>
  <si>
    <t>Juan Carlos Buitrago Botero</t>
  </si>
  <si>
    <t xml:space="preserve">juan.buitrago@antioquia.gov.co </t>
  </si>
  <si>
    <t>Minería en armonía con el medio ambiente</t>
  </si>
  <si>
    <t>Acompañamiento a estrategias dirigidas a plantas de beneficio y transformación para eliminación o reducción del consumo de mercurio realizadas</t>
  </si>
  <si>
    <t>Fortalecimiento MINERIA EN ARMONIA CON EL MEDIO AMBIENTE Todo El
Departamento, Antioquia, Occidente</t>
  </si>
  <si>
    <t>15-0001</t>
  </si>
  <si>
    <t>Eliminación uso del mercurio</t>
  </si>
  <si>
    <t>77111600; 77111603</t>
  </si>
  <si>
    <t xml:space="preserve"> recuperación de áreas deterioradas por minería, a través de tratamientos biológicos de aguas y lodos contaminados por mercurio y acompañamiento técnico a mineros de subsistencia en jurisdicción de Cornare.</t>
  </si>
  <si>
    <t>Juan Felipe López Londoño</t>
  </si>
  <si>
    <t>9064</t>
  </si>
  <si>
    <t>juanfelipe.lopez@antioquia.gov.co</t>
  </si>
  <si>
    <t>Acompañamiento a estrategias dirigidas a la recuperación de áreas deterioradas por la actividad minera realizadas.</t>
  </si>
  <si>
    <t>Apoyo a una estrategia de recuperación de áreas deterioradas por minería   - Apoyo hasta 300 Mineros de Subsistencia</t>
  </si>
  <si>
    <t>Implementación de proyecto piloto de recuperación de áreas deterioradas por minería</t>
  </si>
  <si>
    <t>Cierre de minas e implementaciones de acciones priorizadas para la prevención de riesgos asocaidos a esto.</t>
  </si>
  <si>
    <t>Paula Andrea Murillo Benjumea</t>
  </si>
  <si>
    <t>paula.murillo@antioquia.gov.co</t>
  </si>
  <si>
    <t>Acompañamiento a estrategias dirigidas a Unidades Productivas Mineras para seguimiento a la implementación del plan de cierre y abandono realizadas.</t>
  </si>
  <si>
    <t>Acompañamiento a estrategias dirigidas a Unidades Productivas Mineras para seguimiento a la implementación del plan de cierre y abandono realizadas</t>
  </si>
  <si>
    <t>Protocolo de procedimeitno antes durante y despues, Sellamiento de Unidades Mineras</t>
  </si>
  <si>
    <t>80111604; 80111607</t>
  </si>
  <si>
    <t>Fortalecimiento del control derivado de la Delegación Minera en cabeza de la Gobernación de Antioquia, en los aspectos técnico, jurídico y económico, a través de la fiscalización, seguimiento y control de los títulos mineros, y de actividades académicas relacionadas.</t>
  </si>
  <si>
    <t>Maximiliano Sierra Gonzalez</t>
  </si>
  <si>
    <t>maximiliano.sierra@antioquia.gov.co</t>
  </si>
  <si>
    <t>Monitoreo y seguimiento de la actividad minera en el Departamento de Antioquia</t>
  </si>
  <si>
    <t>15-0023</t>
  </si>
  <si>
    <t>Apoyo a la fiscalización</t>
  </si>
  <si>
    <t>80111604; 80111608</t>
  </si>
  <si>
    <t>Mejora a la pequeña mineria y de subsistencia</t>
  </si>
  <si>
    <t>80111604; 80111609</t>
  </si>
  <si>
    <t>Archivo</t>
  </si>
  <si>
    <t>Licitación Pública</t>
  </si>
  <si>
    <t>15-0025</t>
  </si>
  <si>
    <t>80111604; 80111610</t>
  </si>
  <si>
    <t>Plan Piloto de Tecnologías fase 2</t>
  </si>
  <si>
    <t>15-0026</t>
  </si>
  <si>
    <t>80111604; 80111611</t>
  </si>
  <si>
    <t>Fiscalizacion Diferencial</t>
  </si>
  <si>
    <t>CONTRATAR EL  MANTENIMIENTO Y CALIBRACIÓN DE LOS EQUIPOS PARA LA DETECCIÓN DE GASES, ASÍ COMO EL SUMINISTRO DE LOS KITS DE CALIBRACIÓN, PARA EL CORRECTO DESARROLLO DE LAS ACTIVIDADES DE FISCALIZACIÓN MINERA.</t>
  </si>
  <si>
    <t>Mínima Cuantía</t>
  </si>
  <si>
    <t>Juan Esteban Serna Giraldo</t>
  </si>
  <si>
    <t>juanesteban.serna@antioquia.gov.co</t>
  </si>
  <si>
    <t>COMPRA DE EQUIPOS PARA EL APOYO A LA FISCALIZACIÓN MINERA</t>
  </si>
  <si>
    <t>COMPRA DE ELEMENTOS DE PROTECCIÓN Y SEGURIDAD PERSONAL (EPSP) PARA MINERÍA, Y CAPACITACIÓN EN SEGURIDAD E HIGIENE MINERA, PARA SER USADOS POR EL PERSONAL DE LA SECRETARÍA DE MINAS EN LAS LABORES PROPIAS DE LA SECRETARÍA.</t>
  </si>
  <si>
    <t>Eliana Maria Aguirre Vásquez</t>
  </si>
  <si>
    <t>Margarita  Maria Gil Q</t>
  </si>
  <si>
    <t>Juan José Castaño V</t>
  </si>
  <si>
    <t>Régimen Especial</t>
  </si>
  <si>
    <t>Selección Abreviada - Acuerdo Marco de Precios</t>
  </si>
  <si>
    <t>Contratación Directa</t>
  </si>
  <si>
    <t>Concurso de Méritos</t>
  </si>
  <si>
    <t>Selección Abreviada - Menor Cuantía</t>
  </si>
  <si>
    <t>Recursos Propios</t>
  </si>
  <si>
    <t>Recursos de entidades nacionales</t>
  </si>
  <si>
    <t>Regalías</t>
  </si>
  <si>
    <t>Recursos de Crédito</t>
  </si>
  <si>
    <t>SGP</t>
  </si>
  <si>
    <t>No Aplica</t>
  </si>
  <si>
    <t>Cuenta de Porcentaje de cumplimiento</t>
  </si>
  <si>
    <t>Etiquetas de columna</t>
  </si>
  <si>
    <t>(en blanco)</t>
  </si>
  <si>
    <t>Total general</t>
  </si>
  <si>
    <t>Etiquetas de fila</t>
  </si>
  <si>
    <t>Procesos sin iniciar</t>
  </si>
  <si>
    <t>Inscritos en Sap</t>
  </si>
  <si>
    <t>CONSOLIDADO ENERO - 2018</t>
  </si>
  <si>
    <t>PORCENTAJE DE CUMPLIMIENTO</t>
  </si>
  <si>
    <t>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</si>
</sst>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37" x14ac:knownFonts="1">
    <font>
      <sz val="11"/>
      <color theme="1"/>
      <name val="Calibri"/>
      <family val="2"/>
      <scheme val="minor"/>
    </font>
    <font>
      <sz val="11"/>
      <color theme="1"/>
      <name val="Calibri"/>
      <family val="2"/>
      <scheme val="minor"/>
    </font>
    <font>
      <sz val="11"/>
      <color theme="0"/>
      <name val="Calibri"/>
      <family val="2"/>
      <scheme val="minor"/>
    </font>
    <font>
      <sz val="8"/>
      <color theme="1"/>
      <name val="Calibri"/>
      <family val="2"/>
      <scheme val="minor"/>
    </font>
    <font>
      <b/>
      <sz val="20"/>
      <color indexed="8"/>
      <name val="Arial"/>
      <family val="2"/>
    </font>
    <font>
      <b/>
      <sz val="14"/>
      <color indexed="8"/>
      <name val="Arial"/>
      <family val="2"/>
    </font>
    <font>
      <b/>
      <sz val="26"/>
      <name val="Calibri"/>
      <family val="2"/>
      <scheme val="minor"/>
    </font>
    <font>
      <b/>
      <sz val="20"/>
      <name val="Arial"/>
      <family val="2"/>
    </font>
    <font>
      <b/>
      <sz val="12"/>
      <name val="Arial"/>
      <family val="2"/>
    </font>
    <font>
      <b/>
      <sz val="10"/>
      <name val="Arial"/>
      <family val="2"/>
    </font>
    <font>
      <b/>
      <sz val="11"/>
      <name val="Arial"/>
      <family val="2"/>
    </font>
    <font>
      <b/>
      <sz val="9"/>
      <name val="Arial"/>
      <family val="2"/>
    </font>
    <font>
      <sz val="11"/>
      <name val="Calibri"/>
      <family val="2"/>
      <scheme val="minor"/>
    </font>
    <font>
      <b/>
      <sz val="10"/>
      <name val="Verdana"/>
      <family val="2"/>
    </font>
    <font>
      <b/>
      <sz val="8"/>
      <name val="Arial"/>
      <family val="2"/>
    </font>
    <font>
      <sz val="8"/>
      <name val="Arial"/>
      <family val="2"/>
    </font>
    <font>
      <sz val="10"/>
      <name val="Verdana"/>
      <family val="2"/>
    </font>
    <font>
      <sz val="10"/>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8"/>
      <color rgb="FF3D3D3D"/>
      <name val="Arial"/>
      <family val="2"/>
    </font>
    <font>
      <b/>
      <i/>
      <sz val="10"/>
      <color rgb="FFFF0000"/>
      <name val="Calibri"/>
      <family val="2"/>
      <scheme val="minor"/>
    </font>
    <font>
      <b/>
      <sz val="10"/>
      <name val="Calibri"/>
      <family val="2"/>
      <scheme val="minor"/>
    </font>
    <font>
      <b/>
      <sz val="10"/>
      <name val="Calibri"/>
      <family val="2"/>
    </font>
    <font>
      <sz val="10"/>
      <name val="Arial"/>
      <family val="2"/>
    </font>
    <font>
      <b/>
      <sz val="8"/>
      <color indexed="8"/>
      <name val="Arial"/>
      <family val="2"/>
    </font>
    <font>
      <sz val="8"/>
      <color indexed="8"/>
      <name val="Arial"/>
      <family val="2"/>
    </font>
    <font>
      <sz val="10"/>
      <color rgb="FFFF0000"/>
      <name val="Calibri"/>
      <family val="2"/>
      <scheme val="minor"/>
    </font>
    <font>
      <strike/>
      <sz val="10"/>
      <color rgb="FFFF0000"/>
      <name val="Arial"/>
      <family val="2"/>
    </font>
    <font>
      <sz val="10"/>
      <color rgb="FFFF0000"/>
      <name val="Arial"/>
      <family val="2"/>
    </font>
    <font>
      <b/>
      <sz val="10"/>
      <color theme="1"/>
      <name val="Calibri"/>
      <family val="2"/>
      <scheme val="minor"/>
    </font>
    <font>
      <sz val="8"/>
      <color rgb="FFFF0000"/>
      <name val="Arial"/>
      <family val="2"/>
    </font>
    <font>
      <sz val="10"/>
      <color rgb="FF252525"/>
      <name val="Arial"/>
      <family val="2"/>
    </font>
    <font>
      <sz val="8"/>
      <color theme="1"/>
      <name val="Arial"/>
      <family val="2"/>
    </font>
    <font>
      <sz val="11"/>
      <color rgb="FF006100"/>
      <name val="Calibri"/>
      <family val="2"/>
      <scheme val="minor"/>
    </font>
    <font>
      <sz val="12"/>
      <color rgb="FF006100"/>
      <name val="Calibri"/>
      <family val="2"/>
      <scheme val="minor"/>
    </font>
  </fonts>
  <fills count="15">
    <fill>
      <patternFill patternType="none"/>
    </fill>
    <fill>
      <patternFill patternType="gray125"/>
    </fill>
    <fill>
      <patternFill patternType="solid">
        <fgColor theme="4"/>
      </patternFill>
    </fill>
    <fill>
      <patternFill patternType="solid">
        <fgColor theme="3"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53E303"/>
        <bgColor indexed="64"/>
      </patternFill>
    </fill>
    <fill>
      <patternFill patternType="solid">
        <fgColor theme="9" tint="0.59999389629810485"/>
        <bgColor indexed="64"/>
      </patternFill>
    </fill>
    <fill>
      <patternFill patternType="solid">
        <fgColor theme="4"/>
        <bgColor indexed="64"/>
      </patternFill>
    </fill>
    <fill>
      <patternFill patternType="solid">
        <fgColor rgb="FFDBE5F1"/>
        <bgColor indexed="64"/>
      </patternFill>
    </fill>
    <fill>
      <patternFill patternType="solid">
        <fgColor rgb="FFFFFF99"/>
        <bgColor indexed="64"/>
      </patternFill>
    </fill>
    <fill>
      <patternFill patternType="solid">
        <fgColor rgb="FF99FF9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C6EFCE"/>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theme="4" tint="0.39997558519241921"/>
      </left>
      <right/>
      <top/>
      <bottom/>
      <diagonal/>
    </border>
    <border>
      <left/>
      <right style="thin">
        <color theme="4" tint="0.39997558519241921"/>
      </right>
      <top/>
      <bottom/>
      <diagonal/>
    </border>
  </borders>
  <cellStyleXfs count="10">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3" fillId="9" borderId="0">
      <alignment horizontal="center" vertical="center"/>
    </xf>
    <xf numFmtId="49" fontId="16" fillId="0" borderId="0">
      <alignment horizontal="left" vertical="center"/>
    </xf>
    <xf numFmtId="0" fontId="19" fillId="0" borderId="0" applyNumberFormat="0" applyFill="0" applyBorder="0" applyAlignment="0" applyProtection="0"/>
    <xf numFmtId="0" fontId="1" fillId="0" borderId="0"/>
    <xf numFmtId="0" fontId="25" fillId="0" borderId="0"/>
    <xf numFmtId="0" fontId="35" fillId="14" borderId="0" applyNumberFormat="0" applyBorder="0" applyAlignment="0" applyProtection="0"/>
  </cellStyleXfs>
  <cellXfs count="99">
    <xf numFmtId="0" fontId="0" fillId="0" borderId="0" xfId="0"/>
    <xf numFmtId="0" fontId="12" fillId="2" borderId="23" xfId="3" applyFont="1" applyBorder="1" applyAlignment="1" applyProtection="1">
      <alignment horizontal="center" vertical="center" wrapText="1"/>
    </xf>
    <xf numFmtId="0" fontId="12" fillId="2" borderId="25" xfId="3" applyFont="1" applyBorder="1" applyAlignment="1" applyProtection="1">
      <alignment horizontal="center" vertical="top" wrapText="1"/>
    </xf>
    <xf numFmtId="0" fontId="12" fillId="2" borderId="5" xfId="3" applyFont="1" applyBorder="1" applyAlignment="1" applyProtection="1">
      <alignment horizontal="center" vertical="center" wrapText="1"/>
    </xf>
    <xf numFmtId="0" fontId="14" fillId="10" borderId="25" xfId="4" applyFont="1" applyFill="1" applyBorder="1" applyAlignment="1" applyProtection="1">
      <alignment horizontal="center" vertical="center" wrapText="1"/>
    </xf>
    <xf numFmtId="0" fontId="14" fillId="10" borderId="0" xfId="4" applyFont="1" applyFill="1" applyBorder="1" applyAlignment="1" applyProtection="1">
      <alignment horizontal="center" vertical="center" wrapText="1"/>
    </xf>
    <xf numFmtId="0" fontId="14" fillId="10" borderId="5" xfId="3" applyFont="1" applyFill="1" applyBorder="1" applyAlignment="1">
      <alignment horizontal="center" vertical="center" wrapText="1"/>
    </xf>
    <xf numFmtId="0" fontId="14" fillId="10" borderId="5" xfId="4" applyFont="1" applyFill="1" applyBorder="1" applyAlignment="1" applyProtection="1">
      <alignment horizontal="center" vertical="center" wrapText="1"/>
    </xf>
    <xf numFmtId="0" fontId="14" fillId="10" borderId="14" xfId="4" applyFont="1" applyFill="1" applyBorder="1" applyAlignment="1" applyProtection="1">
      <alignment horizontal="center" vertical="center" wrapText="1"/>
    </xf>
    <xf numFmtId="0" fontId="15" fillId="11" borderId="5" xfId="3" applyFont="1" applyFill="1" applyBorder="1" applyAlignment="1">
      <alignment horizontal="center" vertical="center" wrapText="1"/>
    </xf>
    <xf numFmtId="0" fontId="15" fillId="11" borderId="4" xfId="3" applyFont="1" applyFill="1" applyBorder="1" applyAlignment="1">
      <alignment horizontal="center" vertical="center" wrapText="1"/>
    </xf>
    <xf numFmtId="0" fontId="15" fillId="12" borderId="4" xfId="3" applyFont="1" applyFill="1" applyBorder="1" applyAlignment="1">
      <alignment horizontal="center" vertical="center" wrapText="1"/>
    </xf>
    <xf numFmtId="0" fontId="15" fillId="12" borderId="5" xfId="3" applyFont="1" applyFill="1" applyBorder="1" applyAlignment="1">
      <alignment horizontal="center" vertical="center" wrapText="1"/>
    </xf>
    <xf numFmtId="49" fontId="17" fillId="13" borderId="26" xfId="5" applyNumberFormat="1" applyFont="1" applyFill="1" applyBorder="1" applyAlignment="1">
      <alignment horizontal="center" vertical="center" wrapText="1"/>
    </xf>
    <xf numFmtId="0" fontId="18" fillId="13" borderId="0" xfId="0" applyFont="1" applyFill="1" applyBorder="1" applyAlignment="1">
      <alignment horizontal="center" vertical="center" wrapText="1"/>
    </xf>
    <xf numFmtId="0" fontId="17" fillId="13" borderId="0" xfId="0" applyFont="1" applyFill="1" applyBorder="1" applyAlignment="1">
      <alignment horizontal="center" vertical="center" wrapText="1"/>
    </xf>
    <xf numFmtId="17" fontId="17" fillId="13" borderId="0" xfId="0" applyNumberFormat="1" applyFont="1" applyFill="1" applyBorder="1" applyAlignment="1">
      <alignment horizontal="center" vertical="center" wrapText="1"/>
    </xf>
    <xf numFmtId="0" fontId="18" fillId="13" borderId="0" xfId="0" applyNumberFormat="1" applyFont="1" applyFill="1" applyBorder="1" applyAlignment="1">
      <alignment horizontal="center" vertical="center" wrapText="1"/>
    </xf>
    <xf numFmtId="49" fontId="17" fillId="13" borderId="0" xfId="5" applyNumberFormat="1" applyFont="1" applyFill="1" applyBorder="1" applyAlignment="1">
      <alignment horizontal="center" vertical="center" wrapText="1"/>
    </xf>
    <xf numFmtId="0" fontId="20" fillId="13" borderId="0" xfId="6" applyFont="1" applyFill="1" applyBorder="1" applyAlignment="1">
      <alignment horizontal="center" vertical="center" wrapText="1"/>
    </xf>
    <xf numFmtId="0" fontId="15" fillId="13"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15" fontId="15" fillId="13" borderId="0" xfId="0" applyNumberFormat="1" applyFont="1" applyFill="1" applyBorder="1" applyAlignment="1">
      <alignment horizontal="center" vertical="center" wrapText="1"/>
    </xf>
    <xf numFmtId="9" fontId="15" fillId="13" borderId="0" xfId="2" applyNumberFormat="1" applyFont="1" applyFill="1" applyBorder="1" applyAlignment="1">
      <alignment horizontal="center" vertical="center" wrapText="1"/>
    </xf>
    <xf numFmtId="0" fontId="15" fillId="13" borderId="27" xfId="0" applyFont="1" applyFill="1" applyBorder="1" applyAlignment="1">
      <alignment horizontal="center" vertical="center" wrapText="1"/>
    </xf>
    <xf numFmtId="49" fontId="17" fillId="0" borderId="5" xfId="5" applyNumberFormat="1" applyFont="1" applyFill="1" applyBorder="1" applyAlignment="1">
      <alignment horizontal="left" vertical="top" wrapText="1"/>
    </xf>
    <xf numFmtId="0" fontId="18" fillId="0" borderId="5" xfId="0" applyFont="1" applyBorder="1" applyAlignment="1">
      <alignment horizontal="left" vertical="top"/>
    </xf>
    <xf numFmtId="0" fontId="18" fillId="0" borderId="5" xfId="0" applyFont="1" applyBorder="1" applyAlignment="1">
      <alignment horizontal="left" vertical="top" wrapText="1"/>
    </xf>
    <xf numFmtId="0" fontId="17" fillId="0" borderId="5" xfId="0" applyFont="1" applyFill="1" applyBorder="1" applyAlignment="1">
      <alignment horizontal="left" vertical="top" wrapText="1"/>
    </xf>
    <xf numFmtId="0" fontId="18" fillId="0" borderId="5" xfId="0" applyFont="1" applyFill="1" applyBorder="1" applyAlignment="1">
      <alignment horizontal="left" vertical="top" wrapText="1"/>
    </xf>
    <xf numFmtId="15" fontId="17" fillId="0" borderId="5" xfId="0" applyNumberFormat="1" applyFont="1" applyFill="1" applyBorder="1" applyAlignment="1">
      <alignment horizontal="left" vertical="top" wrapText="1"/>
    </xf>
    <xf numFmtId="9" fontId="17" fillId="0" borderId="5" xfId="2" applyNumberFormat="1" applyFont="1" applyFill="1" applyBorder="1" applyAlignment="1">
      <alignment horizontal="left" vertical="top" wrapText="1"/>
    </xf>
    <xf numFmtId="0" fontId="0" fillId="0" borderId="0" xfId="0" applyAlignment="1">
      <alignment horizontal="left" vertical="top"/>
    </xf>
    <xf numFmtId="1" fontId="17" fillId="0" borderId="5" xfId="0" applyNumberFormat="1" applyFont="1" applyFill="1" applyBorder="1" applyAlignment="1">
      <alignment horizontal="left" vertical="top" wrapText="1"/>
    </xf>
    <xf numFmtId="0" fontId="18" fillId="0" borderId="5" xfId="0" applyFont="1" applyFill="1" applyBorder="1" applyAlignment="1">
      <alignment horizontal="left" vertical="top"/>
    </xf>
    <xf numFmtId="49" fontId="17" fillId="0" borderId="5" xfId="5" applyFont="1" applyBorder="1" applyProtection="1">
      <alignment horizontal="left" vertical="center"/>
    </xf>
    <xf numFmtId="41" fontId="18" fillId="0" borderId="5" xfId="1" applyFont="1" applyBorder="1" applyAlignment="1">
      <alignment horizontal="left" vertical="top"/>
    </xf>
    <xf numFmtId="14" fontId="18" fillId="0" borderId="5" xfId="0" applyNumberFormat="1" applyFont="1" applyBorder="1" applyAlignment="1">
      <alignment horizontal="left" vertical="top" wrapText="1"/>
    </xf>
    <xf numFmtId="0" fontId="34" fillId="0" borderId="5" xfId="0" applyFont="1" applyFill="1" applyBorder="1" applyAlignment="1">
      <alignment horizontal="left" vertical="top" wrapText="1"/>
    </xf>
    <xf numFmtId="0" fontId="34" fillId="0" borderId="5" xfId="0" applyFont="1" applyBorder="1" applyAlignment="1">
      <alignment horizontal="left" vertical="top" wrapText="1"/>
    </xf>
    <xf numFmtId="0" fontId="0" fillId="0" borderId="0" xfId="0" applyAlignment="1">
      <alignment horizontal="center"/>
    </xf>
    <xf numFmtId="0" fontId="36" fillId="14" borderId="5" xfId="9" applyFont="1" applyBorder="1" applyAlignment="1">
      <alignment horizontal="center" vertical="center" wrapText="1"/>
    </xf>
    <xf numFmtId="0" fontId="36" fillId="14" borderId="15" xfId="9" applyFont="1" applyBorder="1" applyAlignment="1">
      <alignment horizontal="center" vertical="center" wrapText="1"/>
    </xf>
    <xf numFmtId="0" fontId="0" fillId="0" borderId="0" xfId="0" applyAlignment="1">
      <alignment horizontal="center" vertical="center"/>
    </xf>
    <xf numFmtId="0" fontId="36" fillId="14" borderId="4" xfId="9" applyFont="1" applyBorder="1" applyAlignment="1">
      <alignment horizontal="center" vertical="center" wrapText="1"/>
    </xf>
    <xf numFmtId="0" fontId="0" fillId="0" borderId="5" xfId="0" applyBorder="1" applyAlignment="1">
      <alignment horizontal="center"/>
    </xf>
    <xf numFmtId="0" fontId="0" fillId="0" borderId="5" xfId="0" applyBorder="1" applyAlignment="1">
      <alignment horizontal="center" vertical="center"/>
    </xf>
    <xf numFmtId="9" fontId="0" fillId="0" borderId="5" xfId="0" applyNumberFormat="1" applyBorder="1" applyAlignment="1">
      <alignment horizontal="center" vertical="center"/>
    </xf>
    <xf numFmtId="0" fontId="0" fillId="0" borderId="5" xfId="0" applyNumberFormat="1" applyBorder="1" applyAlignment="1">
      <alignment horizontal="center"/>
    </xf>
    <xf numFmtId="0" fontId="0" fillId="0" borderId="5" xfId="0" applyNumberFormat="1" applyBorder="1" applyAlignment="1">
      <alignment horizontal="center" vertical="center"/>
    </xf>
    <xf numFmtId="0" fontId="0" fillId="0" borderId="5" xfId="0" applyBorder="1"/>
    <xf numFmtId="0" fontId="0" fillId="0" borderId="5" xfId="0" pivotButton="1" applyBorder="1"/>
    <xf numFmtId="0" fontId="0" fillId="0" borderId="5" xfId="0" applyBorder="1" applyAlignment="1">
      <alignment horizontal="left"/>
    </xf>
    <xf numFmtId="0" fontId="0" fillId="0" borderId="5" xfId="0" pivotButton="1" applyBorder="1" applyAlignment="1">
      <alignment horizontal="center" vertical="center" wrapText="1"/>
    </xf>
    <xf numFmtId="0" fontId="7" fillId="4" borderId="1" xfId="0" applyFont="1" applyFill="1" applyBorder="1" applyAlignment="1">
      <alignment horizontal="center" vertical="center"/>
    </xf>
    <xf numFmtId="0" fontId="0" fillId="0" borderId="2" xfId="0" applyBorder="1"/>
    <xf numFmtId="0" fontId="0" fillId="0" borderId="13" xfId="0" applyBorder="1"/>
    <xf numFmtId="0" fontId="0" fillId="0" borderId="6" xfId="0" applyBorder="1"/>
    <xf numFmtId="0" fontId="0" fillId="0" borderId="19" xfId="0" applyBorder="1"/>
    <xf numFmtId="0" fontId="0" fillId="0" borderId="20" xfId="0" applyBorder="1"/>
    <xf numFmtId="0" fontId="9" fillId="5" borderId="14" xfId="0" applyFont="1" applyFill="1" applyBorder="1" applyAlignment="1">
      <alignment horizontal="center" vertical="center" wrapText="1"/>
    </xf>
    <xf numFmtId="0" fontId="0" fillId="0" borderId="15" xfId="0" applyBorder="1"/>
    <xf numFmtId="0" fontId="0" fillId="0" borderId="4" xfId="0" applyBorder="1"/>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21"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19" xfId="0" applyFont="1" applyFill="1" applyBorder="1" applyAlignment="1">
      <alignment horizontal="center" vertical="center"/>
    </xf>
    <xf numFmtId="0" fontId="11" fillId="7" borderId="17"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0" fillId="0" borderId="18" xfId="0" applyBorder="1"/>
    <xf numFmtId="0" fontId="0" fillId="0" borderId="24" xfId="0" applyBorder="1"/>
    <xf numFmtId="0" fontId="0" fillId="0" borderId="17" xfId="0" applyBorder="1"/>
    <xf numFmtId="0" fontId="11" fillId="8" borderId="14" xfId="0" applyFont="1" applyFill="1" applyBorder="1" applyAlignment="1">
      <alignment horizontal="center" vertic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36" fillId="14" borderId="0" xfId="9" applyFont="1" applyAlignment="1">
      <alignment horizontal="center" vertical="center" wrapText="1"/>
    </xf>
    <xf numFmtId="0" fontId="36" fillId="14" borderId="15" xfId="9" applyFont="1" applyBorder="1" applyAlignment="1">
      <alignment horizontal="center" vertical="center"/>
    </xf>
  </cellXfs>
  <cellStyles count="10">
    <cellStyle name="BodyStyle" xfId="5"/>
    <cellStyle name="Bueno" xfId="9" builtinId="26"/>
    <cellStyle name="Diseño" xfId="8"/>
    <cellStyle name="Énfasis1" xfId="3" builtinId="29"/>
    <cellStyle name="HeaderStyle" xfId="4"/>
    <cellStyle name="Hipervínculo" xfId="6" builtinId="8"/>
    <cellStyle name="Millares [0]" xfId="1" builtinId="6"/>
    <cellStyle name="Normal" xfId="0" builtinId="0"/>
    <cellStyle name="Normal 5" xfId="7"/>
    <cellStyle name="Porcentaje" xfId="2" builtinId="5"/>
  </cellStyles>
  <dxfs count="23">
    <dxf>
      <alignment wrapText="1" readingOrder="0"/>
    </dxf>
    <dxf>
      <alignment vertical="center" readingOrder="0"/>
    </dxf>
    <dxf>
      <border>
        <left style="thin">
          <color indexed="64"/>
        </left>
        <bottom style="thin">
          <color indexed="64"/>
        </bottom>
        <vertical style="thin">
          <color indexed="64"/>
        </vertical>
      </border>
    </dxf>
    <dxf>
      <border>
        <left style="thin">
          <color indexed="64"/>
        </left>
        <bottom style="thin">
          <color indexed="64"/>
        </bottom>
        <vertical style="thin">
          <color indexed="64"/>
        </vertical>
      </border>
    </dxf>
    <dxf>
      <border>
        <left style="thin">
          <color indexed="64"/>
        </left>
        <bottom style="thin">
          <color indexed="64"/>
        </bottom>
        <vertical style="thin">
          <color indexed="64"/>
        </vertical>
      </border>
    </dxf>
    <dxf>
      <border>
        <left style="thin">
          <color indexed="64"/>
        </left>
        <bottom style="thin">
          <color indexed="64"/>
        </bottom>
        <vertical style="thin">
          <color indexed="64"/>
        </vertic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border>
        <left style="thin">
          <color indexed="64"/>
        </left>
        <right style="thin">
          <color indexed="64"/>
        </right>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250031</xdr:colOff>
      <xdr:row>0</xdr:row>
      <xdr:rowOff>0</xdr:rowOff>
    </xdr:from>
    <xdr:to>
      <xdr:col>1</xdr:col>
      <xdr:colOff>516731</xdr:colOff>
      <xdr:row>5</xdr:row>
      <xdr:rowOff>250031</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250031" y="0"/>
          <a:ext cx="1771650" cy="125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frodescendientes\2018\Plan%20Anual%202018\paa%2001042017_origina%202018%20-G.Af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HIGUITAC/Desktop/2017/PLAN%20DE%20COMPRAS%202017/PAA%20MUJERES%2002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articipacionCiu\2018\PAA_PARTICIPACION%2030-11-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HIGUITAC/Downloads/PAA%20COMUNICACIONES%2001122017%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Infraestructura\PAA%20SIF%202018\FORMATO_v2_PAA_2018_SIF_%20260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22">
          <cell r="B322" t="str">
            <v>Departamento Administrativo de Planeación</v>
          </cell>
          <cell r="D322" t="str">
            <v>Concurso de Méritos</v>
          </cell>
        </row>
        <row r="323">
          <cell r="B323" t="str">
            <v>Departamento Administrativo del Sistema de Prevención, Atención y Recuperación de Desastres - DAPARD</v>
          </cell>
          <cell r="D323" t="str">
            <v>Contratación Directa - Arrendamiento o Adquisición de Bienes Inmuebles</v>
          </cell>
        </row>
        <row r="324">
          <cell r="B324" t="str">
            <v>Despacho del Gobernador</v>
          </cell>
          <cell r="D324" t="str">
            <v>Contratación Directa - Bienes y Servicios en el Sector Defensa y en el Departamento Administrativo de Seguridad</v>
          </cell>
        </row>
        <row r="325">
          <cell r="B325" t="str">
            <v>Fábrica de Licores y Alcoholes de Antioquia - FLA</v>
          </cell>
          <cell r="D325" t="str">
            <v>Contratación Directa - Contratos Interadministrativos</v>
          </cell>
        </row>
        <row r="326">
          <cell r="B326" t="str">
            <v>Gerencia de Afrodescendientes</v>
          </cell>
          <cell r="D326" t="str">
            <v>Contratación Directa - Contratos para el Desarrollo de Actividades Científicas y Tecnológicas</v>
          </cell>
        </row>
        <row r="327">
          <cell r="B327" t="str">
            <v>Gerencia de Auditoría Interna</v>
          </cell>
          <cell r="D327" t="str">
            <v>Contratación Directa - Empréstito</v>
          </cell>
        </row>
        <row r="328">
          <cell r="B328" t="str">
            <v>Gerencia de Infancia, Adolescencia y Juventud</v>
          </cell>
          <cell r="D328" t="str">
            <v xml:space="preserve">Contratación Directa - Encargo Fiduciario </v>
          </cell>
        </row>
        <row r="329">
          <cell r="B329" t="str">
            <v>Gerencia de Paz</v>
          </cell>
          <cell r="D329" t="str">
            <v>Contratación Directa - No pluralidad de oferentes</v>
          </cell>
          <cell r="F329" t="str">
            <v>Abastecimiento sostenible de agua apta para el consumo humano en zona urbana del Departamento</v>
          </cell>
        </row>
        <row r="330">
          <cell r="B330" t="str">
            <v>Gerencia de Seguridad Alimentaria y Nutricional de Antioquia - MANÁ</v>
          </cell>
          <cell r="D330" t="str">
            <v>Contratación Directa - Prestación de Servicios y de Apoyo a la Gestión Persona Jurídica</v>
          </cell>
          <cell r="F330" t="str">
            <v>Abastecimiento sostenible de agua apta para el consumo humano en zonas rurales</v>
          </cell>
        </row>
        <row r="331">
          <cell r="B331" t="str">
            <v>Gerencia de Servicios Públicos</v>
          </cell>
          <cell r="D331" t="str">
            <v>Contratación Directa - Prestación de Servicios y de Apoyo a la Gestión Persona Natural</v>
          </cell>
          <cell r="F331" t="str">
            <v>Acceso Rural a los Servicios Sociales</v>
          </cell>
        </row>
        <row r="332">
          <cell r="B332" t="str">
            <v>Gerencia Indígena</v>
          </cell>
          <cell r="D332" t="str">
            <v>Contratación Directa - Urgencia Manifiesta</v>
          </cell>
          <cell r="F332" t="str">
            <v>Acción Integral contra Minas Antipersonal (MAP), Munición sin Explotar (MUSE) y Artefactos Explosivos Improvisados (AEI)</v>
          </cell>
        </row>
        <row r="333">
          <cell r="B333" t="str">
            <v>Oficina de Comunicaciones</v>
          </cell>
          <cell r="D333" t="str">
            <v>Licitación Pública</v>
          </cell>
          <cell r="F333" t="str">
            <v>Acompañamiento en el diseño y/o fortalecimiento de Políticas públicas de trabajo decente en el Departamento</v>
          </cell>
        </row>
        <row r="334">
          <cell r="B334" t="str">
            <v>Secretaría de Agricultura y Desarrollo Rural</v>
          </cell>
          <cell r="D334" t="str">
            <v>Mínima Cuantía</v>
          </cell>
          <cell r="F334" t="str">
            <v>Adaptación y Mitigación al Cambio Climático</v>
          </cell>
        </row>
        <row r="335">
          <cell r="B335" t="str">
            <v>Secretaría de Educación</v>
          </cell>
          <cell r="D335" t="str">
            <v>Otro Tipo de Contrato</v>
          </cell>
          <cell r="F335" t="str">
            <v>Alianza entre el sector educativo y el sector deporte</v>
          </cell>
        </row>
        <row r="336">
          <cell r="B336" t="str">
            <v>Secretaría de Gestión Humana y Desarrollo Organizacional</v>
          </cell>
          <cell r="D336" t="str">
            <v xml:space="preserve">Régimen Especial - Artículo 14 Ley 9 de 1989, Ley 388 de 1997 </v>
          </cell>
          <cell r="F336" t="str">
            <v>Alternativas rurales para el manejo de los residuos sólidos en el Departamento</v>
          </cell>
        </row>
        <row r="337">
          <cell r="B337" t="str">
            <v>Secretaría de Gobierno</v>
          </cell>
          <cell r="D337" t="str">
            <v>Régimen Especial - Artículo 95 Ley 489 de 1998</v>
          </cell>
          <cell r="F337" t="str">
            <v>Altos Logros y Liderazgo Deportivo</v>
          </cell>
        </row>
        <row r="338">
          <cell r="B338" t="str">
            <v>Secretaría de Hacienda</v>
          </cell>
          <cell r="D338" t="str">
            <v>Régimen Especial - Artículo 96 Ley 489 de 1998</v>
          </cell>
          <cell r="F338" t="str">
            <v>Antioquia convive y es justa</v>
          </cell>
        </row>
        <row r="339">
          <cell r="B339" t="str">
            <v>Secretaría de Infraestructura Física</v>
          </cell>
          <cell r="D339" t="str">
            <v>Régimen Especial - Concesión Minera</v>
          </cell>
          <cell r="F339" t="str">
            <v>Antioquia en Paz</v>
          </cell>
        </row>
        <row r="340">
          <cell r="B340" t="str">
            <v>Secretaría de las Mujeres</v>
          </cell>
          <cell r="D340" t="str">
            <v>Régimen Especial - Contrato de Comodato</v>
          </cell>
          <cell r="F340" t="str">
            <v>Antioquia Joven</v>
          </cell>
        </row>
        <row r="341">
          <cell r="B341" t="str">
            <v>Secretaría de Medio Ambiente</v>
          </cell>
          <cell r="D341" t="str">
            <v>Régimen Especial - Decreto 092 de 2017</v>
          </cell>
          <cell r="F341" t="str">
            <v>Antioquia libre de analfabetismo</v>
          </cell>
        </row>
        <row r="342">
          <cell r="B342" t="str">
            <v>Secretaría de Minas</v>
          </cell>
          <cell r="D342" t="str">
            <v>Régimen Especial - Decreto 1084 de 2015</v>
          </cell>
          <cell r="F342" t="str">
            <v>Antioquia reconoce e incluye la diversidad sexual y de género</v>
          </cell>
        </row>
        <row r="343">
          <cell r="B343" t="str">
            <v>Secretaría de Participación Ciudadana y Desarrollo Social</v>
          </cell>
          <cell r="D343" t="str">
            <v>Régimen Especial - Decreto 1851 de 2015</v>
          </cell>
          <cell r="F343" t="str">
            <v>Antioquia Rural Productiva</v>
          </cell>
        </row>
        <row r="344">
          <cell r="B344" t="str">
            <v>Secretaría de Productividad y Competitividad</v>
          </cell>
          <cell r="D344" t="str">
            <v>Régimen Especial - Decreto 2500 de 2010</v>
          </cell>
          <cell r="F344" t="str">
            <v>Antioquia Sin Cultivos Ilícitos</v>
          </cell>
        </row>
        <row r="345">
          <cell r="B345" t="str">
            <v>Secretaría General</v>
          </cell>
          <cell r="D345" t="str">
            <v>Régimen Especial - Ley 14 de 1983, Decreto 1222 de 1986</v>
          </cell>
          <cell r="F345" t="str">
            <v xml:space="preserve">Antioquia territorio inteligente: ecosistema de innovación </v>
          </cell>
        </row>
        <row r="346">
          <cell r="B346" t="str">
            <v>Secretaría Privada</v>
          </cell>
          <cell r="D346" t="str">
            <v>Régimen Especial - Oferta de Concesión Mercantil</v>
          </cell>
          <cell r="F346" t="str">
            <v>Arte y Cultura para la Equidad y la Movilidad Social</v>
          </cell>
        </row>
        <row r="347">
          <cell r="B347" t="str">
            <v>Secretaría Seccional de Salud y Protección Social</v>
          </cell>
          <cell r="D347" t="str">
            <v>Régimen Especial - Organismos Internacionales</v>
          </cell>
          <cell r="F347" t="str">
            <v>Articulación intersectorial para el desarrollo integral del departamento</v>
          </cell>
        </row>
        <row r="348">
          <cell r="D348" t="str">
            <v>Selección Abreviada - Acuerdo Marco de Precios</v>
          </cell>
          <cell r="F348" t="str">
            <v xml:space="preserve">Coalición de Municipios Afroantioqueños </v>
          </cell>
        </row>
        <row r="349">
          <cell r="D349" t="str">
            <v>Selección Abreviada - Adquisición en Bolsa de Productos</v>
          </cell>
          <cell r="F349" t="str">
            <v>Competitividad y promoción del turismo</v>
          </cell>
        </row>
        <row r="350">
          <cell r="D350" t="str">
            <v>Selección Abreviada - Enajenación de Bienes</v>
          </cell>
          <cell r="F350" t="str">
            <v>Comunicación Organizacional y Pública</v>
          </cell>
        </row>
        <row r="351">
          <cell r="D351" t="str">
            <v>Selección Abreviada - Menor Cuantía</v>
          </cell>
          <cell r="F351" t="str">
            <v>Conocimiento del riesgo</v>
          </cell>
        </row>
        <row r="352">
          <cell r="B352" t="str">
            <v>Sin iniciar etapa precontractual</v>
          </cell>
          <cell r="D352" t="str">
            <v>Selección Abreviada - Subasta Inversa</v>
          </cell>
          <cell r="F352" t="str">
            <v>Conservación de Ecosistemas Estratégicos</v>
          </cell>
        </row>
        <row r="353">
          <cell r="B353" t="str">
            <v>En etapa precontractual</v>
          </cell>
          <cell r="F353" t="str">
            <v>Construcción de Paz</v>
          </cell>
        </row>
        <row r="354">
          <cell r="B354" t="str">
            <v>Celebrado sin iniciar</v>
          </cell>
          <cell r="F354" t="str">
            <v>Cooperación Internacional para el Desarrollo</v>
          </cell>
        </row>
        <row r="355">
          <cell r="B355" t="str">
            <v>En ejecución</v>
          </cell>
          <cell r="D355" t="str">
            <v>Presupuesto de entidad nacional</v>
          </cell>
          <cell r="F355" t="str">
            <v>Coordinación y Complementariedad técnica, política y económica como mecanismo para arreglo institucional</v>
          </cell>
        </row>
        <row r="356">
          <cell r="B356" t="str">
            <v>Suspendido</v>
          </cell>
          <cell r="D356" t="str">
            <v>Recursos de crédito</v>
          </cell>
          <cell r="F356" t="str">
            <v>Desarrollo del capital intelectual y organizacional</v>
          </cell>
        </row>
        <row r="357">
          <cell r="B357" t="str">
            <v>Terminado</v>
          </cell>
          <cell r="D357" t="str">
            <v>Recursos propios</v>
          </cell>
          <cell r="F357" t="str">
            <v>Directrices y lineamientos para el ordenamiento territorial agropecuario en Antioquia</v>
          </cell>
        </row>
        <row r="358">
          <cell r="B358" t="str">
            <v>Liquidado</v>
          </cell>
          <cell r="D358" t="str">
            <v>Regalías</v>
          </cell>
          <cell r="F358" t="str">
            <v>Educación para la nueva ruralidad</v>
          </cell>
        </row>
        <row r="359">
          <cell r="D359" t="str">
            <v>SGP</v>
          </cell>
          <cell r="F359" t="str">
            <v>Educación terciaria para todos</v>
          </cell>
        </row>
        <row r="360">
          <cell r="F360" t="str">
            <v>Educación y cultura para la sostenibilidad ambiental del Departamento de Antioquia</v>
          </cell>
        </row>
        <row r="361">
          <cell r="F361" t="str">
            <v>Educando en igualdad de género</v>
          </cell>
        </row>
        <row r="362">
          <cell r="D362" t="str">
            <v>N/A</v>
          </cell>
          <cell r="F362" t="str">
            <v>Empresas y/o esquemas asociativos regionales para la prestación de los servicios públicos en el Departamento</v>
          </cell>
        </row>
        <row r="363">
          <cell r="D363" t="str">
            <v>Aprobadas</v>
          </cell>
          <cell r="F363" t="str">
            <v>Energía para la ruralidad</v>
          </cell>
        </row>
        <row r="364">
          <cell r="D364" t="str">
            <v>No solicitadas</v>
          </cell>
          <cell r="F364" t="str">
            <v>Envejecimiento y Vejez</v>
          </cell>
        </row>
        <row r="365">
          <cell r="D365" t="str">
            <v>Solicitadas</v>
          </cell>
          <cell r="F365" t="str">
            <v>Equipamientos Culturales para el Desarrollo Territorial</v>
          </cell>
        </row>
        <row r="366">
          <cell r="F366" t="str">
            <v>Escenarios deportivos y recreativos para la comunidad</v>
          </cell>
        </row>
        <row r="367">
          <cell r="F367" t="str">
            <v>Espacios de participación para el fortalecimiento institucional</v>
          </cell>
        </row>
        <row r="368">
          <cell r="F368" t="str">
            <v>Estrategia Departamental Buen Comienzo Antioquia</v>
          </cell>
        </row>
        <row r="369">
          <cell r="F369" t="str">
            <v>Estudios y seguimientos para la planeación y desarrollo de la Infraestructura de transporte</v>
          </cell>
        </row>
        <row r="370">
          <cell r="F370" t="str">
            <v>Excelencia educativa con más y mejores maestros</v>
          </cell>
        </row>
        <row r="371">
          <cell r="F371" t="str">
            <v>Familias en Convivencia</v>
          </cell>
        </row>
        <row r="372">
          <cell r="F372" t="str">
            <v>Fomento de sinergias para la promoción y mejoramiento de la empleabilidad en las regiones del Departamento</v>
          </cell>
        </row>
        <row r="373">
          <cell r="F373" t="str">
            <v>Fomento y Apoyo para el Emprendimiento y Fortalecimiento Empresarial</v>
          </cell>
        </row>
        <row r="374">
          <cell r="F374" t="str">
            <v>Fortalecimiento a la Seguridad y Orden Público</v>
          </cell>
        </row>
        <row r="375">
          <cell r="F375" t="str">
            <v>Fortalecimiento Autoridad Sanitaria</v>
          </cell>
        </row>
        <row r="376">
          <cell r="F376" t="str">
            <v>Fortalecimiento de la actividad física y promoción de la salud. "Por su salud muévase pues"</v>
          </cell>
        </row>
        <row r="377">
          <cell r="F377" t="str">
            <v>Fortalecimiento de las entidades sin ánimo de lucro  y entes territoriales</v>
          </cell>
        </row>
        <row r="378">
          <cell r="F378" t="str">
            <v>Fortalecimiento de las instancias, mecanismos y espacios de participación ciudadana</v>
          </cell>
        </row>
        <row r="379">
          <cell r="F379" t="str">
            <v>Fortalecimiento de las TIC en la Administración Departamental</v>
          </cell>
        </row>
        <row r="380">
          <cell r="F380" t="str">
            <v xml:space="preserve">Fortalecimiento de las TIC en redes empresariales </v>
          </cell>
        </row>
        <row r="381">
          <cell r="F381" t="str">
            <v>Fortalecimiento de los ingresos departamentales</v>
          </cell>
        </row>
        <row r="382">
          <cell r="F382" t="str">
            <v>Fortalecimiento del acceso y la calidad de la información pública</v>
          </cell>
        </row>
        <row r="383">
          <cell r="F383" t="str">
            <v xml:space="preserve">Fortalecimiento del bienestar laboral y mejoramiento de la calidad de vida </v>
          </cell>
        </row>
        <row r="384">
          <cell r="F384" t="str">
            <v>Fortalecimiento del modelo integral de atención a la ciudadanía</v>
          </cell>
        </row>
        <row r="385">
          <cell r="F385" t="str">
            <v>Fortalecimiento del Movimiento Comunal y las Organizaciones Sociales</v>
          </cell>
        </row>
        <row r="386">
          <cell r="F386" t="str">
            <v>Fortalecimiento del potencial deportivo de Antioquia</v>
          </cell>
        </row>
        <row r="387">
          <cell r="F387" t="str">
            <v>Fortalecimiento del Sistema Departamental de Ciencia, tecnología e innovación (SDCTI).</v>
          </cell>
        </row>
        <row r="388">
          <cell r="F388" t="str">
            <v>Fortalecimiento institucional de los prestadores de servicios públicos en el Departamento</v>
          </cell>
        </row>
        <row r="389">
          <cell r="F389" t="str">
            <v>Fortalecimiento Institucional en Transporte y Transito en el Departamento de Antioquia</v>
          </cell>
        </row>
        <row r="390">
          <cell r="F390" t="str">
            <v>Fortalecimiento Institucional para la planeación y la gestión del Desarrollo Territorial</v>
          </cell>
        </row>
        <row r="391">
          <cell r="F391" t="str">
            <v>Fortalecimiento tecnológico de Teleantioquia</v>
          </cell>
        </row>
        <row r="392">
          <cell r="F392" t="str">
            <v>Fortalecimiento y articulación entre el modelo de operación por procesos (Sistema Integrado de Gestión) y la estructura organizacional</v>
          </cell>
        </row>
        <row r="393">
          <cell r="F393" t="str">
            <v>Fortalecimiento y Desarrollo de la Agricultura Familiar Campesina</v>
          </cell>
        </row>
        <row r="394">
          <cell r="F394" t="str">
            <v>Gas domiciliario para el desarrollo rural del departamento</v>
          </cell>
        </row>
        <row r="395">
          <cell r="F395" t="str">
            <v>Gas domiciliario para la competitividad en las zonas urbanas del Departamento</v>
          </cell>
        </row>
        <row r="396">
          <cell r="F396" t="str">
            <v>Gestión Cultural para el Fortalecimiento de la Ciudadanía</v>
          </cell>
        </row>
        <row r="397">
          <cell r="F397" t="str">
            <v>Gestión de la información temática territorial como base fundamental para la planeación y el desarrollo</v>
          </cell>
        </row>
        <row r="398">
          <cell r="F398" t="str">
            <v>Gestión de la seguridad y la salud en el trabajo</v>
          </cell>
        </row>
        <row r="399">
          <cell r="F399" t="str">
            <v>Gestión del Empleo Público</v>
          </cell>
        </row>
        <row r="400">
          <cell r="F400" t="str">
            <v>Gestión Integral del Patrimonio Cultural</v>
          </cell>
        </row>
        <row r="401">
          <cell r="F401" t="str">
            <v>Indígenas con Calidad de Vida</v>
          </cell>
        </row>
        <row r="402">
          <cell r="F402" t="str">
            <v>Infraestructura de apoyo a la producción, transformación y comercialización de productos agropecuarios, pesqueros y forestales</v>
          </cell>
        </row>
        <row r="403">
          <cell r="F403" t="str">
            <v>Infraestructura de vías terciarias como apoyo a la comercialización de productos agropecuarios, pesqueros y forestales</v>
          </cell>
        </row>
        <row r="404">
          <cell r="F404" t="str">
            <v>Innovación y Tecnología al Servicio del Desarrollo Territorial Departamental</v>
          </cell>
        </row>
        <row r="405">
          <cell r="F405" t="str">
            <v>Juegos del sector educativo</v>
          </cell>
        </row>
        <row r="406">
          <cell r="F406" t="str">
            <v>Lectura y escritura</v>
          </cell>
        </row>
        <row r="407">
          <cell r="F407" t="str">
            <v>Lineamientos para la creación de zonas industriales en los municipios de tradición minera en Antioquia</v>
          </cell>
        </row>
        <row r="408">
          <cell r="F408" t="str">
            <v>Manejo de desastres</v>
          </cell>
        </row>
        <row r="409">
          <cell r="F409" t="str">
            <v>Manejo integral de los residuos sólidos en zona urbana del Departamento – “Basura Cero”</v>
          </cell>
        </row>
        <row r="410">
          <cell r="F410" t="str">
            <v>Manejo sostenible de sistemas de aguas residuales en zona urbana del Departamento</v>
          </cell>
        </row>
        <row r="411">
          <cell r="F411" t="str">
            <v>Manejo sostenible de sistemas de aguas residuales en zonas rurales y de difícil acceso del departamento</v>
          </cell>
        </row>
        <row r="412">
          <cell r="F412" t="str">
            <v>Mantenimiento, mejoramiento y/o rehabilitación de la RVS</v>
          </cell>
        </row>
        <row r="413">
          <cell r="F413" t="str">
            <v>Más y mejor educación para la atención a la población en condición de discapacidad y talentos excepcionales</v>
          </cell>
        </row>
        <row r="414">
          <cell r="F414" t="str">
            <v>Más y mejor educación para la población étnica</v>
          </cell>
        </row>
        <row r="415">
          <cell r="F415" t="str">
            <v xml:space="preserve">Más y mejor educación para la sociedad y las personas en el sector rural </v>
          </cell>
        </row>
        <row r="416">
          <cell r="F416" t="str">
            <v xml:space="preserve">Más y mejor educación para la sociedad y las personas en el sector urbano </v>
          </cell>
        </row>
        <row r="417">
          <cell r="F417" t="str">
            <v>Mejoramiento de Vivienda Rural</v>
          </cell>
        </row>
        <row r="418">
          <cell r="F418" t="str">
            <v>Mejoramiento de vivienda urbana</v>
          </cell>
        </row>
        <row r="419">
          <cell r="F419" t="str">
            <v>Mejorar la productividad y la competitividad del sector minero del Departamento con responsabilidad ambiental y social</v>
          </cell>
        </row>
        <row r="420">
          <cell r="F420" t="str">
            <v>Minería en armonía con el medio ambiente</v>
          </cell>
        </row>
        <row r="421">
          <cell r="F421" t="str">
            <v>Modelo Educativo de Antioquia para la vida, la sociedad y el trabajo</v>
          </cell>
        </row>
        <row r="422">
          <cell r="F422" t="str">
            <v>Modernización de la infraestructura física, bienes muebles, parque automotor y sistema integrado de seguridad</v>
          </cell>
        </row>
        <row r="423">
          <cell r="F423" t="str">
            <v>Movilidad segura en el Departamento de Antioquia</v>
          </cell>
        </row>
        <row r="424">
          <cell r="F424" t="str">
            <v>Mujeres asociadas, adelante!</v>
          </cell>
        </row>
        <row r="425">
          <cell r="F425" t="str">
            <v>Mujeres políticas “Antioquia Piensa en Grande”</v>
          </cell>
        </row>
        <row r="426">
          <cell r="F426" t="str">
            <v>Nuevos Polos de Desarrollo Habitacionales e Industriales</v>
          </cell>
        </row>
        <row r="427">
          <cell r="F427" t="str">
            <v>Participación de Antioquia en los Planes Nacionales de transporte Multimodal</v>
          </cell>
        </row>
        <row r="428">
          <cell r="F428" t="str">
            <v>Pavimentación de la Red Vial Secundaria (RVS)</v>
          </cell>
        </row>
        <row r="429">
          <cell r="F429" t="str">
            <v>Plan de cables aéreos</v>
          </cell>
        </row>
        <row r="430">
          <cell r="F430" t="str">
            <v>Población en Situación de Discapacidad</v>
          </cell>
        </row>
        <row r="431">
          <cell r="F431" t="str">
            <v>Prácticas de Excelencia</v>
          </cell>
        </row>
        <row r="432">
          <cell r="F432" t="str">
            <v>Preparando el campo antioqueño para los mercados del mundo</v>
          </cell>
        </row>
        <row r="433">
          <cell r="F433" t="str">
            <v>Prevención de las vulneraciones de la niñez para la construcción de la Paz</v>
          </cell>
        </row>
        <row r="434">
          <cell r="F434" t="str">
            <v>Promoción del deporte social comunitario, deporte formativo y recreación</v>
          </cell>
        </row>
        <row r="435">
          <cell r="F435" t="str">
            <v>Promoción, prevención y protección de los Derechos Humanos (DDHH) y Derecho Internacional Humanitario (DIH).</v>
          </cell>
        </row>
        <row r="436">
          <cell r="F436" t="str">
            <v>Protección y Conservación del Recurso Hídrico</v>
          </cell>
        </row>
        <row r="437">
          <cell r="F437" t="str">
            <v>Protección, restablecimiento de los derechos y reparación individual y colectiva a las víctimas del conflicto armado</v>
          </cell>
        </row>
        <row r="438">
          <cell r="F438" t="str">
            <v>Proyectos de infraestructura cofinanciados en los municipios</v>
          </cell>
        </row>
        <row r="439">
          <cell r="F439" t="str">
            <v>Proyectos estratégicos Departamentales</v>
          </cell>
        </row>
        <row r="440">
          <cell r="F440" t="str">
            <v>Reducción del Riesgo</v>
          </cell>
        </row>
        <row r="441">
          <cell r="F441" t="str">
            <v>Salud Ambiental</v>
          </cell>
        </row>
        <row r="442">
          <cell r="F442" t="str">
            <v>Salud Pública</v>
          </cell>
        </row>
        <row r="443">
          <cell r="F443" t="str">
            <v>Seguimiento a procesos de restitución de tierras despojadas y abandonadas en el Departamento</v>
          </cell>
        </row>
        <row r="444">
          <cell r="F444" t="str">
            <v>Seguridad alimentaria y nutricional en la población vulnerable- MANÁ</v>
          </cell>
        </row>
        <row r="445">
          <cell r="F445" t="str">
            <v>Seguridad económica de las mujeres</v>
          </cell>
        </row>
        <row r="446">
          <cell r="F446" t="str">
            <v>Seguridad pública para las mujeres</v>
          </cell>
        </row>
        <row r="447">
          <cell r="F447" t="str">
            <v>Sistema Departamental de Bomberos</v>
          </cell>
        </row>
        <row r="448">
          <cell r="F448" t="str">
            <v>Sistema Departamental de Capacitación para el deporte, la recreación, la actividad física y educación física</v>
          </cell>
        </row>
        <row r="449">
          <cell r="F449" t="str">
            <v>Sistema Departamental de Información de Gestión del Riesgo de Desastres</v>
          </cell>
        </row>
        <row r="450">
          <cell r="F450" t="str">
            <v>Trabajo decente y desarrollo económico local para la Paz</v>
          </cell>
        </row>
        <row r="451">
          <cell r="F451" t="str">
            <v>Transformación social y cultural en Gestión del Riesgo</v>
          </cell>
        </row>
        <row r="452">
          <cell r="F452" t="str">
            <v xml:space="preserve">Transparencia y lucha frontal contra la corrupción </v>
          </cell>
        </row>
        <row r="453">
          <cell r="F453" t="str">
            <v>Transversalidad con hechos</v>
          </cell>
        </row>
        <row r="454">
          <cell r="F454" t="str">
            <v>Vías para sistemas alternativos de transporte</v>
          </cell>
        </row>
        <row r="455">
          <cell r="F455" t="str">
            <v>Vivienda Nueva Rural</v>
          </cell>
        </row>
        <row r="456">
          <cell r="F456" t="str">
            <v>Vivienda Nueva Urbana</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51">
          <cell r="B351" t="str">
            <v>Departamento Administrativo de Planeación</v>
          </cell>
        </row>
        <row r="352">
          <cell r="B352" t="str">
            <v>Departamento Administrativo del Sistema de Prevención, Atención y Recuperación de Desastres - DAPARD</v>
          </cell>
        </row>
        <row r="353">
          <cell r="B353" t="str">
            <v>Despacho del Gobernador</v>
          </cell>
        </row>
        <row r="354">
          <cell r="B354" t="str">
            <v>Fábrica de Licores y Alcoholes de Antioquia - FLA</v>
          </cell>
        </row>
        <row r="355">
          <cell r="B355" t="str">
            <v>Gerencia de Afrodescendientes</v>
          </cell>
        </row>
        <row r="356">
          <cell r="B356" t="str">
            <v>Gerencia de Auditoría Interna</v>
          </cell>
        </row>
        <row r="357">
          <cell r="B357" t="str">
            <v>Gerencia de Infancia, Adolescencia y Juventud</v>
          </cell>
        </row>
        <row r="358">
          <cell r="B358" t="str">
            <v>Gerencia de Paz</v>
          </cell>
        </row>
        <row r="359">
          <cell r="B359" t="str">
            <v>Gerencia de Seguridad Alimentaria y Nutricional de Antioquia - MANÁ</v>
          </cell>
        </row>
        <row r="360">
          <cell r="B360" t="str">
            <v>Gerencia de Servicios Públicos</v>
          </cell>
        </row>
        <row r="361">
          <cell r="B361" t="str">
            <v>Gerencia Indígena</v>
          </cell>
        </row>
        <row r="362">
          <cell r="B362" t="str">
            <v>Oficina de Comunicaciones</v>
          </cell>
        </row>
        <row r="363">
          <cell r="B363" t="str">
            <v>Secretaría de Agricultura y Desarrollo Rural</v>
          </cell>
        </row>
        <row r="364">
          <cell r="B364" t="str">
            <v>Secretaría de Educación</v>
          </cell>
        </row>
        <row r="365">
          <cell r="B365" t="str">
            <v>Secretaría de Gestión Humana y Desarrollo Organizacional</v>
          </cell>
        </row>
        <row r="366">
          <cell r="B366" t="str">
            <v>Secretaría de Gobierno</v>
          </cell>
        </row>
        <row r="367">
          <cell r="B367" t="str">
            <v>Secretaría de Hacienda</v>
          </cell>
        </row>
        <row r="368">
          <cell r="B368" t="str">
            <v>Secretaría de Infraestructura Física</v>
          </cell>
        </row>
        <row r="369">
          <cell r="B369" t="str">
            <v>Secretaría de las Mujeres</v>
          </cell>
        </row>
        <row r="370">
          <cell r="B370" t="str">
            <v>Secretaría de Medio Ambiente</v>
          </cell>
        </row>
        <row r="371">
          <cell r="B371" t="str">
            <v>Secretaría de Minas</v>
          </cell>
        </row>
        <row r="372">
          <cell r="B372" t="str">
            <v>Secretaría de Participación Ciudadana y Desarrollo Social</v>
          </cell>
        </row>
        <row r="373">
          <cell r="B373" t="str">
            <v>Secretaría de Productividad y Competitividad</v>
          </cell>
        </row>
        <row r="374">
          <cell r="B374" t="str">
            <v>Secretaría General</v>
          </cell>
        </row>
        <row r="375">
          <cell r="B375" t="str">
            <v>Secretaría Privada</v>
          </cell>
        </row>
        <row r="376">
          <cell r="B376" t="str">
            <v>Secretaría Seccional de Salud y Protección Social</v>
          </cell>
        </row>
        <row r="391">
          <cell r="D391" t="str">
            <v>N/A</v>
          </cell>
        </row>
        <row r="392">
          <cell r="D392" t="str">
            <v>Aprobadas</v>
          </cell>
        </row>
        <row r="393">
          <cell r="D393" t="str">
            <v>No solicitadas</v>
          </cell>
        </row>
        <row r="394">
          <cell r="D394" t="str">
            <v>Solicitadas</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Hoja1"/>
      <sheetName val="UNSPSC"/>
    </sheetNames>
    <sheetDataSet>
      <sheetData sheetId="0"/>
      <sheetData sheetId="1">
        <row r="357">
          <cell r="D357" t="str">
            <v>Concurso de Méritos</v>
          </cell>
        </row>
        <row r="358">
          <cell r="D358" t="str">
            <v>Contratación Directa - Arrendamiento o Adquisición de Bienes Inmuebles</v>
          </cell>
        </row>
        <row r="359">
          <cell r="D359" t="str">
            <v>Contratación Directa - Bienes y Servicios en el Sector Defensa y en el Departamento Administrativo de Seguridad</v>
          </cell>
        </row>
        <row r="360">
          <cell r="D360" t="str">
            <v>Contratación Directa - Contratos Interadministrativos</v>
          </cell>
        </row>
        <row r="361">
          <cell r="D361" t="str">
            <v>Contratación Directa - Contratos para el Desarrollo de Actividades Científicas y Tecnológicas</v>
          </cell>
        </row>
        <row r="362">
          <cell r="D362" t="str">
            <v>Contratación Directa - Empréstito</v>
          </cell>
        </row>
        <row r="363">
          <cell r="D363" t="str">
            <v xml:space="preserve">Contratación Directa - Encargo Fiduciario </v>
          </cell>
        </row>
        <row r="364">
          <cell r="D364" t="str">
            <v>Contratación Directa - No pluralidad de oferentes</v>
          </cell>
        </row>
        <row r="365">
          <cell r="D365" t="str">
            <v>Contratación Directa - Prestación de Servicios y de Apoyo a la Gestión Persona Jurídica</v>
          </cell>
        </row>
        <row r="366">
          <cell r="D366" t="str">
            <v>Contratación Directa - Prestación de Servicios y de Apoyo a la Gestión Persona Natural</v>
          </cell>
        </row>
        <row r="367">
          <cell r="D367" t="str">
            <v>Contratación Directa - Urgencia Manifiesta</v>
          </cell>
        </row>
        <row r="368">
          <cell r="D368" t="str">
            <v>Licitación Pública</v>
          </cell>
        </row>
        <row r="369">
          <cell r="D369" t="str">
            <v>Mínima Cuantía</v>
          </cell>
        </row>
        <row r="370">
          <cell r="D370" t="str">
            <v>Otro Tipo de Contrato</v>
          </cell>
        </row>
        <row r="371">
          <cell r="D371" t="str">
            <v xml:space="preserve">Régimen Especial - Artículo 14 Ley 9 de 1989, Ley 388 de 1997 </v>
          </cell>
        </row>
        <row r="372">
          <cell r="D372" t="str">
            <v>Régimen Especial - Artículo 95 Ley 489 de 1998</v>
          </cell>
        </row>
        <row r="373">
          <cell r="D373" t="str">
            <v>Régimen Especial - Artículo 96 Ley 489 de 1998</v>
          </cell>
        </row>
        <row r="374">
          <cell r="D374" t="str">
            <v>Régimen Especial - Concesión Minera</v>
          </cell>
        </row>
        <row r="375">
          <cell r="D375" t="str">
            <v>Régimen Especial - Contrato de Comodato</v>
          </cell>
        </row>
        <row r="376">
          <cell r="D376" t="str">
            <v>Régimen Especial - Decreto 1084 de 2015</v>
          </cell>
        </row>
        <row r="377">
          <cell r="D377" t="str">
            <v>Régimen Especial - Decreto 1851 de 2015</v>
          </cell>
        </row>
        <row r="378">
          <cell r="D378" t="str">
            <v>Régimen Especial - Decreto 2500 de 2010</v>
          </cell>
        </row>
        <row r="379">
          <cell r="D379" t="str">
            <v>Régimen Especial - Decreto 777 de 1992</v>
          </cell>
        </row>
        <row r="380">
          <cell r="D380" t="str">
            <v>Régimen Especial - Ley 14 de 1983, Decreto 1222 de 1986</v>
          </cell>
        </row>
        <row r="381">
          <cell r="D381" t="str">
            <v>Régimen Especial - Oferta de Concesión Mercantil</v>
          </cell>
        </row>
        <row r="382">
          <cell r="D382" t="str">
            <v>Régimen Especial - Organismos Internacionales</v>
          </cell>
        </row>
        <row r="383">
          <cell r="D383" t="str">
            <v>Selección Abreviada - Acuerdo Marco de Precios</v>
          </cell>
        </row>
        <row r="384">
          <cell r="D384" t="str">
            <v>Selección Abreviada - Adquisición en Bolsa de Productos</v>
          </cell>
        </row>
        <row r="385">
          <cell r="D385" t="str">
            <v>Selección Abreviada - Enajenación de Bienes</v>
          </cell>
        </row>
        <row r="386">
          <cell r="D386" t="str">
            <v>Selección Abreviada - Menor Cuantía</v>
          </cell>
        </row>
        <row r="387">
          <cell r="D387" t="str">
            <v>Selección Abreviada - Subasta Inversa</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19">
          <cell r="B319" t="str">
            <v>Departamento Administrativo de Planeación</v>
          </cell>
        </row>
        <row r="320">
          <cell r="B320" t="str">
            <v>Departamento Administrativo del Sistema de Prevención, Atención y Recuperación de Desastres - DAPARD</v>
          </cell>
        </row>
        <row r="321">
          <cell r="B321" t="str">
            <v>Despacho del Gobernador</v>
          </cell>
        </row>
        <row r="322">
          <cell r="B322" t="str">
            <v>Fábrica de Licores y Alcoholes de Antioquia - FLA</v>
          </cell>
        </row>
        <row r="323">
          <cell r="B323" t="str">
            <v>Gerencia de Afrodescendientes</v>
          </cell>
        </row>
        <row r="324">
          <cell r="B324" t="str">
            <v>Gerencia de Auditoría Interna</v>
          </cell>
        </row>
        <row r="325">
          <cell r="B325" t="str">
            <v>Gerencia de Infancia, Adolescencia y Juventud</v>
          </cell>
        </row>
        <row r="326">
          <cell r="B326" t="str">
            <v>Gerencia de Paz</v>
          </cell>
        </row>
        <row r="327">
          <cell r="B327" t="str">
            <v>Gerencia de Seguridad Alimentaria y Nutricional de Antioquia - MANÁ</v>
          </cell>
        </row>
        <row r="328">
          <cell r="B328" t="str">
            <v>Gerencia de Servicios Públicos</v>
          </cell>
        </row>
        <row r="329">
          <cell r="B329" t="str">
            <v>Gerencia Indígena</v>
          </cell>
        </row>
        <row r="330">
          <cell r="B330" t="str">
            <v>Oficina de Comunicaciones</v>
          </cell>
        </row>
        <row r="331">
          <cell r="B331" t="str">
            <v>Secretaría de Agricultura y Desarrollo Rural</v>
          </cell>
        </row>
        <row r="332">
          <cell r="B332" t="str">
            <v>Secretaría de Educación</v>
          </cell>
        </row>
        <row r="333">
          <cell r="B333" t="str">
            <v>Secretaría de Gestión Humana y Desarrollo Organizacional</v>
          </cell>
        </row>
        <row r="334">
          <cell r="B334" t="str">
            <v>Secretaría de Gobierno</v>
          </cell>
        </row>
        <row r="335">
          <cell r="B335" t="str">
            <v>Secretaría de Hacienda</v>
          </cell>
        </row>
        <row r="336">
          <cell r="B336" t="str">
            <v>Secretaría de Infraestructura Física</v>
          </cell>
        </row>
        <row r="337">
          <cell r="B337" t="str">
            <v>Secretaría de las Mujeres</v>
          </cell>
        </row>
        <row r="338">
          <cell r="B338" t="str">
            <v>Secretaría de Medio Ambiente</v>
          </cell>
        </row>
        <row r="339">
          <cell r="B339" t="str">
            <v>Secretaría de Minas</v>
          </cell>
        </row>
        <row r="340">
          <cell r="B340" t="str">
            <v>Secretaría de Participación Ciudadana y Desarrollo Social</v>
          </cell>
        </row>
        <row r="341">
          <cell r="B341" t="str">
            <v>Secretaría de Productividad y Competitividad</v>
          </cell>
        </row>
        <row r="342">
          <cell r="B342" t="str">
            <v>Secretaría General</v>
          </cell>
        </row>
        <row r="343">
          <cell r="B343" t="str">
            <v>Secretaría Privada</v>
          </cell>
        </row>
        <row r="344">
          <cell r="B344" t="str">
            <v>Secretaría Seccional de Salud y Protección Social</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579">
          <cell r="F579" t="str">
            <v>Tipo A1: Supervisión e Interventoría Integral</v>
          </cell>
        </row>
        <row r="580">
          <cell r="F580" t="str">
            <v>Tipo A2: Supervisión e Interventoría Técnica</v>
          </cell>
        </row>
        <row r="581">
          <cell r="F581" t="str">
            <v xml:space="preserve">Tipo B1: Supervisión e Interventoría Técnica </v>
          </cell>
        </row>
        <row r="582">
          <cell r="F582" t="str">
            <v>Tipo B2: Supervisión Colegiada</v>
          </cell>
        </row>
        <row r="583">
          <cell r="F583" t="str">
            <v>Tipo C:  Supervisión</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 ALEJANDRA VALLEJO ROLDAN" refreshedDate="43165.40438634259" createdVersion="6" refreshedVersion="6" minRefreshableVersion="3" recordCount="1422">
  <cacheSource type="worksheet">
    <worksheetSource ref="A11:AG1433" sheet="PAA Consolidado Enero 2018"/>
  </cacheSource>
  <cacheFields count="33">
    <cacheField name="Dependencia" numFmtId="49">
      <sharedItems containsBlank="1" count="28">
        <m/>
        <s v="Gerencia de Afrodescendientes"/>
        <s v="Secretaría de Agricultura y Desarrollo Rural"/>
        <s v="Departamento Administrativo del Sistema de Prevención, Atención y Recuperación de Desastres - DAPARD"/>
        <s v="Gerencia de Paz"/>
        <s v="Oficina de Comunicaciones"/>
        <s v="Ofina Privada"/>
        <s v="Secretaría de Educación"/>
        <s v="Fábrica de Licores y Alcoholes de Antioquia - FLA"/>
        <s v="Gerencia de Auditoría Interna"/>
        <s v="Secretaría de Gestión Humana y Desarrollo Organizacional"/>
        <s v="Secretaría de Gobierno"/>
        <s v="Secretaría de Hacienda"/>
        <s v="Secretaria de Haicenda"/>
        <s v="Secretaría Hacienda"/>
        <s v="Gerencia Indígena"/>
        <s v="Gerencia de Infancia, Adolescencia y Juventud"/>
        <s v="Secretaría de Infraestructura Física"/>
        <s v="Gerencia de Seguridad Alimentaria y Nutricional de Antioquia - MANÁ"/>
        <s v="Secretaría de Medio Ambiente"/>
        <s v="Secretaría de las Mujeres"/>
        <s v="Secretaría de Participación Ciudadana y Desarrollo Social"/>
        <s v="Departamento Administrativo de Planeación"/>
        <s v="Secretaría de Productividad y Competitividad"/>
        <s v="Secretaría Seccional de Salud y Protección Social"/>
        <s v="Secretaría General"/>
        <s v="Gerencia de Servicios Públicos"/>
        <s v="Secretaria de Minas"/>
      </sharedItems>
    </cacheField>
    <cacheField name="Códigos UNSPSC" numFmtId="0">
      <sharedItems containsBlank="1" containsMixedTypes="1" containsNumber="1" containsInteger="1" minValue="10151500" maxValue="931315503"/>
    </cacheField>
    <cacheField name="Descripción" numFmtId="0">
      <sharedItems containsBlank="1" longText="1"/>
    </cacheField>
    <cacheField name="Fecha estimada de inicio de proceso de selección " numFmtId="0">
      <sharedItems containsBlank="1"/>
    </cacheField>
    <cacheField name="Duración estimada del contrato " numFmtId="0">
      <sharedItems containsBlank="1" containsMixedTypes="1" containsNumber="1" containsInteger="1" minValue="8" maxValue="8"/>
    </cacheField>
    <cacheField name="Modalidad de selección " numFmtId="0">
      <sharedItems containsBlank="1"/>
    </cacheField>
    <cacheField name="Fuente de los recursos (SGP - Propios - Regalías - Del crédito - Nacionales - etc)" numFmtId="0">
      <sharedItems containsBlank="1"/>
    </cacheField>
    <cacheField name="Valor total estimado" numFmtId="0">
      <sharedItems containsString="0" containsBlank="1" containsNumber="1" minValue="0" maxValue="1371638000000"/>
    </cacheField>
    <cacheField name="Valor estimado en la vigencia actual" numFmtId="0">
      <sharedItems containsString="0" containsBlank="1" containsNumber="1" minValue="0" maxValue="1371638000000"/>
    </cacheField>
    <cacheField name="¿Se requieren vigencias futuras?" numFmtId="0">
      <sharedItems containsBlank="1"/>
    </cacheField>
    <cacheField name="Estado de solicitud de vigencias futuras" numFmtId="0">
      <sharedItems containsBlank="1"/>
    </cacheField>
    <cacheField name="Nombre completo" numFmtId="0">
      <sharedItems containsBlank="1" containsMixedTypes="1" containsNumber="1" containsInteger="1" minValue="1" maxValue="1"/>
    </cacheField>
    <cacheField name="Cargo " numFmtId="0">
      <sharedItems containsBlank="1"/>
    </cacheField>
    <cacheField name="Teléfono " numFmtId="0">
      <sharedItems containsBlank="1" containsMixedTypes="1" containsNumber="1" containsInteger="1" minValue="5110" maxValue="3839907"/>
    </cacheField>
    <cacheField name="Correo electrónico " numFmtId="0">
      <sharedItems containsBlank="1"/>
    </cacheField>
    <cacheField name="Programa del Plan al cual contribuye el objeto contractual" numFmtId="0">
      <sharedItems containsBlank="1"/>
    </cacheField>
    <cacheField name="Producto(s) del Plan al cual contribuye el objeto contractual" numFmtId="0">
      <sharedItems containsBlank="1" containsMixedTypes="1" containsNumber="1" containsInteger="1" minValue="0" maxValue="1" longText="1"/>
    </cacheField>
    <cacheField name="Nombre del Proyecto al cual pertenece el objeto contractual" numFmtId="0">
      <sharedItems containsBlank="1" longText="1"/>
    </cacheField>
    <cacheField name="Elemento PEP " numFmtId="0">
      <sharedItems containsBlank="1" containsMixedTypes="1" containsNumber="1" containsInteger="1" minValue="1300" maxValue="230003001"/>
    </cacheField>
    <cacheField name="Producto(s) del Proyecto que se impactan con el objeto contractual" numFmtId="0">
      <sharedItems containsBlank="1" containsMixedTypes="1" containsNumber="1" containsInteger="1" minValue="34010103" maxValue="370202012" longText="1"/>
    </cacheField>
    <cacheField name="Actividad(es) del Proyecto que requieren del objeto contractual" numFmtId="0">
      <sharedItems containsBlank="1" longText="1"/>
    </cacheField>
    <cacheField name="N° del Proceso en el SECOP" numFmtId="0">
      <sharedItems containsBlank="1" containsMixedTypes="1" containsNumber="1" containsInteger="1" minValue="6280" maxValue="4600004275"/>
    </cacheField>
    <cacheField name="N°. de la necesidad en SAP" numFmtId="0">
      <sharedItems containsBlank="1" containsMixedTypes="1" containsNumber="1" containsInteger="1" minValue="0" maxValue="4600007552" longText="1"/>
    </cacheField>
    <cacheField name="Fecha de Publicación de Estudios Previos en SECOP" numFmtId="15">
      <sharedItems containsDate="1" containsBlank="1" containsMixedTypes="1" minDate="2015-06-01T16:16:00" maxDate="2018-10-31T00:00:00"/>
    </cacheField>
    <cacheField name="Número del radicado  Resolución y/o carta de aceptación" numFmtId="0">
      <sharedItems containsBlank="1" containsMixedTypes="1" containsNumber="1" containsInteger="1" minValue="7571" maxValue="20172541265455"/>
    </cacheField>
    <cacheField name="Número del Contrato" numFmtId="0">
      <sharedItems containsBlank="1" containsMixedTypes="1" containsNumber="1" containsInteger="1" minValue="896" maxValue="46000007651"/>
    </cacheField>
    <cacheField name="Porcentaje de cumplimiento" numFmtId="9">
      <sharedItems containsMixedTypes="1" containsNumber="1" minValue="0" maxValue="42825" count="10">
        <s v=""/>
        <s v="Información incompleta"/>
        <n v="0"/>
        <n v="1"/>
        <n v="0.66"/>
        <n v="0.33"/>
        <n v="0.17" u="1"/>
        <n v="0.1" u="1"/>
        <n v="42745" u="1"/>
        <n v="42825" u="1"/>
      </sharedItems>
    </cacheField>
    <cacheField name="Nombre Contratista / Asociado(s)" numFmtId="0">
      <sharedItems containsBlank="1"/>
    </cacheField>
    <cacheField name="Estado del Contrato" numFmtId="0">
      <sharedItems containsBlank="1" containsMixedTypes="1" containsNumber="1" containsInteger="1" minValue="42349" maxValue="4600007506"/>
    </cacheField>
    <cacheField name="Observaciones" numFmtId="0">
      <sharedItems containsBlank="1" containsMixedTypes="1" containsNumber="1" containsInteger="1" minValue="1" maxValue="1" longText="1"/>
    </cacheField>
    <cacheField name="Nombres y Apellidos del Supervisor o razón social del Interventor" numFmtId="0">
      <sharedItems containsBlank="1" containsMixedTypes="1" containsNumber="1" containsInteger="1" minValue="1" maxValue="1"/>
    </cacheField>
    <cacheField name="Tipo de Supervisión e Interventoría" numFmtId="0">
      <sharedItems containsBlank="1"/>
    </cacheField>
    <cacheField name="Funció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22">
  <r>
    <x v="0"/>
    <m/>
    <m/>
    <m/>
    <m/>
    <m/>
    <m/>
    <m/>
    <m/>
    <m/>
    <m/>
    <m/>
    <m/>
    <m/>
    <m/>
    <m/>
    <m/>
    <m/>
    <m/>
    <m/>
    <m/>
    <m/>
    <m/>
    <m/>
    <m/>
    <m/>
    <x v="0"/>
    <m/>
    <m/>
    <m/>
    <m/>
    <m/>
    <m/>
  </r>
  <r>
    <x v="1"/>
    <n v="80101506"/>
    <s v="Formulación y elaboración de Planes de Etnodesarrollo para las comunidades Afro en el Departamento de Antioquia"/>
    <s v="Febrero"/>
    <s v="10 meses"/>
    <s v="Concurso de Méritos"/>
    <s v="Recursos Propios"/>
    <n v="400000000"/>
    <n v="400000000"/>
    <s v="No"/>
    <s v="N/A"/>
    <s v="Lorenzo Portocarrero Cordoba"/>
    <s v="Profesional Universitario"/>
    <s v="3838692"/>
    <s v="lorenzo.portocarrero@antioquia.gov.co"/>
    <m/>
    <n v="0"/>
    <m/>
    <m/>
    <m/>
    <m/>
    <m/>
    <m/>
    <m/>
    <m/>
    <m/>
    <x v="0"/>
    <m/>
    <m/>
    <m/>
    <s v="Astrid Elena Echavarria Meneses"/>
    <s v="Tipo C:  Supervisión"/>
    <s v="Técnica, Administrativa, Financiera, Legal y Contable"/>
  </r>
  <r>
    <x v="1"/>
    <s v="80101506"/>
    <s v="Prestar servicios de apoyo logistico para la realización ded encuentros departamentales, en pro del mejoramiento del desarrollo social, político, economico y cultural del pueblo afroantioqueño"/>
    <s v="Marzo"/>
    <s v="6 meses"/>
    <s v="Selección Abreviada - Menor Cuantía"/>
    <s v="Recursos Propios"/>
    <n v="183500000"/>
    <n v="183500000"/>
    <s v="No"/>
    <s v="N/A"/>
    <s v="Lorenzo Portocarrero Cordoba"/>
    <s v="Profesional Universitario"/>
    <s v="3838692"/>
    <s v="lorenzo.portocarrero@antioquia.gov.co"/>
    <m/>
    <m/>
    <m/>
    <m/>
    <m/>
    <m/>
    <m/>
    <m/>
    <m/>
    <m/>
    <m/>
    <x v="0"/>
    <m/>
    <m/>
    <m/>
    <s v="Gabriela Moreno Hincapié"/>
    <s v="Tipo C:  Supervisión"/>
    <s v="Técnica, Administrativa, Financiera, Legal y Contable"/>
  </r>
  <r>
    <x v="1"/>
    <n v="80111620"/>
    <s v="Practicante de Excelencia - Primer Semestre- "/>
    <s v="Enero"/>
    <s v="6 meses"/>
    <s v="Régimen Especial"/>
    <s v="Recursos Propios"/>
    <n v="6000000"/>
    <n v="6000000"/>
    <s v="No"/>
    <s v="N/A"/>
    <s v="Lorenzo Portocarrero Cordoba"/>
    <s v="Profesional Universitario"/>
    <s v="3838692"/>
    <s v="lorenzo.portocarrero@antioquia.gov.co"/>
    <m/>
    <m/>
    <m/>
    <m/>
    <m/>
    <m/>
    <m/>
    <m/>
    <m/>
    <m/>
    <m/>
    <x v="0"/>
    <m/>
    <m/>
    <s v="Este prceso  contractual será realizado por la Secretaría de Gesti´n Humana y la Gerencia de Afrodescendientres entregara el CDP por valor $6.000.000"/>
    <s v="Lorenzo Portocarrero Córdoba"/>
    <s v="Tipo C:  Supervisión"/>
    <s v="Técnica, Administrativa, Financiera, Legal y Contable"/>
  </r>
  <r>
    <x v="1"/>
    <n v="80111620"/>
    <s v="Practicante de Excelencia - Segundo Semestre"/>
    <s v="Junio"/>
    <s v="10 meses"/>
    <s v="Régimen Especial"/>
    <s v="Recursos Propios"/>
    <n v="6000000"/>
    <n v="6000000"/>
    <s v="No"/>
    <s v="N/A"/>
    <s v="Lorenzo Portocarrero Cordoba"/>
    <s v="Profesional Universitario"/>
    <s v="3838692"/>
    <s v="lorenzo.portocarrero@antioquia.gov.co"/>
    <m/>
    <m/>
    <m/>
    <m/>
    <m/>
    <m/>
    <m/>
    <m/>
    <m/>
    <m/>
    <m/>
    <x v="0"/>
    <m/>
    <m/>
    <s v="Este prceso  contractual será realizado por la Secretaría de Gesti´n Humana y la Gerencia de Afrodescendientres entregara el CDP por valor $6.000.000"/>
    <s v="Lorenzo Portocarrero Córdoba"/>
    <s v="Tipo C:  Supervisión"/>
    <s v="Técnica, Administrativa, Financiera, Legal y Contable"/>
  </r>
  <r>
    <x v="1"/>
    <n v="801000000"/>
    <s v="Apoyar conjuntamente a las comunidades Afrodescendientes de la Subregión de Urabá, para contribuir al desarrollo económico y social  de las comunidades a través de vías terciarias."/>
    <s v="Febrero"/>
    <s v="10 meses"/>
    <s v="Régimen Especial"/>
    <s v="Recursos Propios"/>
    <n v="100000000"/>
    <n v="100000000"/>
    <s v="No"/>
    <s v="N/A"/>
    <s v="Lorenzo Portocarrero Cordoba"/>
    <s v="Profesional Universitario"/>
    <s v="3838692"/>
    <s v="lorenzo.portocarrero@antioquia.gov.co"/>
    <m/>
    <m/>
    <m/>
    <m/>
    <m/>
    <m/>
    <m/>
    <m/>
    <m/>
    <m/>
    <m/>
    <x v="0"/>
    <m/>
    <m/>
    <s v="Este prceso  contractual será realizado por la Secretaría de Infraestructura y la Gerencia de Afrodescendientres entregara el CDP por valor $100.000.000"/>
    <s v="María Rubiela Alzate Zuluaga"/>
    <s v="Tipo C:  Supervisión"/>
    <s v="Técnica, Administrativa, Financiera, Legal y Contable"/>
  </r>
  <r>
    <x v="2"/>
    <n v="90121500"/>
    <s v="ADQUISICIÓN DE TIQUETES AÉREOS PARA LA GOBERNACIÓN DE ANTIOQUIA"/>
    <s v="Enero"/>
    <s v="12 meses"/>
    <s v="Selección Abreviada - Acuerdo Marco de Precios"/>
    <s v="Recursos Propios"/>
    <n v="30000000"/>
    <n v="30000000"/>
    <s v="Si"/>
    <s v="Aprobadas"/>
    <s v="Luis Fernando Torres"/>
    <s v="Profesional"/>
    <s v="3838845"/>
    <s v="luis.torres@antioquia.gov.co"/>
    <m/>
    <n v="1"/>
    <m/>
    <m/>
    <m/>
    <m/>
    <m/>
    <m/>
    <m/>
    <m/>
    <n v="4600006673"/>
    <x v="1"/>
    <m/>
    <m/>
    <m/>
    <m/>
    <s v="Tipo C:  Supervisión"/>
    <s v="Técnica, Administrativa, Financiera, Legal y Contable"/>
  </r>
  <r>
    <x v="2"/>
    <n v="80131505"/>
    <s v="Arrendamiento oficina de Uraba"/>
    <s v="Enero"/>
    <s v="10 meses"/>
    <s v="Contratación Directa"/>
    <s v="Recursos Propios"/>
    <n v="14329200"/>
    <n v="14329200"/>
    <s v="Si"/>
    <s v="Aprobadas"/>
    <s v="Caros Mario  Giraldo"/>
    <s v="Profesional"/>
    <s v="3838845"/>
    <s v="suburaba@hotmail.com"/>
    <m/>
    <m/>
    <m/>
    <m/>
    <m/>
    <m/>
    <m/>
    <n v="20212"/>
    <m/>
    <m/>
    <n v="4600006249"/>
    <x v="1"/>
    <m/>
    <m/>
    <m/>
    <m/>
    <s v="Tipo C:  Supervisión"/>
    <s v="Técnica, Administrativa, Financiera, Legal y Contable"/>
  </r>
  <r>
    <x v="2"/>
    <n v="10151500"/>
    <s v="Fortalecimiento y Desarrollo (PROPIOS) del Programa de Agricultura Familiar en el Departamento de Todo El Departamento, Antioquia, Occidente"/>
    <s v="Marzo"/>
    <s v="10 meses"/>
    <s v="Licitación Pública"/>
    <s v="Recursos Propios"/>
    <n v="1200000000"/>
    <n v="1200000000"/>
    <s v="No"/>
    <s v="N/A"/>
    <s v="Alejandro Henano "/>
    <s v="Profesional"/>
    <s v="3838824"/>
    <s v="alejandro.henao.gov.co"/>
    <s v="Fortalecimiento y Desarrollo de la Agricultura Familiar Campesina"/>
    <s v="Política de agricultura familiar campesina enmarcada en el Desarrollo Rural  Aprobada"/>
    <s v="Fortalecimiento y Desarrollo (PROPIOS) del Programa de Agricultura Familiar en el Departamento"/>
    <n v="140054001"/>
    <s v="Caracterización de la AF en Antioquia-Formulación ordenanza política de AF"/>
    <m/>
    <m/>
    <m/>
    <m/>
    <m/>
    <m/>
    <x v="0"/>
    <m/>
    <m/>
    <m/>
    <m/>
    <s v="Tipo C:  Supervisión"/>
    <s v="Técnica, Administrativa, Financiera, Legal y Contable"/>
  </r>
  <r>
    <x v="2"/>
    <n v="80101600"/>
    <s v=" Fortalecimiento Agroempresarial y Comercial de Asociaciones Agropecuarias en el Departamento de Antioquia"/>
    <s v="Marzo"/>
    <s v="5 meses"/>
    <s v="Contratación Directa"/>
    <s v="Recursos Propios"/>
    <n v="700000000"/>
    <n v="700000000"/>
    <s v="No"/>
    <s v="N/A"/>
    <s v="Carlos Mario Valencia"/>
    <s v="Profesional"/>
    <s v="3838807"/>
    <s v="carlos.valencia@antioquia.gov.co"/>
    <s v="Fortalecimiento y Desarrollo de la Agricultura Familiar Campesina"/>
    <s v="Política de agricultura familiar campesina enmarcada en el Desarrollo Rural  Aprobada"/>
    <s v="Fortalecimiento y Desarrollo (PROPIOS) del Programa de Agricultura Familiar en el Departamento"/>
    <n v="140056001"/>
    <m/>
    <m/>
    <m/>
    <m/>
    <m/>
    <m/>
    <m/>
    <x v="0"/>
    <m/>
    <m/>
    <m/>
    <m/>
    <s v="Tipo C:  Supervisión"/>
    <s v="Técnica, Administrativa, Financiera, Legal y Contable"/>
  </r>
  <r>
    <x v="2"/>
    <n v="80115040"/>
    <s v="DESIGNAR ESTUDIANTES DE LAS UNIVERSIDADES PRIVADAS PARA LA REALIZACIÓN DE LA PRACTICA ACADEMICA CON EL FIN DE BRINDAR APOYO A LA GESTION DEL DEPARTAMENTO DE ANTIOQUIA Y SUS REGIONES DURANTE EL PRIMER SEMESTRE DEL 2017 Y PRIMER SEMESTRE DEL 2018"/>
    <s v="Febrero"/>
    <s v="5 meses"/>
    <s v="Contratación Directa"/>
    <s v="Recursos Propios"/>
    <n v="3272121"/>
    <n v="3272121"/>
    <s v="No"/>
    <s v="N/A"/>
    <s v="Jaime Garzon araque"/>
    <s v="Secretario"/>
    <s v="3838801"/>
    <s v="jaime.garzon@antioquia.gov.co"/>
    <m/>
    <m/>
    <m/>
    <n v="140056001"/>
    <m/>
    <m/>
    <m/>
    <n v="20337"/>
    <m/>
    <m/>
    <m/>
    <x v="2"/>
    <m/>
    <m/>
    <m/>
    <m/>
    <s v="Tipo C:  Supervisión"/>
    <s v="Técnica, Administrativa, Financiera, Legal y Contable"/>
  </r>
  <r>
    <x v="2"/>
    <n v="80115040"/>
    <s v="DESIGNAR ESTUDIANTES DE LAS UNIVERSIDADES PRIVADAS PARA LA REALIZACIÓN DE LA PRACTICA ACADEMICA CON EL FIN DE BRINDAR APOYO A LA GESTION DEL DEPARTAMENTO DE ANTIOQUIA Y SUS REGIONES DURANTE EL PRIMER SEMESTRE DEL 2017 Y PRIMER SEMESTRE DEL 2018"/>
    <s v="Febrero"/>
    <s v="7 meses"/>
    <s v="Contratación Directa"/>
    <s v="Recursos Propios"/>
    <n v="11353428"/>
    <n v="11353428"/>
    <s v="No"/>
    <s v="N/A"/>
    <s v="Jaime Garzon araque"/>
    <s v="Secretario"/>
    <s v="3838801"/>
    <s v="jaime.garzon@antioquia.gov.co"/>
    <m/>
    <m/>
    <m/>
    <n v="140056001"/>
    <m/>
    <m/>
    <m/>
    <n v="20338"/>
    <m/>
    <m/>
    <m/>
    <x v="2"/>
    <m/>
    <m/>
    <m/>
    <m/>
    <s v="Tipo C:  Supervisión"/>
    <s v="Técnica, Administrativa, Financiera, Legal y Contable"/>
  </r>
  <r>
    <x v="2"/>
    <n v="86101700"/>
    <s v="Cofinanciar el proyecto de inversión para adecuar  Plantas de Beneficio y faenado en los municipios"/>
    <s v="Abril"/>
    <s v="10 meses"/>
    <s v="Régimen Especial"/>
    <s v="Recursos Propios"/>
    <n v="4402879626"/>
    <n v="4402879626"/>
    <s v="No"/>
    <s v="N/A"/>
    <s v="Herman Serna"/>
    <s v="Profesional"/>
    <s v="3838836"/>
    <s v="Herman.serna@antioquia.gov.co3838"/>
    <s v="Infraestructura de apoyo a la producción, transformación y comercialización de productos agropecuarios, pesqueros y forestales"/>
    <s v="Infraestructura de apoyo a la producción, acopio, transformación y comercialización ganadera intervenidas"/>
    <s v="Mejoramiento Infraestructuras de beneficio y faenado de bovinos y porcinos (plazas de feria, subastas ganaderas, vehículos especializados) en el Departamento de Antioquia"/>
    <n v="140052001"/>
    <s v="Plantas de beneficio animal categoría de autoconsumo -Planta de beneficio animal de categoría nacional"/>
    <m/>
    <m/>
    <m/>
    <m/>
    <m/>
    <m/>
    <x v="0"/>
    <m/>
    <m/>
    <m/>
    <m/>
    <s v="Tipo C:  Supervisión"/>
    <s v="Técnica, Administrativa, Financiera, Legal y Contable"/>
  </r>
  <r>
    <x v="2"/>
    <n v="72121002"/>
    <s v=" Fortalecimiento de la infraestructura de apoyo a la producción, transformación y comercialización de productos agroindustriales en el Departamento de Antioquia."/>
    <s v="Marzo"/>
    <s v="10 meses"/>
    <s v="Contratación Directa"/>
    <s v="Recursos Propios"/>
    <n v="1518632655"/>
    <n v="1518632655"/>
    <s v="No"/>
    <s v="N/A"/>
    <s v="Catalina Marin"/>
    <s v="Profesional"/>
    <s v="3838814"/>
    <s v="catalina.marin@antioquia.com"/>
    <m/>
    <m/>
    <m/>
    <n v="140056001"/>
    <m/>
    <m/>
    <m/>
    <m/>
    <m/>
    <m/>
    <m/>
    <x v="0"/>
    <m/>
    <m/>
    <m/>
    <m/>
    <s v="Tipo C:  Supervisión"/>
    <s v="Técnica, Administrativa, Financiera, Legal y Contable"/>
  </r>
  <r>
    <x v="2"/>
    <n v="80101600"/>
    <s v="  Fortalecimiento a la actividad productiva del sector agropecuario (Etapa 1) en el Departamento de Antioquia"/>
    <s v="Marzo"/>
    <s v="10 meses"/>
    <s v="Contratación Directa"/>
    <s v="Recursos Propios"/>
    <n v="5674568400"/>
    <n v="5674568400"/>
    <s v="No"/>
    <s v="N/A"/>
    <s v="Tersita Rengifo"/>
    <s v="Profesional"/>
    <s v="3838811"/>
    <s v="teresita.rengifo@antioquia.gov.co"/>
    <m/>
    <m/>
    <m/>
    <n v="140056001"/>
    <m/>
    <m/>
    <m/>
    <m/>
    <m/>
    <m/>
    <m/>
    <x v="0"/>
    <m/>
    <m/>
    <m/>
    <m/>
    <s v="Tipo C:  Supervisión"/>
    <s v="Técnica, Administrativa, Financiera, Legal y Contable"/>
  </r>
  <r>
    <x v="2"/>
    <n v="70141804"/>
    <s v="  Apoyo a la modernización de la ganadería en el Departamento Antioquia"/>
    <s v="Marzo"/>
    <s v="4 meses"/>
    <s v="Contratación Directa"/>
    <s v="Recursos Propios"/>
    <n v="1681716857"/>
    <n v="1681716857"/>
    <s v="No"/>
    <s v="N/A"/>
    <s v="Jose Jaime Barreneche"/>
    <s v="Profesional"/>
    <n v="3838802"/>
    <s v="jose.arango@antioquia.gov.co"/>
    <m/>
    <m/>
    <m/>
    <n v="140060001"/>
    <m/>
    <m/>
    <m/>
    <m/>
    <m/>
    <m/>
    <m/>
    <x v="0"/>
    <m/>
    <m/>
    <m/>
    <m/>
    <s v="Tipo C:  Supervisión"/>
    <s v="Técnica, Administrativa, Financiera, Legal y Contable"/>
  </r>
  <r>
    <x v="2"/>
    <n v="80111604"/>
    <s v="ADICIÓN Y PRÓRROGA AL CONVENIO  4600006506  CUYO OBJETO ES APOYAR LA ASISTENCIA TÉCNICA DIRECTA RURAL, A TRAVÉS DE LA COFINANCIACIÓN PARA LA CONTRATACIÓN DEL PERSONAL IDÓNEO PARA LA PRESTACIÓN DE ESTE SERVICIO SEGÚN ORDENANZA 53 DEL 22 DE DICIEMBRE DE 2016. CODIGO DE NECESIDAD 19737. TERMINACION DE CONTRATO 17-04-2018."/>
    <s v="Enero"/>
    <s v="4 meses"/>
    <s v="Régimen Especial"/>
    <s v="Recursos Propios"/>
    <n v="20825000"/>
    <n v="20825000"/>
    <s v="No"/>
    <s v="N/A"/>
    <s v="Jorge Eduardo Gañan Parra"/>
    <s v="Profesional"/>
    <s v="3838828"/>
    <s v="jorge.gañan@antioquia.gov.co"/>
    <s v="Antioquia Rural Productiva"/>
    <m/>
    <s v="Apoyo a la modernización de la ganadería en el Departamento Antioquia"/>
    <n v="140060001"/>
    <s v="Áreas agrícolas, forestales, silvopastoriles, pastos y forrajes intervenidas "/>
    <m/>
    <s v="NA"/>
    <n v="20227"/>
    <d v="2017-12-04T00:00:00"/>
    <s v="NA"/>
    <n v="4600006506"/>
    <x v="3"/>
    <s v="Yondó"/>
    <m/>
    <m/>
    <m/>
    <s v="Tipo C:  Supervisión"/>
    <s v="Técnica, Administrativa, Financiera, Legal y Contable"/>
  </r>
  <r>
    <x v="2"/>
    <n v="80111604"/>
    <s v="ADICIÓN Y PRÓRROGA AL CONVENIO 4600006684 CUYO OBJETO ES &quot;APOYAR LA ASISTENCIA TÉCNICA DIRECTA RURAL, A TRAVÉS DE LA COFINANCIACIÓN PARA LA CONTRATACIÓN DEL PERSONAL IDONEO PARA LA PRESTACIÓN DE ESTE SERVICIO SEGÚN ORDENANZA 53 DEL 22 DE DICIEMBRE DE 2016, MUNICIPIO DE SABANETA. CODIGO DE NECESIDAD 19849. VIGENCIA FUTURA 6000002381.- TERMINA  EL "/>
    <s v="Enero"/>
    <s v="4 meses"/>
    <s v="Régimen Especial"/>
    <s v="Recursos Propios"/>
    <n v="18190000"/>
    <n v="18190000"/>
    <s v="No"/>
    <s v="N/A"/>
    <s v="Luis Fernando Torres Giraldo"/>
    <s v="Profesional"/>
    <s v="3838845"/>
    <s v="luis.torres@antioquia.gov.co"/>
    <s v="Antioquia Rural Productiva"/>
    <m/>
    <s v="Apoyo a la modernización de la ganadería en el Departamento Antioquia"/>
    <n v="140060001"/>
    <s v="Áreas agrícolas, forestales, silvopastoriles, pastos y forrajes intervenidas "/>
    <m/>
    <s v="NA"/>
    <n v="20234"/>
    <d v="2017-12-04T00:00:00"/>
    <s v="NA"/>
    <n v="4600006684"/>
    <x v="3"/>
    <s v="Sabaneta"/>
    <m/>
    <m/>
    <m/>
    <s v="Tipo C:  Supervisión"/>
    <s v="Técnica, Administrativa, Financiera, Legal y Contable"/>
  </r>
  <r>
    <x v="2"/>
    <n v="80111604"/>
    <s v="ADICIÓN Y PRÓRROGA AL CONVENIO 4600006634 CUYO OBJETO ES &quot;APOYAR LA ASISTENCIA TÉCNICA DIRECTA RURAL, A TRAVÉS DE LA COFINANCIACIÓN PARA LA CONTRATACIÓN DEL PERSONAL IDONEO PARA LA PRESTACIÓN DE ESTE SERVICIO SEGÚN ORDENANZA 53 DEL 22 DE DICIEMBRE DE 2016, MUNICIPIO DE AMALFI. CODIGO DE NECESIDAD 19827. VIGENCIA FUTURA 6000002381."/>
    <s v="Enero"/>
    <s v="4 meses"/>
    <s v="Régimen Especial"/>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NA"/>
    <n v="20237"/>
    <d v="2017-12-04T00:00:00"/>
    <s v="NA"/>
    <n v="4600006634"/>
    <x v="3"/>
    <s v="Amalfi "/>
    <m/>
    <m/>
    <m/>
    <s v="Tipo C:  Supervisión"/>
    <s v="Técnica, Administrativa, Financiera, Legal y Contable"/>
  </r>
  <r>
    <x v="2"/>
    <n v="80111604"/>
    <s v="ADICION Y PRORROGA AL CONVENIO 460006636 CUYO OBJETO  ES APOYAR LA ASISTENCIA TECNICA DIRECTA RURAL A TRAVES DE LA COFIANCIAON PARA LA CONTRATACION DEL PERSONAL IDONEO PARA LA PRESTACION DE ESTE SERVICIO SEGUN ORDENAZA 53 DEL 22 DICIEMBRE DE 2016 EN EL MUNCIPIO DE YOLOMBO VF 6/2381 201605000087- NECESIDAD 19853"/>
    <s v="Enero"/>
    <s v="4 meses"/>
    <s v="Régimen Especial"/>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NA"/>
    <n v="20238"/>
    <d v="2017-12-04T00:00:00"/>
    <s v="NA"/>
    <n v="4600006636"/>
    <x v="3"/>
    <s v="Yolombó"/>
    <m/>
    <m/>
    <m/>
    <s v="Tipo C:  Supervisión"/>
    <s v="Técnica, Administrativa, Financiera, Legal y Contable"/>
  </r>
  <r>
    <x v="2"/>
    <n v="80111604"/>
    <s v="ADICIÓN Y PRÓRROGA AL CONVENIO 4600006635 CUYO OBJETO ES &quot;APOYAR LA ASISTENCIA TÉCNICA DIRECTA RURAL, A TRAVÉS DE LA COFINANCIACIÓN PARA LA CONTRATACIÓN DEL PERSONAL IDONEO PARA LA PRESTACIÓN DE ESTE SERVICIO SEGÚN ORDENANZA 53 DEL 22 DE DICIEMBRE DE 2016, MUNICIPIO DE VEGACHÍ. CODIGO DE NECESIDAD 19828. VIGENCIA FUTURA 6000002381.- TERMINA  EL 13/04/2018."/>
    <s v="Enero"/>
    <s v="4 meses"/>
    <s v="Régimen Especial"/>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NA"/>
    <n v="20239"/>
    <d v="2017-12-04T00:00:00"/>
    <s v="NA"/>
    <n v="4600006635"/>
    <x v="3"/>
    <s v="Vegachí"/>
    <m/>
    <m/>
    <m/>
    <s v="Tipo C:  Supervisión"/>
    <s v="Técnica, Administrativa, Financiera, Legal y Contable"/>
  </r>
  <r>
    <x v="2"/>
    <n v="80111604"/>
    <s v="ADICIÓN Y PRÓRROGA AL CONVENIO 4600006628 CUYO OBJETO ES &quot;APOYAR LA ASISTENCIA TÉCNICA DIRECTA RURAL, A TRAVÉS DE LA COFINANCIACIÓN PARA LA CONTRATACIÓN DEL PERSONAL IDONEO PARA LA PRESTACIÓN DE ESTE SERVICIO SEGÚN ORDENANZA 53 DEL 22 DE DICIEMBRE DE 2016, MUNICIPIO DE SANTO DOMINGO . CODIGO DE NECESIDAD 19823. VIGENCIA FUTURA 6000002381.-"/>
    <s v="Enero"/>
    <s v="4 meses"/>
    <s v="Régimen Especial"/>
    <s v="Recursos Propios"/>
    <n v="17000000"/>
    <n v="17000000"/>
    <s v="No"/>
    <s v="N/A"/>
    <s v="Mauro Antonio Gutiérrez Serna"/>
    <s v="Profesional"/>
    <s v="3838828"/>
    <s v="mauro.gutierrez@antioquia.gov.co"/>
    <s v="Antioquia Rural Productiva"/>
    <m/>
    <s v="Apoyo a la modernización de la ganadería en el Departamento Antioquia"/>
    <n v="140060001"/>
    <s v="Áreas agrícolas, forestales, silvopastoriles, pastos y forrajes intervenidas "/>
    <m/>
    <s v="NA"/>
    <n v="20245"/>
    <d v="2017-12-04T00:00:00"/>
    <s v="NA"/>
    <n v="4600006628"/>
    <x v="3"/>
    <s v="Santo Domingo"/>
    <m/>
    <m/>
    <m/>
    <s v="Tipo C:  Supervisión"/>
    <s v="Técnica, Administrativa, Financiera, Legal y Contable"/>
  </r>
  <r>
    <x v="2"/>
    <n v="80111604"/>
    <s v="ADICIÓN Y PRÓRROGA AL CONVENIO 4600006637 CUYO OBJETO ES &quot;APOYAR LA ASISTENCIA TÉCNICA DIRECTA RURAL, A TRAVÉS DE LA COFINANCIACIÓN PARA LA CONTRATACIÓN DEL PERSONAL IDONEO PARA LA PRESTACIÓN DE ESTE SERVICIO SEGÚN ORDENANZA 53 DEL 22 DE DICIEMBRE DE 2016, MUNICIPIO DE YALIL. CODIGO DE NECESIDAD 19830. VIGENCIA FUTURA 6000002381.- TERMINA  EL 13/04/2018.-"/>
    <s v="Enero"/>
    <s v="4 meses"/>
    <s v="Régimen Especial"/>
    <s v="Recursos Propios"/>
    <n v="20825000"/>
    <n v="20825000"/>
    <s v="No"/>
    <s v="N/A"/>
    <s v="Luis Guillermo Uribe Hincapíe"/>
    <s v="Profesional"/>
    <s v="3838828"/>
    <s v="luis.uribe@antioquia.gov.co"/>
    <s v="Antioquia Rural Productiva"/>
    <m/>
    <s v="Apoyo a la modernización de la ganadería en el Departamento Antioquia"/>
    <n v="140060001"/>
    <s v="Áreas agrícolas, forestales, silvopastoriles, pastos y forrajes intervenidas "/>
    <m/>
    <s v="NA"/>
    <n v="20248"/>
    <d v="2017-12-04T00:00:00"/>
    <s v="NA"/>
    <n v="4600006637"/>
    <x v="3"/>
    <s v="Yalí"/>
    <m/>
    <m/>
    <s v="Dependencia a cargo"/>
    <s v="Tipo C:  Supervisión"/>
    <s v="Técnica, Administrativa, Financiera, Legal y Contable"/>
  </r>
  <r>
    <x v="2"/>
    <n v="80111604"/>
    <s v="ADICIÓN Y PRÓRROGA AL CONVENIO  4600006490  CUYO OBJETO ES APOYAR LA ASISTENCIA TECNICA DIRECTA RURAL, A TRAVES DE LA COFINANCIACIÓN PARA LA CONTRATACIÓN DEL PERSONAL IDONEO PARA LA PRESTACIÓN DE ESTE SERVICIO SEGÚN ORDENANZA 53 DEL 22 DE DICIEMBRE DE 2016, CODIGO NECESIDAD 19729. TERMINACION DE CONTRATO 01-05-2018. VF 6000002381 ARBOLETES"/>
    <s v="Enero"/>
    <s v="4 meses"/>
    <s v="Régimen Especial"/>
    <s v="Recursos Propios"/>
    <n v="17000000"/>
    <n v="17000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NA"/>
    <n v="20262"/>
    <d v="2017-12-04T00:00:00"/>
    <s v="NA"/>
    <n v="4600006490"/>
    <x v="3"/>
    <s v="Arboletes"/>
    <m/>
    <m/>
    <s v="Luis Fernando Torres"/>
    <s v="Tipo C:  Supervisión"/>
    <s v="Técnica, Administrativa, Financiera, Legal y Contable"/>
  </r>
  <r>
    <x v="2"/>
    <n v="80111604"/>
    <s v="ADICIÓN Y PRÓRROGA AL CONVENIO  4600006493  CUYO OBJETO ES APOYAR LA ASISTENCIA TECNICA DIRECTA RURAL, A TRAVES DE LA COFINANCIACIÓN PARA LA CONTRATACIÓN DEL PERSONAL IDONEO PARA LA PRESTACIÓN DE ESTE SERVICIO SEGÚN ORDENANZA 53 DEL 22 DE DICIEMBRE DE 2016, CODIGO NECESIDAD 19730. TERMINACION DE CONTRATO 01-05-2018. VF 6000002381"/>
    <s v="Enero"/>
    <s v="4 meses"/>
    <s v="Régimen Especial"/>
    <s v="Recursos Propios"/>
    <n v="20825000"/>
    <n v="20825000"/>
    <s v="No"/>
    <s v="N/A"/>
    <s v="Mauricio Berrío"/>
    <s v="Profesional"/>
    <s v="3838828"/>
    <s v="mauricio.berrio@antioquia.gov.co"/>
    <s v="Antioquia Rural Productiva"/>
    <m/>
    <s v="Apoyo a la modernización de la ganadería en el Departamento Antioquia"/>
    <n v="140060001"/>
    <s v="Áreas agrícolas, forestales, silvopastoriles, pastos y forrajes intervenidas "/>
    <m/>
    <s v="NA"/>
    <n v="20265"/>
    <d v="2017-12-04T00:00:00"/>
    <s v="NA"/>
    <n v="4600006493"/>
    <x v="3"/>
    <s v="Carepa"/>
    <m/>
    <m/>
    <s v="Caros Mario  Giraldo"/>
    <s v="Tipo C:  Supervisión"/>
    <s v="Técnica, Administrativa, Financiera, Legal y Contable"/>
  </r>
  <r>
    <x v="2"/>
    <n v="80111604"/>
    <s v="ADICIÓN Y PRÓRROGA AL CONVENIO  4600006470  CUYO OBJETO ES APOYAR LA ASISTENCIA TECNICA DIRECTA RURAL, A TRAVES DE LA COFINANCIACIÓN PARA LA CONTRATACIÓN DEL PERSONAL IDONEO PARA LA PRESTACIÓN DE ESTE SERVICIO SEGÚN ORDENANZA 53 DEL 22 DE DICIEMBRE DE 2016, CODIGO NECESIDAD 19727. TERMINACION DE CONTRATO 01-05-2018. VF 6000002381.CHIGORODO"/>
    <s v="Enero"/>
    <s v="4 meses"/>
    <s v="Régimen Especial"/>
    <s v="Recursos Propios"/>
    <n v="17000000"/>
    <n v="17000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NA"/>
    <n v="20271"/>
    <d v="2017-12-04T00:00:00"/>
    <s v="NA"/>
    <n v="4600006470"/>
    <x v="3"/>
    <s v="Chigorodó"/>
    <m/>
    <m/>
    <s v="Alejandro Henao "/>
    <s v="Tipo C:  Supervisión"/>
    <s v="Técnica, Administrativa, Financiera, Legal y Contable"/>
  </r>
  <r>
    <x v="2"/>
    <n v="80111604"/>
    <s v="ADICIÓN Y PRÓRROGA AL CONVENIO  4600006510  CUYO OBJETO ES APOYAR LA ASISTENCIA TÉCNICA DIRECTA RURAL, A TRAVÉS DE LA COFINANCIACIÓN PARA LA CONTRATACIÓN DEL PERSONAL IDÓNEO PARA LA PRESTACIÓN DE ESTE SERVICIO SEGÚN ORDENANZA 53 DEL 22 DE DICIEMBRE DE 2016. CODIGO DE NECESIDAD 19741. TERMINACION DE CONTRATO 05-05-2018."/>
    <s v="Enero"/>
    <s v="4 meses"/>
    <s v="Régimen Especial"/>
    <s v="Recursos Propios"/>
    <n v="20825000"/>
    <n v="20825000"/>
    <s v="No"/>
    <s v="N/A"/>
    <s v="Mauricio Berrío Mena"/>
    <s v="Profesional"/>
    <s v="3838828"/>
    <s v="mauricio.berrio@antioquia.gov.co"/>
    <s v="Antioquia Rural Productiva"/>
    <m/>
    <s v="Apoyo a la modernización de la ganadería en el Departamento Antioquia"/>
    <n v="140060001"/>
    <s v="Áreas agrícolas, forestales, silvopastoriles, pastos y forrajes intervenidas "/>
    <m/>
    <s v="NA"/>
    <n v="20274"/>
    <d v="2017-12-04T00:00:00"/>
    <s v="NA"/>
    <n v="4600006510"/>
    <x v="3"/>
    <s v="Mutatá"/>
    <m/>
    <m/>
    <s v="Carlos Mario Valencia"/>
    <s v="Tipo C:  Supervisión"/>
    <s v="Técnica, Administrativa, Financiera, Legal y Contable"/>
  </r>
  <r>
    <x v="2"/>
    <n v="80111604"/>
    <s v="ADICIÓN Y PRÓRROGA AL CONVENIO  4600006512  CUYO OBJETO ES APOYAR LA ASISTENCIA TÉCNICA DIRECTA RURAL, A TRAVÉS DE LA COFINANCIACIÓN PARA LA CONTRATACIÓN DEL PERSONAL IDÓNEO PARA LA PRESTACIÓN DE ESTE SERVICIO SEGÚN ORDENANZA 53 DEL 22 DE DICIEMBRE DE 2016. CODIGO DE NECESIDAD 19743. TERMINACION DE CONTRATO 02-05-2018.SAN PEDRO DE URABA"/>
    <s v="Enero"/>
    <s v="4 meses"/>
    <s v="Régimen Especial"/>
    <s v="Recursos Propios"/>
    <n v="20825000"/>
    <n v="20825000"/>
    <s v="No"/>
    <s v="N/A"/>
    <s v="Jorge Humberto Ramírez Corrales"/>
    <s v="Profesional"/>
    <s v="3838828"/>
    <s v="jorge.ramirez@antioquia.gov.co"/>
    <s v="Antioquia Rural Productiva"/>
    <m/>
    <s v="Apoyo a la modernización de la ganadería en el Departamento Antioquia"/>
    <n v="140060001"/>
    <s v="Áreas agrícolas, forestales, silvopastoriles, pastos y forrajes intervenidas "/>
    <m/>
    <s v="NA"/>
    <n v="20277"/>
    <d v="2017-12-04T00:00:00"/>
    <s v="NA"/>
    <n v="4600006512"/>
    <x v="3"/>
    <s v="San Pedro de Uraba"/>
    <m/>
    <m/>
    <s v="Diego Fernando Bedoya"/>
    <s v="Tipo C:  Supervisión"/>
    <s v="Técnica, Administrativa, Financiera, Legal y Contable"/>
  </r>
  <r>
    <x v="2"/>
    <n v="80111604"/>
    <s v="Apoyar la Asistencia Técnica Directa Rural, a través de la cofinanciación para la contratación de personal idóneo, para la prestación de este servicio, según la Ordenanza 53 del 22 de diciembre de 2016, en el Municipio de Turbo"/>
    <s v="Enero"/>
    <s v="4 meses"/>
    <s v="Régimen Especial"/>
    <s v="Recursos Propios"/>
    <n v="20825000"/>
    <n v="20825000"/>
    <s v="No"/>
    <s v="N/A"/>
    <s v="Jorge Humberto Ramírez Corrales"/>
    <s v="Profesional"/>
    <s v="3838828"/>
    <s v="jorge.ramirez@antioquia.gov.co"/>
    <s v="Antioquia Rural Productiva"/>
    <m/>
    <s v="Apoyo a la modernización de la ganadería en el Departamento Antioquia"/>
    <n v="140060001"/>
    <s v="Áreas agrícolas, forestales, silvopastoriles, pastos y forrajes intervenidas "/>
    <m/>
    <s v="NA"/>
    <n v="20279"/>
    <d v="2017-12-04T00:00:00"/>
    <s v="NA"/>
    <n v="4600006511"/>
    <x v="3"/>
    <s v="Turbo"/>
    <m/>
    <m/>
    <s v="Diego Fernando Bedoya"/>
    <s v="Tipo C:  Supervisión"/>
    <s v="Técnica, Administrativa, Financiera, Legal y Contable"/>
  </r>
  <r>
    <x v="2"/>
    <n v="80111604"/>
    <s v="ADICIÓN Y PRÓRROGA AL CONVENIO  4600006472  CUYO OBJETO ES APOYAR LA ASISTENCIA TECNICA DIRECTA RURAL, A TRAVES DE LA COFINANCIACIÓN PARA LA CONTRATACIÓN DEL PERSONAL IDONEO PARA LA PRESTACIÓN DE ESTE SERVICIO SEGÚN ORDENANZA 53 DEL 22 DE DICIEMBRE DE 2016, CODIGO NECESIDAD 19728. TERMINACION DE CONTRATO 01-05-2018. VF 6000002381.SAN JUAN DE URABA"/>
    <s v="Enero"/>
    <s v="4 meses"/>
    <s v="Régimen Especial"/>
    <s v="Recursos Propios"/>
    <n v="20825000"/>
    <n v="20825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NA"/>
    <n v="20284"/>
    <d v="2017-12-04T00:00:00"/>
    <s v="NA"/>
    <n v="4600006472"/>
    <x v="3"/>
    <s v="San Juan de Urabá"/>
    <m/>
    <m/>
    <s v="Herman Serna"/>
    <s v="Tipo C:  Supervisión"/>
    <s v="Técnica, Administrativa, Financiera, Legal y Contable"/>
  </r>
  <r>
    <x v="2"/>
    <n v="80111604"/>
    <s v="ADICIÓN Y PRÓRROGA AL CONVENIO  4600006505  CUYO OBJETO ES APOYAR LA ASISTENCIA TÉCNICA DIRECTA RURAL, A TRAVÉS DE LA COFINANCIACIÓN PARA LA CONTRATACIÓN DEL PERSONAL IDÓNEO PARA LA PRESTACIÓN DE ESTE SERVICIO SEGÚN ORDENANZA 53 DEL 22 DE DICIEMBRE DE 2016. CODIGO DE NECESIDAD 19736. TERMINACION DE CONTRATO 19-04-2018.VIGIA DEL FUERTE"/>
    <s v="Enero"/>
    <s v="4 meses"/>
    <s v="Régimen Especial"/>
    <s v="Recursos Propios"/>
    <n v="17000000"/>
    <n v="17000000"/>
    <s v="No"/>
    <s v="N/A"/>
    <s v="Mauricio Berrío"/>
    <s v="Profesional"/>
    <s v="3838828"/>
    <s v="mauricio.berrio@antioquia.gov.co"/>
    <s v="Antioquia Rural Productiva"/>
    <m/>
    <s v="Apoyo a la modernización de la ganadería en el Departamento Antioquia"/>
    <n v="140060001"/>
    <s v="Áreas agrícolas, forestales, silvopastoriles, pastos y forrajes intervenidas "/>
    <m/>
    <s v="NA"/>
    <n v="20285"/>
    <d v="2017-12-04T00:00:00"/>
    <s v="NA"/>
    <n v="4600006505"/>
    <x v="3"/>
    <s v="Vigía del Fuerte"/>
    <m/>
    <m/>
    <s v="Catalina Marin"/>
    <s v="Tipo C:  Supervisión"/>
    <s v="Técnica, Administrativa, Financiera, Legal y Contable"/>
  </r>
  <r>
    <x v="2"/>
    <n v="80111604"/>
    <s v="ADICIÓN Y PRÓRROGA AL CONVENIO 4600006593 CUYO OBJETO ES &quot;APOYAR LA ASISTENCIA TÉCNICA DIRECTA RURAL, A TRAVÉS DE LA COFINANCIACIÓN PARA LA CONTRATACIÓN DEL PERSONAL IDONEO PARA LA PRESTACIÓN DE ESTE SERVICIO SEGÚN ORDENANZA 53 DEL 22 DE DICIEMBRE DE 2016, MUNICIPIO DE ITUANGO. CODIGO DE NECESIDAD 19798. VIGENCIA FUTURA 6000002381.- TERMINA  EL 11/04/2018.-"/>
    <s v="Enero"/>
    <s v="4 meses"/>
    <s v="Régimen Especial"/>
    <s v="Recursos Propios"/>
    <n v="20825000"/>
    <n v="20825000"/>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NA"/>
    <n v="20286"/>
    <d v="2017-12-04T00:00:00"/>
    <s v="NA"/>
    <n v="4600006593"/>
    <x v="3"/>
    <s v="Ituango"/>
    <m/>
    <m/>
    <s v="Teresita Rengifo"/>
    <s v="Tipo C:  Supervisión"/>
    <s v="Técnica, Administrativa, Financiera, Legal y Contable"/>
  </r>
  <r>
    <x v="2"/>
    <n v="80111604"/>
    <s v="ADICIÓN Y PRÓRROGA AL CONVENIO 4600006606 CUYO OBJETO ES &quot;APOYAR LA ASISTENCIA TÉCNICA DIRECTA RURAL, A TRAVÉS DE LA COFINANCIACIÓN PARA LA CONTRATACIÓN DEL PERSONAL IDONEO PARA LA PRESTACIÓN DE ESTE SERVICIO SEGÚN ORDENANZA 53 DEL 22 DE DICIEMBRE DE 2016, MUNICIPIO DE SAN ANDRES DE CUERQUIA. CODIGO DE NECESIDAD 19808. VIGENCIA FUTURA 6000002381.- TERMINA  EL 18/04/2018."/>
    <s v="Enero"/>
    <s v="4 meses"/>
    <s v="Régimen Especial"/>
    <s v="Recursos Propios"/>
    <n v="16999998.724999998"/>
    <n v="16999998.724999998"/>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NA"/>
    <n v="20287"/>
    <d v="2017-12-04T00:00:00"/>
    <s v="NA"/>
    <n v="4600006606"/>
    <x v="3"/>
    <s v="San Andrés de Cuerquia"/>
    <m/>
    <m/>
    <s v="Dependencia a cargo"/>
    <s v="Tipo C:  Supervisión"/>
    <s v="Técnica, Administrativa, Financiera, Legal y Contable"/>
  </r>
  <r>
    <x v="2"/>
    <n v="80111604"/>
    <s v="ADICIÓN Y PRÓRROGA AL CONVENIO 4600006587 CUYO OBJETO ES &quot;APOYAR LA ASISTENCIA TÉCNICA DIRECTA RURAL, A TRAVÉS DE LA COFINANCIACIÓN PARA LA CONTRATACIÓN DEL PERSONAL IDONEO PARA LA PRESTACIÓN DE ESTE SERVICIO SEGÚN ORDENANZA 53 DEL 22 DE DICIEMBRE DE 2016, MUNICIPIO DE TOLEDO. CODIGO DE NECESIDAD 19793. VIGENCIA FUTURA 6000002381.- TERMINA  EL 08/04/2018.-"/>
    <s v="Enero"/>
    <s v="4 meses"/>
    <s v="Régimen Especial"/>
    <s v="Recursos Propios"/>
    <n v="16999999.574999999"/>
    <n v="16999999.574999999"/>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NA"/>
    <n v="20288"/>
    <d v="2017-12-04T00:00:00"/>
    <s v="NA"/>
    <n v="4600006587"/>
    <x v="3"/>
    <s v="Toledo "/>
    <m/>
    <m/>
    <s v="Jorge Eduardo Gañan Parra"/>
    <s v="Tipo C:  Supervisión"/>
    <s v="Técnica, Administrativa, Financiera, Legal y Contable"/>
  </r>
  <r>
    <x v="2"/>
    <n v="80111604"/>
    <s v="ADICIÓN Y PRÓRROGA AL CONVENIO 4600006592 CUYO OBJETO ES &quot;APOYAR LA ASISTENCIA TÉCNICA DIRECTA RURAL, A TRAVÉS DE LA COFINANCIACIÓN PARA LA CONTRATACIÓN DEL PERSONAL IDONEO PARA LA PRESTACIÓN DE ESTE SERVICIO SEGÚN ORDENANZA 53 DEL 22 DE DICIEMBRE DE 2016, MUNICIPIO DE ENTRERRÍOS. CODIGO DE NECESIDAD 19797. VIGENCIA FUTURA 6000002381.- TERMINA  EL 05/04/2018.-"/>
    <s v="Enero"/>
    <s v="4 meses"/>
    <s v="Régimen Especial"/>
    <s v="Recursos Propios"/>
    <n v="17000000"/>
    <n v="17000000"/>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NA"/>
    <n v="20291"/>
    <d v="2017-12-04T00:00:00"/>
    <s v="NA"/>
    <n v="4600006592"/>
    <x v="3"/>
    <s v="Entrerrios"/>
    <m/>
    <m/>
    <s v="Luis Fernando Torres Giraldo"/>
    <s v="Tipo C:  Supervisión"/>
    <s v="Técnica, Administrativa, Financiera, Legal y Contable"/>
  </r>
  <r>
    <x v="2"/>
    <n v="80111604"/>
    <s v="ADICIÓN Y PRÓRROGA AL CONVENIO  4600006603  CUYO OBJETO ES APOYAR LA ASISTENCIA TÉCNICA DIRECTA RURAL, A TRAVÉS DE LA COFINANCIACIÓN PARA LA CONTRATACIÓN DEL PERSONAL IDÓNEO PARA LA PRESTACIÓN DE ESTE SERVICIO SEGÚN ORDENANZA 53 DEL 22 DE DICIEMBRE DE 2016. MUNICIPIO SANTA ROSA DE OSOS. NECESIDAD 19805. TERMINACION DE CONTRATO 12-04-2018."/>
    <s v="Enero"/>
    <s v="4 meses"/>
    <s v="Régimen Especial"/>
    <s v="Recursos Propios"/>
    <n v="20825000"/>
    <n v="20825000"/>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NA"/>
    <n v="20292"/>
    <d v="2017-12-04T00:00:00"/>
    <s v="NA"/>
    <n v="4600006603"/>
    <x v="3"/>
    <s v="Santa Rosa de Osos"/>
    <m/>
    <m/>
    <s v="Javier Montoya Gutierrez"/>
    <s v="Tipo C:  Supervisión"/>
    <s v="Técnica, Administrativa, Financiera, Legal y Contable"/>
  </r>
  <r>
    <x v="2"/>
    <n v="80111604"/>
    <s v="ADICIÓN Y PRÓRROGA AL CONVENIO 4600006594 CUYO OBJETO ES &quot;APOYAR LA ASISTENCIA TÉCNICA DIRECTA RURAL, A TRAVÉS DE LA COFINANCIACIÓN PARA LA CONTRATACIÓN DEL PERSONAL IDONEO PARA LA PRESTACIÓN DE ESTE SERVICIO SEGÚN ORDENANZA 53 DEL 22 DE DICIEMBRE DE 2016, MUNICIPIO DE SAN PEDRO DE LOS MILAGROS. CODIGO DE NECESIDAD 19799. VIGENCIA FUTURA 6000002381.- TERMINA  EL 18/03/2018.-"/>
    <s v="Enero"/>
    <s v="4 meses"/>
    <s v="Régimen Especial"/>
    <s v="Recursos Propios"/>
    <n v="20509997.024999999"/>
    <n v="20509997.024999999"/>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NA"/>
    <n v="20293"/>
    <d v="2017-12-04T00:00:00"/>
    <s v="NA"/>
    <n v="4600006594"/>
    <x v="3"/>
    <s v="San Pedro de los Milagros"/>
    <m/>
    <m/>
    <s v="Javier Montoya Gutierrez"/>
    <s v="Tipo C:  Supervisión"/>
    <s v="Técnica, Administrativa, Financiera, Legal y Contable"/>
  </r>
  <r>
    <x v="2"/>
    <n v="80111604"/>
    <s v="ADICIÓN Y PRÓRROGA AL CONVENIO 4600006590 CUYO OBJETO ES &quot;APOYAR LA ASISTENCIA TÉCNICA DIRECTA RURAL, A TRAVÉS DE LA COFINANCIACIÓN PARA LA CONTRATACIÓN DEL PERSONAL IDONEO PARA LA PRESTACIÓN DE ESTE SERVICIO SEGÚN ORDENANZA 53 DEL 22 DE DICIEMBRE DE 2016, MUNICIPIO DE ANGOSTURA. CODIGO DE NECESIDAD 19795.  VIGENCIA FUTURA 6000002381.- TERMINA  EL 12/04/2018.-"/>
    <s v="Enero"/>
    <s v="4 meses"/>
    <s v="Régimen Especial"/>
    <s v="Recursos Propios"/>
    <n v="20825000"/>
    <n v="20825000"/>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NA"/>
    <n v="20294"/>
    <d v="2017-12-04T00:00:00"/>
    <s v="NA"/>
    <n v="4600006590"/>
    <x v="3"/>
    <s v="Angostura "/>
    <m/>
    <m/>
    <s v="Javier Montoya Gutierrez"/>
    <s v="Tipo C:  Supervisión"/>
    <s v="Técnica, Administrativa, Financiera, Legal y Contable"/>
  </r>
  <r>
    <x v="2"/>
    <n v="80111604"/>
    <s v="ADICIÓN Y PRÓRROGA AL CONVENIO 4600006604 CUYO OBJETO ES &quot;APOYAR LA ASISTENCIA TÉCNICA DIRECTA RURAL, A TRAVÉS DE LA COFINANCIACIÓN PARA LA CONTRATACIÓN DEL PERSONAL IDONEO PARA LA PRESTACIÓN DE ESTE SERVICIO SEGÚN ORDENANZA 53 DEL 22 DE DICIEMBRE DE 2016, MUNICIPIO DE CAMPAMENTO. CODIGO DE NECESIDAD 19806. VIGENCIA FUTURA 6000002381.- TERMINA  EL 18/04/2018.-"/>
    <s v="Enero"/>
    <s v="4 meses"/>
    <s v="Régimen Especial"/>
    <s v="Recursos Propios"/>
    <n v="20824997.024999999"/>
    <n v="20824997.024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NA"/>
    <n v="20295"/>
    <d v="2017-12-04T00:00:00"/>
    <s v="NA"/>
    <n v="4600006604"/>
    <x v="3"/>
    <s v="Campamento"/>
    <m/>
    <m/>
    <s v="Mauro Antonio Gutiérrez Serna"/>
    <s v="Tipo C:  Supervisión"/>
    <s v="Técnica, Administrativa, Financiera, Legal y Contable"/>
  </r>
  <r>
    <x v="2"/>
    <n v="80111604"/>
    <s v="ADICIÓN Y PRÓRROGA AL CONVENIO 4600006589 CUYO OBJETO ES &quot;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
    <s v="Enero"/>
    <s v="4 meses"/>
    <s v="Régimen Especial"/>
    <s v="Recursos Propios"/>
    <n v="20824574.574999999"/>
    <n v="20824574.574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NA"/>
    <n v="20296"/>
    <d v="2017-12-04T00:00:00"/>
    <s v="NA"/>
    <n v="4600006589"/>
    <x v="3"/>
    <s v="Guadalupe"/>
    <m/>
    <m/>
    <s v="Luis Guillermo Uribe Hincapíe"/>
    <s v="Tipo C:  Supervisión"/>
    <s v="Técnica, Administrativa, Financiera, Legal y Contable"/>
  </r>
  <r>
    <x v="2"/>
    <n v="80111604"/>
    <s v="ADICIÓN Y PRÓRROGA AL CONVENIO 4600006589 CUYO OBJETO ES &quot;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
    <s v="Enero"/>
    <s v="4 meses"/>
    <s v="Régimen Especial"/>
    <s v="Recursos Propios"/>
    <n v="20824993.199999999"/>
    <n v="20824993.199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NA"/>
    <n v="20298"/>
    <d v="2017-12-04T00:00:00"/>
    <s v="NA"/>
    <n v="4600006602"/>
    <x v="3"/>
    <s v="Don Matias "/>
    <m/>
    <m/>
    <s v="Carlos Mario Giraldo García"/>
    <s v="Tipo C:  Supervisión"/>
    <s v="Técnica, Administrativa, Financiera, Legal y Contable"/>
  </r>
  <r>
    <x v="2"/>
    <n v="80111604"/>
    <s v="Adición y prórroga al convenio  4600006552  cuyo objeto es Apoyar la Asistencia Tecnica Directa Rural, a traves de la cofinanciación para la contratación del personal idoneo para la prestación de este servicio según ordenanza 53 del 22 de diciembre de 2016, en el municipio de  Argelia"/>
    <s v="Enero"/>
    <s v="4 meses"/>
    <s v="Régimen Especial"/>
    <s v="Recursos Propios"/>
    <n v="17000000"/>
    <n v="17000000"/>
    <s v="No"/>
    <s v="N/A"/>
    <s v="Jesús Anibal Zapata"/>
    <s v="Profesional"/>
    <s v="3838828"/>
    <s v="jesus.zapata@antioquia.gov.co"/>
    <s v="Antioquia Rural Productiva"/>
    <m/>
    <s v="Apoyo a la modernización de la ganadería en el Departamento Antioquia"/>
    <n v="140060001"/>
    <s v="Áreas agrícolas, forestales, silvopastoriles, pastos y forrajes intervenidas "/>
    <m/>
    <s v="NA"/>
    <n v="20310"/>
    <d v="2017-12-04T00:00:00"/>
    <s v="NA"/>
    <n v="4600006552"/>
    <x v="3"/>
    <s v="Argelia "/>
    <m/>
    <m/>
    <s v="Mauricio Berrío"/>
    <s v="Tipo C:  Supervisión"/>
    <s v="Técnica, Administrativa, Financiera, Legal y Contable"/>
  </r>
  <r>
    <x v="2"/>
    <n v="80111604"/>
    <s v="Adición y prórroga al convenio  4600006549  cuyo objeto es Apoyar la Asistencia Tecnica Directa Rural, a traves de la cofinanciación para la contratación del personal idoneo para la prestación de este servicio según ordenanza 53 del 22 de diciembre de 2016, en el municipio de El Retiro"/>
    <s v="Enero"/>
    <s v="4 meses"/>
    <s v="Régimen Especial"/>
    <s v="Recursos Propios"/>
    <n v="20824998.300000001"/>
    <n v="20824998.300000001"/>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NA"/>
    <n v="20314"/>
    <d v="2017-12-04T00:00:00"/>
    <s v="NA"/>
    <n v="4600006549"/>
    <x v="3"/>
    <s v="El Retiro"/>
    <m/>
    <m/>
    <s v="Carlos Mario Giraldo García"/>
    <s v="Tipo C:  Supervisión"/>
    <s v="Técnica, Administrativa, Financiera, Legal y Contable"/>
  </r>
  <r>
    <x v="2"/>
    <n v="80111604"/>
    <s v="Adición y prórroga al convenio  4600006546  cuyo objeto es Apoyar la Asistencia Tecnica Directa Rural, a traves de la cofinanciación para la contratación del personal idoneo para la prestación de este servicio según ordenanza 53 del 22 de diciembre de 2016, en el municipio de  Granada"/>
    <s v="Enero"/>
    <s v="4 meses"/>
    <s v="Régimen Especial"/>
    <s v="Recursos Propios"/>
    <n v="20825000"/>
    <n v="20825000"/>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NA"/>
    <n v="20315"/>
    <d v="2017-12-04T00:00:00"/>
    <s v="NA"/>
    <n v="4600006546"/>
    <x v="3"/>
    <s v="Granada"/>
    <m/>
    <m/>
    <s v="Mauricio Berrío Mena"/>
    <s v="Tipo C:  Supervisión"/>
    <s v="Técnica, Administrativa, Financiera, Legal y Contable"/>
  </r>
  <r>
    <x v="2"/>
    <n v="80111604"/>
    <s v="Adición y prórroga al convenio  4600006522  cuyo objeto es Apoyar la Asistencia Tecnica Directa Rural, a traves de la cofinanciación para la contratación del personal idoneo para la prestación de este servicio según ordenanza 53 del 22 de diciembre de 2016, en el municipio de  San Vicente Ferrer"/>
    <s v="Enero"/>
    <s v="4 meses"/>
    <s v="Régimen Especial"/>
    <s v="Recursos Propios"/>
    <n v="20825000"/>
    <n v="20825000"/>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NA"/>
    <n v="20317"/>
    <d v="2017-12-04T00:00:00"/>
    <s v="NA"/>
    <n v="4600006522"/>
    <x v="3"/>
    <s v="San Vicente"/>
    <m/>
    <m/>
    <s v="Jorge Humberto Ramírez Corrales"/>
    <s v="Tipo C:  Supervisión"/>
    <s v="Técnica, Administrativa, Financiera, Legal y Contable"/>
  </r>
  <r>
    <x v="2"/>
    <n v="80111604"/>
    <s v="Adición y prórroga al convenio  4600006550  cuyo objeto es Apoyar la Asistencia Tecnica Directa Rural, a traves de la cofinanciación para la contratación del personal idoneo para la prestación de este servicio según ordenanza 53 del 22 de diciembre de 2016, en el municipio de  Abejorral"/>
    <s v="Enero"/>
    <s v="4 meses"/>
    <s v="Régimen Especial"/>
    <s v="Recursos Propios"/>
    <n v="20824993.199999999"/>
    <n v="20824993.199999999"/>
    <s v="No"/>
    <s v="N/A"/>
    <s v="Jesus Antonio Palacios Anaya"/>
    <s v="Profesional"/>
    <s v="3838828"/>
    <s v="jesus.palacios@antioquia.gov.co"/>
    <s v="Antioquia Rural Productiva"/>
    <m/>
    <s v="Apoyo a la modernización de la ganadería en el Departamento Antioquia"/>
    <n v="140060001"/>
    <s v="Áreas agrícolas, forestales, silvopastoriles, pastos y forrajes intervenidas "/>
    <m/>
    <s v="NA"/>
    <n v="20319"/>
    <d v="2017-12-04T00:00:00"/>
    <s v="NA"/>
    <n v="4600006550"/>
    <x v="3"/>
    <s v="Abejorral"/>
    <m/>
    <m/>
    <s v="Jorge Humberto Ramírez Corrales"/>
    <s v="Tipo C:  Supervisión"/>
    <s v="Técnica, Administrativa, Financiera, Legal y Contable"/>
  </r>
  <r>
    <x v="2"/>
    <n v="80111604"/>
    <s v="Adición y prórroga al convenio  4600006521  cuyo objeto es Apoyar la Asistencia Tecnica Directa Rural, a traves de la cofinanciación para la contratación del personal idoneo para la prestación de este servicio según ordenanza 53 del 22 de diciembre de 2016, en el municipio de  Marinilla"/>
    <s v="Enero"/>
    <s v="4 meses"/>
    <s v="Régimen Especial"/>
    <s v="Recursos Propios"/>
    <n v="20824997.024999999"/>
    <n v="20824997.024999999"/>
    <s v="No"/>
    <s v="N/A"/>
    <s v="Jesus Antonio Palacios Anaya"/>
    <s v="Profesional"/>
    <s v="3838828"/>
    <s v="jesus.palacios@antioquia.gov.co"/>
    <s v="Antioquia Rural Productiva"/>
    <m/>
    <s v="Apoyo a la modernización de la ganadería en el Departamento Antioquia"/>
    <n v="140060001"/>
    <s v="Áreas agrícolas, forestales, silvopastoriles, pastos y forrajes intervenidas "/>
    <m/>
    <s v="NA"/>
    <n v="20326"/>
    <d v="2017-12-04T00:00:00"/>
    <s v="NA"/>
    <n v="4600006521"/>
    <x v="3"/>
    <s v="Marinilla"/>
    <m/>
    <m/>
    <s v="Carlos Mario Giraldo García"/>
    <s v="Tipo C:  Supervisión"/>
    <s v="Técnica, Administrativa, Financiera, Legal y Contable"/>
  </r>
  <r>
    <x v="2"/>
    <n v="80111604"/>
    <s v="Adición y prórroga al convenio  4600006529  cuyo objeto es Apoyar la Asistencia Tecnica Directa Rural, a traves de la cofinanciación para la contratación del personal idoneo para la prestación de este servicio según ordenanza 53 del 22 de diciembre de 2016, en el municipio de  El Peñol"/>
    <s v="Enero"/>
    <s v="4 meses"/>
    <s v="Régimen Especial"/>
    <s v="Recursos Propios"/>
    <n v="20825000"/>
    <n v="20825000"/>
    <s v="No"/>
    <s v="N/A"/>
    <s v="Juan Felipe Bedoya "/>
    <s v="Profesional"/>
    <s v="3838828"/>
    <s v="juan.bedoya@antioquia.gov.co"/>
    <s v="Antioquia Rural Productiva"/>
    <m/>
    <s v="Apoyo a la modernización de la ganadería en el Departamento Antioquia"/>
    <n v="140060001"/>
    <s v="Áreas agrícolas, forestales, silvopastoriles, pastos y forrajes intervenidas "/>
    <m/>
    <s v="NA"/>
    <n v="20340"/>
    <d v="2017-12-04T00:00:00"/>
    <s v="NA"/>
    <n v="4600006529"/>
    <x v="3"/>
    <s v="El Peñol"/>
    <m/>
    <m/>
    <s v="Mauricio Berrío"/>
    <s v="Tipo C:  Supervisión"/>
    <s v="Técnica, Administrativa, Financiera, Legal y Contable"/>
  </r>
  <r>
    <x v="2"/>
    <n v="80111604"/>
    <s v="Adición y prórroga al convenio  4600006547  cuyo objeto es Apoyar la Asistencia Tecnica Directa Rural, a traves de la cofinanciación para la contratación del personal idoneo para la prestación de este servicio según ordenanza 53 del 22 de  diciembre de 2016, en el municipio de La Ceja"/>
    <s v="Enero"/>
    <s v="4 meses"/>
    <s v="Régimen Especial"/>
    <s v="Recursos Propios"/>
    <n v="20825000"/>
    <n v="20825000"/>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NA"/>
    <n v="20341"/>
    <d v="2017-12-04T00:00:00"/>
    <s v="NA"/>
    <n v="4600006547"/>
    <x v="3"/>
    <s v="La Ceja "/>
    <m/>
    <m/>
    <s v="Diego León Vallejo"/>
    <s v="Tipo C:  Supervisión"/>
    <s v="Técnica, Administrativa, Financiera, Legal y Contable"/>
  </r>
  <r>
    <x v="2"/>
    <n v="80111604"/>
    <s v="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
    <s v="Enero"/>
    <s v="4 meses"/>
    <s v="Régimen Especial"/>
    <s v="Recursos Propios"/>
    <n v="20825000"/>
    <n v="20825000"/>
    <s v="No"/>
    <s v="N/A"/>
    <s v="Juan Felipe Bedoya "/>
    <s v="Profesional"/>
    <s v="3838828"/>
    <s v="juan.bedoya@antioquia.gov.co"/>
    <s v="Antioquia Rural Productiva"/>
    <m/>
    <s v="Apoyo a la modernización de la ganadería en el Departamento Antioquia"/>
    <n v="140060001"/>
    <s v="Áreas agrícolas, forestales, silvopastoriles, pastos y forrajes intervenidas "/>
    <m/>
    <s v="NA"/>
    <n v="20342"/>
    <d v="2017-12-04T00:00:00"/>
    <s v="NA"/>
    <n v="4600006518"/>
    <x v="3"/>
    <s v="Rionegro"/>
    <m/>
    <m/>
    <s v="Diego León Vallejo"/>
    <s v="Tipo C:  Supervisión"/>
    <s v="Técnica, Administrativa, Financiera, Legal y Contable"/>
  </r>
  <r>
    <x v="2"/>
    <n v="80111604"/>
    <s v="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
    <s v="Enero"/>
    <s v="4 meses"/>
    <s v="Régimen Especial"/>
    <s v="Recursos Propios"/>
    <n v="20824997.449999999"/>
    <n v="20824997.449999999"/>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NA"/>
    <n v="20347"/>
    <d v="2017-12-04T00:00:00"/>
    <s v="NA"/>
    <n v="4600006523"/>
    <x v="3"/>
    <s v="San Luis "/>
    <m/>
    <m/>
    <s v="Diego León Vallejo"/>
    <s v="Tipo C:  Supervisión"/>
    <s v="Técnica, Administrativa, Financiera, Legal y Contable"/>
  </r>
  <r>
    <x v="2"/>
    <n v="80111604"/>
    <s v="Adición y prórroga al convenio  4600006520  cuyo objeto es Apoyar la Asistencia Tecnica Directa Rural, a traves de la cofinanciación para la contratación del personal idoneo para la prestación de este servicio según ordenanza 53 del 22 de diciembre de 2016, en el municipio de  San Carlos"/>
    <s v="Enero"/>
    <s v="4 meses"/>
    <s v="Régimen Especial"/>
    <s v="Recursos Propios"/>
    <n v="20825000"/>
    <n v="20825000"/>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NA"/>
    <n v="20348"/>
    <d v="2017-12-04T00:00:00"/>
    <s v="NA"/>
    <n v="4600006520"/>
    <x v="3"/>
    <s v="San Carlos"/>
    <m/>
    <m/>
    <s v="Judith Gomez Posada"/>
    <s v="Tipo C:  Supervisión"/>
    <s v="Técnica, Administrativa, Financiera, Legal y Contable"/>
  </r>
  <r>
    <x v="2"/>
    <n v="80111604"/>
    <s v="Adición y prórroga al convenio  4600006527  cuyo objeto es Apoyar la Asistencia Tecnica Directa Rural, a traves de la cofinanciación para la contratación del personal idoneo para la prestación de este servicio según ordenanza 53 del 22 de diciembre de 2016, en el municipio de  El Santuario"/>
    <s v="Enero"/>
    <s v="4 meses"/>
    <s v="Régimen Especial"/>
    <s v="Recursos Propios"/>
    <n v="20824997.024999999"/>
    <n v="20824997.024999999"/>
    <s v="No"/>
    <s v="N/A"/>
    <s v="Jesús Antonio Palacio"/>
    <s v="Profesional"/>
    <s v="3838828"/>
    <s v="jesus.palacios@antioquia.gov.co"/>
    <s v="Antioquia Rural Productiva"/>
    <m/>
    <s v="Apoyo a la modernización de la ganadería en el Departamento Antioquia"/>
    <n v="140060001"/>
    <s v="Áreas agrícolas, forestales, silvopastoriles, pastos y forrajes intervenidas "/>
    <m/>
    <s v="NA"/>
    <n v="20335"/>
    <d v="2017-12-04T00:00:00"/>
    <s v="NA"/>
    <n v="4600006527"/>
    <x v="3"/>
    <s v="El Santuario"/>
    <m/>
    <m/>
    <s v="Judith Gomez Posada"/>
    <s v="Tipo C:  Supervisión"/>
    <s v="Técnica, Administrativa, Financiera, Legal y Contable"/>
  </r>
  <r>
    <x v="2"/>
    <n v="80111604"/>
    <s v="ADICIÓN Y PRÓRROGA AL CONVENIO  4600006514  CUYO OBJETO ES APOYAR LA ASISTENCIA TÉCNICA DIRECTA RURAL, A TRAVÉS DE LA COFINANCIACIÓN PARA LA CONTRATACIÓN DEL PERSONAL IDÓNEO PARA LA PRESTACIÓN DE ESTE SERVICIO SEGÚN ORDENANZA 53 DEL 22 DE DICIEMBRE DE 2016. CODIGO DE NECESIDAD 19744. TERMINACION DE CONTRATO 24-04-2018."/>
    <s v="Enero"/>
    <s v="4 meses"/>
    <s v="Régimen Especial"/>
    <s v="Recursos Propios"/>
    <n v="20825000"/>
    <n v="20825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NA"/>
    <n v="20361"/>
    <d v="2017-12-04T00:00:00"/>
    <s v="NA"/>
    <n v="4600006514"/>
    <x v="3"/>
    <s v="Tarazá"/>
    <m/>
    <m/>
    <s v="Judith Gomez Posada"/>
    <s v="Tipo C:  Supervisión"/>
    <s v="Técnica, Administrativa, Financiera, Legal y Contable"/>
  </r>
  <r>
    <x v="2"/>
    <n v="80111604"/>
    <s v="ADICIÓN Y PRÓRROGA AL CONVENIO  4600006496  CUYO OBJETO ES APOYAR LA ASISTENCIA TÉCNICA DIRECTA RURAL, A TRAVÉS DE LA COFINANCIACIÓN PARA LA CONTRATACIÓN DEL PERSONAL IDÓNEO PARA LA PRESTACIÓN DE ESTE SERVICIO SEGÚN ORDENANZA 53 DEL 22 DE DICIEMBRE DE 2016. CODIGO DE NECESIDAD 19732. TERMINACION DE CONTRATO 01-04-2018.CACERES"/>
    <s v="Enero"/>
    <s v="4 meses"/>
    <s v="Régimen Especial"/>
    <s v="Recursos Propios"/>
    <n v="17000000"/>
    <n v="17000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NA"/>
    <n v="20363"/>
    <d v="2017-12-04T00:00:00"/>
    <s v="NA"/>
    <n v="4600006496"/>
    <x v="3"/>
    <s v="Cáceres "/>
    <m/>
    <m/>
    <s v="José Antonio Velasquez Araque"/>
    <s v="Tipo C:  Supervisión"/>
    <s v="Técnica, Administrativa, Financiera, Legal y Contable"/>
  </r>
  <r>
    <x v="2"/>
    <n v="80111604"/>
    <s v="ADICIÓN Y PRÓRROGA AL CONVENIO  4600006495  CUYO OBJETO ES APOYAR LA ASISTENCIA TÉCNICA DIRECTA RURAL, A TRAVÉS DE LA COFINANCIACIÓN PARA LA CONTRATACIÓN DEL PERSONAL IDÓNEO PARA LA PRESTACIÓN DE ESTE SERVICIO SEGÚN ORDENANZA 53 DEL 22 DE DICIEMBRE DE 2016. CODIGO DE NECESIDAD 19731. TERMINACION DE CONTRATO 23-03-2018.CAUCASIA"/>
    <s v="Enero"/>
    <s v="4 meses"/>
    <s v="Régimen Especial"/>
    <s v="Recursos Propios"/>
    <n v="20725000"/>
    <n v="20725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NA"/>
    <n v="20364"/>
    <d v="2017-12-04T00:00:00"/>
    <s v="NA"/>
    <n v="4600006495"/>
    <x v="3"/>
    <s v="Caucasia"/>
    <m/>
    <m/>
    <s v="José Antonio Velasquez Araque"/>
    <s v="Tipo C:  Supervisión"/>
    <s v="Técnica, Administrativa, Financiera, Legal y Contable"/>
  </r>
  <r>
    <x v="2"/>
    <n v="80111604"/>
    <s v="ADICIÓN Y PRÓRROGA AL CONVENIO 4600006662 CUYO OBJETO ES &quot;APOYAR LA ASISTENCIA TÉCNICA DIRECTA RURAL, A TRAVÉS DE LA COFINANCIACIÓN PARA LA CONTRATACIÓN DEL PERSONAL IDONEO PARA LA PRESTACIÓN DE ESTE SERVICIO SEGÚN ORDENANZA 53 DEL 22 DE DICIEMBRE DE 2016, MUNICIPIO DE EL BAGRE. CODIGO DE NECESIDAD 199836. VIGENCIA FUTURA 6000002381.- TERMINA  EL 25/04/2018.-"/>
    <s v="Enero"/>
    <s v="4 meses"/>
    <s v="Régimen Especial"/>
    <s v="Recursos Propios"/>
    <n v="20825000"/>
    <n v="20825000"/>
    <s v="No"/>
    <s v="N/A"/>
    <s v="Guillermo Toro"/>
    <s v="Profesional"/>
    <s v="3838828"/>
    <s v="guillermo.toro@antioquia.gov.co"/>
    <s v="Antioquia Rural Productiva"/>
    <m/>
    <s v="Apoyo a la modernización de la ganadería en el Departamento Antioquia"/>
    <n v="140060001"/>
    <s v="Áreas agrícolas, forestales, silvopastoriles, pastos y forrajes intervenidas "/>
    <m/>
    <s v="NA"/>
    <n v="20370"/>
    <d v="2017-12-04T00:00:00"/>
    <s v="NA"/>
    <n v="4600006662"/>
    <x v="3"/>
    <s v="El Bagre"/>
    <m/>
    <m/>
    <s v="José Antonio Velasquez Araque"/>
    <s v="Tipo C:  Supervisión"/>
    <s v="Técnica, Administrativa, Financiera, Legal y Contable"/>
  </r>
  <r>
    <x v="2"/>
    <n v="80111604"/>
    <s v="ADICIÓN Y PRÓRROGA AL CONVENIO  4600006500  CUYO OBJETO ES APOYAR LA ASISTENCIA TÉCNICA DIRECTA RURAL, A TRAVÉS DE LA COFINANCIACIÓN PARA LA CONTRATACIÓN DEL PERSONAL IDÓNEO PARA LA PRESTACIÓN DE ESTE SERVICIO SEGÚN ORDENANZA 53 DEL 22 DE DICIEMBRE DE 2016. CODIGO DE NECESIDAD 19734. TERMINACION DE CONTRATO 24-04-2018.ZARAGOZA"/>
    <s v="Enero"/>
    <s v="4 meses"/>
    <s v="Régimen Especial"/>
    <s v="Recursos Propios"/>
    <n v="20825000"/>
    <n v="20825000"/>
    <s v="No"/>
    <s v="N/A"/>
    <s v="Guillermo Toro"/>
    <s v="Profesional"/>
    <s v="3838828"/>
    <s v="guillermo.toro@antioquia.gov.co"/>
    <s v="Antioquia Rural Productiva"/>
    <m/>
    <s v="Apoyo a la modernización de la ganadería en el Departamento Antioquia"/>
    <n v="140060001"/>
    <s v="Áreas agrícolas, forestales, silvopastoriles, pastos y forrajes intervenidas "/>
    <m/>
    <s v="NA"/>
    <n v="20374"/>
    <d v="2017-12-04T00:00:00"/>
    <s v="NA"/>
    <n v="4600006500"/>
    <x v="3"/>
    <s v="Zaragoza"/>
    <m/>
    <m/>
    <s v="José Antonio Velasquez Araque"/>
    <s v="Tipo C:  Supervisión"/>
    <s v="Técnica, Administrativa, Financiera, Legal y Contable"/>
  </r>
  <r>
    <x v="2"/>
    <n v="80111604"/>
    <s v="ADICIÓN Y PRÓRROGA AL CONVENIO  4600006570  CUYO OBJETO ES APOYAR LA ASISTENCIA TÉCNICA DIRECTA RURAL, A TRAVÉS DE LA COFINANCIACIÓN PARA LA CONTRATACIÓN DEL PERSONAL IDÓNEO PARA LA PRESTACIÓN DE ESTE SERVICIO SEGÚN ORDENANZA 53 DEL 22 DE DICIEMBRE DE 2016. MUNICIPIO ABRIAQUÍ. NECESIDAD 19781. TERMINACION DE CONTRATO 18-04-2018."/>
    <s v="Enero"/>
    <s v="4 meses"/>
    <s v="Régimen Especial"/>
    <s v="Recursos Propios"/>
    <n v="20824993.199999999"/>
    <n v="20824993.199999999"/>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NA"/>
    <n v="20381"/>
    <d v="2017-12-04T00:00:00"/>
    <s v="NA"/>
    <n v="4600006570"/>
    <x v="3"/>
    <s v="Abriaqui"/>
    <m/>
    <m/>
    <s v="Jesús Anibal Zapata"/>
    <s v="Tipo C:  Supervisión"/>
    <s v="Técnica, Administrativa, Financiera, Legal y Contable"/>
  </r>
  <r>
    <x v="2"/>
    <n v="80111604"/>
    <s v="ADICIÓN Y PRÓRROGA AL CONVENIO 4600006574 CUYO OBJETO ES &quot;APOYAR LA ASISTENCIA TÉCNICA DIRECTA RURAL, A TRAVÉS DE LA COFINANCIACIÓN PARA LA CONTRATACIÓN DEL PERSONAL IDONEO PARA LA PRESTACIÓN DE ESTE SERVICIO SEGÚN ORDENANZA 53 DEL 22 DE DICIEMBRE DE 2016, MUNICIPIO DE ANZA. CODIGO DE NECESIDAD 1919784. VIGENCIA FUTURA 6000002381.- TERMINA  EL 28/03/2018.-"/>
    <s v="Enero"/>
    <s v="4 meses"/>
    <s v="Régimen Especial"/>
    <s v="Recursos Propios"/>
    <n v="20825000"/>
    <n v="20825000"/>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NA"/>
    <n v="20441"/>
    <d v="2017-12-04T00:00:00"/>
    <s v="NA"/>
    <n v="4600006574"/>
    <x v="3"/>
    <s v="Anzá"/>
    <m/>
    <m/>
    <s v="Silvia Orozco Puerta"/>
    <s v="Tipo C:  Supervisión"/>
    <s v="Técnica, Administrativa, Financiera, Legal y Contable"/>
  </r>
  <r>
    <x v="2"/>
    <n v="80111604"/>
    <s v="ADICIÓN Y PRÓRROGA AL CONVENIO  4600006571  CUYO OBJETO ES APOYAR LA ASISTENCIA TÉCNICA DIRECTA RURAL, A TRAVÉS DE LA COFINANCIACIÓN PARA LA CONTRATACIÓN DEL PERSONAL IDÓNEO PARA LA PRESTACIÓN DE ESTE SERVICIO SEGÚN ORDENANZA 53 DEL 22 DE DICIEMBRE DE 2016. MUNICIPIO DE ARMENIA. NECESIDAD 19782. TERMINACION DE CONTRATO 18-04-2018."/>
    <s v="Enero"/>
    <s v="4 meses"/>
    <s v="Régimen Especial"/>
    <s v="Recursos Propios"/>
    <n v="20824978.75"/>
    <n v="20824978.75"/>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NA"/>
    <n v="20448"/>
    <d v="2017-12-04T00:00:00"/>
    <s v="NA"/>
    <n v="4600006571"/>
    <x v="3"/>
    <s v="Armenia "/>
    <m/>
    <m/>
    <s v="Silvia Orozco Puerta"/>
    <s v="Tipo C:  Supervisión"/>
    <s v="Técnica, Administrativa, Financiera, Legal y Contable"/>
  </r>
  <r>
    <x v="2"/>
    <n v="80111604"/>
    <s v="ADICIÓN Y PRÓRROGA AL CONVENIO 460006573 CUYO OBJETO ES &quot;APOYAR LA ASISTENCIA TÉCNICA DIRECTA RURAL, A TRAVÉS DE LA COFINANCIACIÓN PARA LA CONTRATACIÓN DEL PERSONAL IDONEO PARA LA PRESTACIÓN DE ESTE SERVICIO SEGÚN ORDENANZA 53 DEL 22 DE DICIEMBRE DE 2016, MUNICIPIO DE CAICEDO. CODIGO DE NECESIDAD 19783. VIGENCIA FUTURA 6000002381.- TERMINA  EL 15/04/2018.-"/>
    <s v="Enero"/>
    <s v="4 meses"/>
    <s v="Régimen Especial"/>
    <s v="Recursos Propios"/>
    <n v="20824575"/>
    <n v="2082457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NA"/>
    <n v="20442"/>
    <d v="2017-12-04T00:00:00"/>
    <s v="NA"/>
    <n v="4600006573"/>
    <x v="3"/>
    <s v="Caicedo "/>
    <m/>
    <m/>
    <s v="Silvia Orozco Puerta"/>
    <s v="Tipo C:  Supervisión"/>
    <s v="Técnica, Administrativa, Financiera, Legal y Contable"/>
  </r>
  <r>
    <x v="2"/>
    <n v="80111604"/>
    <s v="ADICIÓN Y PRÓRROGA AL CONVENIO 4600006560 CUYO OBJETO ES &quot;APOYAR LA ASISTENCIA TÉCNICA DIRECTA RURAL, A TRAVÉS DE LA COFINANCIACIÓN PARA LA CONTRATACIÓN DEL PERSONAL IDONEO PARA LA PRESTACIÓN DE ESTE SERVICIO SEGÚN ORDENANZA 53 DEL 22 DE DICIEMBRE DE 2016, MUNICIPIO DE GIRALDO. CODIGO DE NECESIDAD 19773. VIGENCIA FUTURA 6000002381.- TERMINA  EL 15/04/2018.-"/>
    <s v="Enero"/>
    <s v="4 meses"/>
    <s v="Régimen Especial"/>
    <s v="Recursos Propios"/>
    <n v="20825000"/>
    <n v="20825000"/>
    <s v="No"/>
    <s v="N/A"/>
    <s v="Carlos Córdoba"/>
    <s v="Profesional"/>
    <s v="3838828"/>
    <s v="carlos.cordoba@antioquia.gov.co"/>
    <s v="Antioquia Rural Productiva"/>
    <m/>
    <s v="Apoyo a la modernización de la ganadería en el Departamento Antioquia"/>
    <n v="140060001"/>
    <s v="Áreas agrícolas, forestales, silvopastoriles, pastos y forrajes intervenidas "/>
    <m/>
    <s v="NA"/>
    <n v="20470"/>
    <d v="2017-12-04T00:00:00"/>
    <s v="NA"/>
    <n v="4600006560"/>
    <x v="3"/>
    <s v="Giraldo"/>
    <m/>
    <m/>
    <s v="Jesus Antonio Palacios Anaya"/>
    <s v="Tipo C:  Supervisión"/>
    <s v="Técnica, Administrativa, Financiera, Legal y Contable"/>
  </r>
  <r>
    <x v="2"/>
    <n v="80111604"/>
    <s v="ADICIÓN Y PRÓRROGA AL CONVENIO 4600006598 CUYO OBJETO ES &quot;APOYAR LA ASISTENCIA TÉCNICA DIRECTA RURAL, A TRAVÉS DE LA COFINANCIACIÓN PARA LA CONTRATACIÓN DEL PERSONAL IDONEO PARA LA PRESTACIÓN DE ESTE SERVICIO SEGÚN ORDENANZA 53 DEL 22 DE DICIEMBRE DE 2016, MUNICIPIO DE HELICONIA. CODIGO DE NECESIDAD 19801. VIGENCIA FUTURA 6000002381.- TERMINA  EL 26/03/2018.-"/>
    <s v="Enero"/>
    <s v="4 meses"/>
    <s v="Régimen Especial"/>
    <s v="Recursos Propios"/>
    <n v="17000000"/>
    <n v="1700000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NA"/>
    <n v="20456"/>
    <d v="2017-12-04T00:00:00"/>
    <s v="NA"/>
    <n v="4600006598"/>
    <x v="3"/>
    <s v="Heliconia"/>
    <m/>
    <m/>
    <s v="Jesus Antonio Palacios Anaya"/>
    <s v="Tipo C:  Supervisión"/>
    <s v="Técnica, Administrativa, Financiera, Legal y Contable"/>
  </r>
  <r>
    <x v="2"/>
    <n v="80111604"/>
    <s v="ADICIÓN Y PRÓRROGA AL CONVENIO  4600006569  CUYO OBJETO ES APOYAR LA ASISTENCIA TÉCNICA DIRECTA RURAL, A TRAVÉS DE LA COFINANCIACIÓN PARA LA CONTRATACIÓN DEL PERSONAL IDÓNEO PARA LA PRESTACIÓN DE ESTE SERVICIO SEGÚN ORDENANZA 53 DEL 22 DE DICIEMBRE DE 2016. CODIGO DE NECESIDAD 19780. TERMINACION DE CONTRATO 13-04-2018."/>
    <s v="Enero"/>
    <s v="4 meses"/>
    <s v="Régimen Especial"/>
    <s v="Recursos Propios"/>
    <n v="20824997.024999999"/>
    <n v="20824997.024999999"/>
    <s v="No"/>
    <s v="N/A"/>
    <s v="Carlos Córdoba"/>
    <s v="Profesional"/>
    <s v="3838828"/>
    <s v="carlos.cordoba@antioquia.gov.co"/>
    <s v="Antioquia Rural Productiva"/>
    <m/>
    <s v="Apoyo a la modernización de la ganadería en el Departamento Antioquia"/>
    <n v="140060001"/>
    <s v="Áreas agrícolas, forestales, silvopastoriles, pastos y forrajes intervenidas "/>
    <m/>
    <s v="NA"/>
    <n v="20471"/>
    <d v="2017-12-04T00:00:00"/>
    <s v="NA"/>
    <n v="4600006569"/>
    <x v="3"/>
    <s v="Olaya"/>
    <m/>
    <m/>
    <s v="Juan Felipe Bedoya Klais"/>
    <s v="Tipo C:  Supervisión"/>
    <s v="Técnica, Administrativa, Financiera, Legal y Contable"/>
  </r>
  <r>
    <x v="2"/>
    <n v="80111604"/>
    <s v="ADICIÓN Y PRÓRROGA AL CONVENIO  4600006561  CUYO OBJETO ES APOYAR LA ASISTENCIA TÉCNICA DIRECTA RURAL, A TRAVÉS DE LA COFINANCIACIÓN PARA LA CONTRATACIÓN DEL PERSONAL IDÓNEO PARA LA PRESTACIÓN DE ESTE SERVICIO SEGÚN ORDENANZA 53 DEL 22 DE DICIEMBRE DE 2016. CODIGO DE NECESIDAD 19774. TERMINACION DE CONTRATO 18-04-2018."/>
    <s v="Enero"/>
    <s v="4 meses"/>
    <s v="Régimen Especial"/>
    <s v="Recursos Propios"/>
    <n v="20824256.25"/>
    <n v="20824256.2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NA"/>
    <n v="20443"/>
    <d v="2017-12-04T00:00:00"/>
    <s v="NA"/>
    <n v="4600006561"/>
    <x v="3"/>
    <s v="Peque"/>
    <m/>
    <m/>
    <s v="Juan Felipe Bedoya Klais"/>
    <s v="Tipo C:  Supervisión"/>
    <s v="Técnica, Administrativa, Financiera, Legal y Contable"/>
  </r>
  <r>
    <x v="2"/>
    <n v="80111604"/>
    <s v="ADICIÓN Y PRÓRROGA AL CONVENIO  4600006557  CUYO OBJETO ES APOYAR LA ASISTENCIA TÉCNICA DIRECTA RURAL, A TRAVÉS DE LA COFINANCIACIÓN PARA LA CONTRATACIÓN DEL PERSONAL IDÓNEO PARA LA PRESTACIÓN DE ESTE SERVICIO SEGÚN ORDENANZA 53 DEL 22 DE DICIEMBRE DE 2016. MUNICIPIO SABANALARGA. NECESIDAD 19770. TERMINACION DE CONTRATO 02-05-2018."/>
    <s v="Enero"/>
    <s v="4 meses"/>
    <s v="Régimen Especial"/>
    <s v="Recursos Propios"/>
    <n v="20824150"/>
    <n v="2082415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NA"/>
    <n v="20460"/>
    <d v="2017-12-04T00:00:00"/>
    <s v="NA"/>
    <n v="4600006557"/>
    <x v="3"/>
    <s v="Sabanalarga"/>
    <m/>
    <m/>
    <s v="Juan Felipe Bedoya Klais"/>
    <s v="Tipo C:  Supervisión"/>
    <s v="Técnica, Administrativa, Financiera, Legal y Contable"/>
  </r>
  <r>
    <x v="2"/>
    <n v="80111604"/>
    <s v="ADICIÓN Y PRÓRROGA AL CONVENIO 4600006565 CUYO OBJETO ES &quot;APOYAR LA ASISTENCIA TÉCNICA DIRECTA RURAL, A TRAVÉS DE LA COFINANCIACIÓN PARA LA CONTRATACIÓN DEL PERSONAL IDONEO PARA LA PRESTACIÓN DE ESTE SERVICIO SEGÚN ORDENANZA 53 DEL 22 DE DICIEMBRE DE 2016, MUNICIPIO DE SANTA FE DE ANTIOQUIA. CODIGO DE NECESIDAD 19777. VIGENCIA FUTURA 6000002381.- TERMINA  EL 10/04/2018.-"/>
    <s v="Enero"/>
    <s v="4 meses"/>
    <s v="Régimen Especial"/>
    <s v="Recursos Propios"/>
    <n v="20824766.25"/>
    <n v="20824766.25"/>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NA"/>
    <n v="20466"/>
    <d v="2017-12-04T00:00:00"/>
    <s v="NA"/>
    <n v="4600006565"/>
    <x v="3"/>
    <s v="Santa Fe de Antioquia"/>
    <m/>
    <m/>
    <s v="Juan Felipe Bedoya"/>
    <s v="Tipo C:  Supervisión"/>
    <s v="Técnica, Administrativa, Financiera, Legal y Contable"/>
  </r>
  <r>
    <x v="2"/>
    <n v="80111604"/>
    <s v="ADICIÓN Y PRÓRROGA AL CONVENIO 4600006575 CUYO OBJETO ES &quot;APOYAR LA ASISTENCIA TÉCNICA DIRECTA RURAL, A TRAVÉS DE LA COFINANCIACIÓN PARA LA CONTRATACIÓN DEL PERSONAL IDONEO PARA LA PRESTACIÓN DE ESTE SERVICIO SEGÚN ORDENANZA 53 DEL 22 DE DICIEMBRE DE 2016, MUNICIPIO DE SOPETRÁN. CODIGO DE NECESIDAD 19785. VIGENCIA FUTURA 6000002381.- TERMINA  EL 19/04/2018.-"/>
    <s v="Enero"/>
    <s v="4 meses"/>
    <s v="Régimen Especial"/>
    <s v="Recursos Propios"/>
    <n v="20824978.75"/>
    <n v="20824978.7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NA"/>
    <n v="20444"/>
    <d v="2017-12-04T00:00:00"/>
    <s v="NA"/>
    <n v="4600006575"/>
    <x v="3"/>
    <s v="Sopetrán"/>
    <m/>
    <m/>
    <s v="Juan Felipe Bedoya"/>
    <s v="Tipo C:  Supervisión"/>
    <s v="Técnica, Administrativa, Financiera, Legal y Contable"/>
  </r>
  <r>
    <x v="2"/>
    <n v="80111604"/>
    <s v="ADICIÓN Y PRÓRROGA AL CONVENIO  4600006568  CUYO OBJETO ES APOYAR LA ASISTENCIA TÉCNICA DIRECTA RURAL, A TRAVÉS DE LA COFINANCIACIÓN PARA LA CONTRATACIÓN DEL PERSONAL IDÓNEO PARA LA PRESTACIÓN DE ESTE SERVICIO SEGÚN ORDENANZA 53 DEL 22 DE DICIEMBRE DE 2016. CODIGO DE NECESIDAD 19779. TERMINACION DE CONTRATO 28-07-2018.URAMITA"/>
    <s v="Enero"/>
    <s v="4 meses"/>
    <s v="Régimen Especial"/>
    <s v="Recursos Propios"/>
    <n v="20825000"/>
    <n v="2082500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NA"/>
    <n v="20467"/>
    <d v="2017-12-04T00:00:00"/>
    <s v="NA"/>
    <n v="4600006568"/>
    <x v="3"/>
    <s v="Uramita"/>
    <m/>
    <m/>
    <s v="Jesús Antonio Palacio"/>
    <s v="Tipo C:  Supervisión"/>
    <s v="Técnica, Administrativa, Financiera, Legal y Contable"/>
  </r>
  <r>
    <x v="2"/>
    <n v="80111604"/>
    <s v="ADICIÓN Y PRÓRROGA AL CONVENIO 4600006614 CUYO OBJETO ES &quot;APOYAR LA ASISTENCIA TÉCNICA DIRECTA RURAL, A TRAVÉS DE LA COFINANCIACIÓN PARA LA CONTRATACIÓN DEL PERSONAL IDONEO PARA LA PRESTACIÓN DE ESTE SERVICIO SEGÚN ORDENANZA 53 DEL 22 DE DICIEMBRE DE 2016, MUNICIPIO DE HISPANIA. CODIGO DE NECESIDAD 19815. VIGENCIA FUTURA 6000002381.- TERMINA  EL 13/04/2018.-"/>
    <s v="Enero"/>
    <s v="4 meses"/>
    <s v="Régimen Especial"/>
    <s v="Recursos Propios"/>
    <n v="20825000"/>
    <n v="20825000"/>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NA"/>
    <n v="20485"/>
    <d v="2017-12-04T00:00:00"/>
    <s v="NA"/>
    <n v="4600006614"/>
    <x v="3"/>
    <s v="Hispania"/>
    <m/>
    <m/>
    <s v="Jose Vicente Delgado"/>
    <s v="Tipo C:  Supervisión"/>
    <s v="Técnica, Administrativa, Financiera, Legal y Contable"/>
  </r>
  <r>
    <x v="2"/>
    <n v="80111604"/>
    <s v="ADICIÓN Y PRÓRROGA AL CONVENIO 4600006613 CUYO OBJETO ES &quot;APOYAR LA ASISTENCIA TÉCNICA DIRECTA RURAL, A TRAVÉS DE LA COFINANCIACIÓN PARA LA CONTRATACIÓN DEL PERSONAL IDONEO PARA LA PRESTACIÓN DE ESTE SERVICIO SEGÚN ORDENANZA 53 DEL 22 DE DICIEMBRE DE 2016, MUNICIPIO DE BETANIA. CODIGO DE NECESIDAD 19814. VIGENCIA FUTURA 6000002381.- TERMINA  EL 09/04/2018.-"/>
    <s v="Enero"/>
    <s v="4 meses"/>
    <s v="Régimen Especial"/>
    <s v="Recursos Propios"/>
    <n v="20824997.875"/>
    <n v="20824997.875"/>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NA"/>
    <n v="20486"/>
    <d v="2017-12-04T00:00:00"/>
    <s v="NA"/>
    <n v="4600006613"/>
    <x v="3"/>
    <s v="Betania"/>
    <m/>
    <m/>
    <s v="Jose Vicente Delgado"/>
    <s v="Tipo C:  Supervisión"/>
    <s v="Técnica, Administrativa, Financiera, Legal y Contable"/>
  </r>
  <r>
    <x v="2"/>
    <n v="80111604"/>
    <s v="ADICIÓN Y PRÓRROGA AL CONVENIO 4600006623 CUYO OBJETO ES &quot;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
    <s v="Enero"/>
    <s v="4 meses"/>
    <s v="Régimen Especial"/>
    <s v="Recursos Propios"/>
    <n v="20580000"/>
    <n v="20580000"/>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NA"/>
    <n v="20487"/>
    <d v="2017-12-04T00:00:00"/>
    <s v="NA"/>
    <n v="4600006623"/>
    <x v="3"/>
    <s v="Jardín"/>
    <m/>
    <m/>
    <s v="Jose Vicente Delgado"/>
    <s v="Tipo C:  Supervisión"/>
    <s v="Técnica, Administrativa, Financiera, Legal y Contable"/>
  </r>
  <r>
    <x v="2"/>
    <n v="80111604"/>
    <s v="ADICIÓN Y PRÓRROGA AL CONVENIO 4600006623 CUYO OBJETO ES &quot;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
    <s v="Enero"/>
    <s v="4 meses"/>
    <s v="Régimen Especial"/>
    <s v="Recursos Propios"/>
    <n v="20824997.024999999"/>
    <n v="20824997.024999999"/>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NA"/>
    <n v="20488"/>
    <d v="2017-12-04T00:00:00"/>
    <s v="NA"/>
    <n v="4600006621"/>
    <x v="3"/>
    <s v="Venecia"/>
    <m/>
    <m/>
    <s v="Guillermo Toro"/>
    <s v="Tipo C:  Supervisión"/>
    <s v="Técnica, Administrativa, Financiera, Legal y Contable"/>
  </r>
  <r>
    <x v="2"/>
    <n v="80111604"/>
    <s v="ADICIÓN Y PRÓRROGA AL CONVENIO 4600006620 CUYO OBJETO ES &quot;APOYAR LA ASISTENCIA TÉCNICA DIRECTA RURAL, A TRAVÉS DE LA COFINANCIACIÓN PARA LA CONTRATACIÓN DEL PERSONAL IDONEO PARA LA PRESTACIÓN DE ESTE SERVICIO SEGÚN ORDENANZA 53 DEL 22 DE DICIEMBRE DE 2016, MUNICIPIO DE SANTA BARBARA. CODIGO DE NECESIDAD 19820. VIGENCIA FUTURA 6000002381.- TERMINA  EL 11/04/2018.-"/>
    <s v="Enero"/>
    <s v="4 meses"/>
    <s v="Régimen Especial"/>
    <s v="Recursos Propios"/>
    <n v="20824999.149999999"/>
    <n v="20824999.149999999"/>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NA"/>
    <n v="20489"/>
    <d v="2017-12-04T00:00:00"/>
    <s v="NA"/>
    <n v="4600006620"/>
    <x v="3"/>
    <s v="Santa Bárbara"/>
    <m/>
    <m/>
    <s v="Guillermo Toro"/>
    <s v="Tipo C:  Supervisión"/>
    <s v="Técnica, Administrativa, Financiera, Legal y Contable"/>
  </r>
  <r>
    <x v="2"/>
    <n v="80111604"/>
    <s v="ADICIÓN Y PRÓRROGA AL CONVENIO 4600006618 CUYO OBJETO ES &quot;APOYAR LA ASISTENCIA TÉCNICA DIRECTA RURAL, A TRAVÉS DE LA COFINANCIACIÓN PARA LA CONTRATACIÓN DEL PERSONAL IDONEO PARA LA PRESTACIÓN DE ESTE SERVICIO SEGÚN ORDENANZA 53 DEL 22 DE DICIEMBRE DE 2016, MUNICIPIO DE MONTEBELLO. CODIGO DE NECESIDAD 19818. VIGENCIA FUTURA 6000002381.- TERMINA  EL 05/04/2018.-"/>
    <s v="Enero"/>
    <s v="4 meses"/>
    <s v="Régimen Especial"/>
    <s v="Recursos Propios"/>
    <n v="20824998.300000001"/>
    <n v="20824998.300000001"/>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NA"/>
    <n v="20490"/>
    <d v="2017-12-04T00:00:00"/>
    <s v="NA"/>
    <n v="4600006618"/>
    <x v="3"/>
    <s v="Montebello"/>
    <m/>
    <m/>
    <s v="Libardo Castrillón"/>
    <s v="Tipo C:  Supervisión"/>
    <s v="Técnica, Administrativa, Financiera, Legal y Contable"/>
  </r>
  <r>
    <x v="2"/>
    <n v="80111604"/>
    <s v="ADICIÓN Y PRÓRROGA AL CONVENIO 4600006580 CUYO OBJETO ES &quot;APOYAR LA ASISTENCIA TÉCNICA DIRECTA RURAL, A TRAVÉS DE LA COFINANCIACIÓN PARA LA CONTRATACIÓN DEL PERSONAL IDONEO PARA LA PRESTACIÓN DE ESTE SERVICIO SEGÚN ORDENANZA 53 DEL 22 DE DICIEMBRE DE 2016, MUNICIPIO DE SALGAR CODIGO DE NECESIDAD 19789. VIGENCIA FUTURA 6000002381.- TERMINA  EL 03/04/2018.-"/>
    <s v="Enero"/>
    <s v="4 meses"/>
    <s v="Régimen Especial"/>
    <s v="Recursos Propios"/>
    <n v="20824999.574999999"/>
    <n v="2082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NA"/>
    <n v="20491"/>
    <d v="2017-12-04T00:00:00"/>
    <s v="NA"/>
    <n v="4600006580"/>
    <x v="3"/>
    <s v="Salgar"/>
    <m/>
    <m/>
    <s v="Leonardo García"/>
    <s v="Tipo C:  Supervisión"/>
    <s v="Técnica, Administrativa, Financiera, Legal y Contable"/>
  </r>
  <r>
    <x v="2"/>
    <n v="80111604"/>
    <s v="ADICIÓN Y PRÓRROGA AL CONVENIO 4600006644 CUYO OBJETO ES &quot;APOYAR LA ASISTENCIA TÉCNICA DIRECTA RURAL, A TRAVÉS DE LA COFINANCIACIÓN PARA LA CONTRATACIÓN DEL PERSONAL IDONEO PARA LA PRESTACIÓN DE ESTE SERVICIO SEGÚN ORDENANZA 53 DEL 22 DE DICIEMBRE DE 2016, MUNICIPIO DE ANDES. CODIGO DE NECESIDAD 19835. VIGENCIA FUTURA 6000002381.- TERMINA  EL 02/04/2018.-"/>
    <s v="Enero"/>
    <s v="4 meses"/>
    <s v="Régimen Especial"/>
    <s v="Recursos Propios"/>
    <n v="20824995.75"/>
    <n v="20824995.75"/>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NA"/>
    <n v="20492"/>
    <d v="2017-12-04T00:00:00"/>
    <s v="NA"/>
    <n v="4600006644"/>
    <x v="3"/>
    <s v="Andes"/>
    <m/>
    <m/>
    <s v="Libardo Castrillón"/>
    <s v="Tipo C:  Supervisión"/>
    <s v="Técnica, Administrativa, Financiera, Legal y Contable"/>
  </r>
  <r>
    <x v="2"/>
    <n v="80111604"/>
    <s v="ADICIÓN Y PRÓRROGA AL CONVENIO 4600006583 CUYO OBJETO ES &quot;APOYAR LA ASISTENCIA TÉCNICA DIRECTA RURAL, A TRAVÉS DE LA COFINANCIACIÓN PARA LA CONTRATACIÓN DEL PERSONAL IDONEO PARA LA PRESTACIÓN DE ESTE SERVICIO SEGÚN ORDENANZA 53 DEL 22 DE DICIEMBRE DE 2016, MUNICIPIO DE ANGELÓPOLIS. CODIGO DE NECESIDAD 19791. VIGENCIA FUTURA 6000002381.- TERMINA  EL 24/03/2018.-"/>
    <s v="Enero"/>
    <s v="4 meses"/>
    <s v="Régimen Especial"/>
    <s v="Recursos Propios"/>
    <n v="20750999.574999999"/>
    <n v="20750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NA"/>
    <n v="20494"/>
    <d v="2017-12-04T00:00:00"/>
    <s v="NA"/>
    <n v="4600006583"/>
    <x v="3"/>
    <s v="Angelópolis"/>
    <m/>
    <m/>
    <s v="Leonardo García"/>
    <s v="Tipo C:  Supervisión"/>
    <s v="Técnica, Administrativa, Financiera, Legal y Contable"/>
  </r>
  <r>
    <x v="2"/>
    <n v="80111604"/>
    <s v="ADICIÓN Y PRÓRROGA AL CONVENIO 4600006578 CUYO OBJETO ES &quot;APOYAR LA ASISTENCIA TÉCNICA DIRECTA RURAL, A TRAVÉS DE LA COFINANCIACIÓN PARA LA CONTRATACIÓN DEL PERSONAL IDONEO PARA LA PRESTACIÓN DE ESTE SERVICIO SEGÚN ORDENANZA 53 DEL 22 DE DICIEMBRE DE 2016, MUNICIPIO DE URRAO. CODIGO DE NECESIDAD 19787. VIGENCIA FUTURA 6000002381.- TERMINA  EL 26/02/2018.-"/>
    <s v="Enero"/>
    <s v="4 meses"/>
    <s v="Régimen Especial"/>
    <s v="Recursos Propios"/>
    <n v="19270964.399999999"/>
    <n v="19270964.399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NA"/>
    <n v="20495"/>
    <d v="2017-12-04T00:00:00"/>
    <s v="NA"/>
    <n v="4600006578"/>
    <x v="3"/>
    <s v="Urrao"/>
    <m/>
    <m/>
    <s v="Carlos Córdoba"/>
    <s v="Tipo C:  Supervisión"/>
    <s v="Técnica, Administrativa, Financiera, Legal y Contable"/>
  </r>
  <r>
    <x v="2"/>
    <n v="80111604"/>
    <s v="ADICIÓN Y PRÓRROGA AL CONVENIO 4600006584 CUYO OBJETO ES &quot;APOYAR LA ASISTENCIA TÉCNICA DIRECTA RURAL, A TRAVÉS DE LA COFINANCIACIÓN PARA LA CONTRATACIÓN DEL PERSONAL IDONEO PARA LA PRESTACIÓN DE ESTE SERVICIO SEGÚN ORDENANZA 53 DEL 22 DE DICIEMBRE DE 2016, MUNICIPIO DE AMAGA. CODIGO DE NECESIDAD 19792 VIGENCIA FUTURA 6000002381.- TERMINA  EL "/>
    <s v="Enero"/>
    <s v="4 meses"/>
    <s v="Régimen Especial"/>
    <s v="Recursos Propios"/>
    <n v="20751999.574999999"/>
    <n v="20751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NA"/>
    <n v="20497"/>
    <d v="2017-12-04T00:00:00"/>
    <s v="NA"/>
    <n v="4600006584"/>
    <x v="3"/>
    <s v="Amagá"/>
    <m/>
    <m/>
    <s v="Libardo Castrillón"/>
    <s v="Tipo C:  Supervisión"/>
    <s v="Técnica, Administrativa, Financiera, Legal y Contable"/>
  </r>
  <r>
    <x v="2"/>
    <n v="80111604"/>
    <s v="ADICIÓN Y PRÓRROGA AL CONVENIO 4600006577 CUYO OBJETO ES &quot;APOYAR LA ASISTENCIA TÉCNICA DIRECTA RURAL, A TRAVÉS DE LA COFINANCIACIÓN PARA LA CONTRATACIÓN DEL PERSONAL IDONEO PARA LA PRESTACIÓN DE ESTE SERVICIO SEGÚN ORDENANZA 53 DEL 22 DE DICIEMBRE DE 2016, MUNICIPIO DE FREDONIA. CODIGO DE NECESIDAD 19786. VIGENCIA FUTURA 6000002381.- TERMINA  EL 13/03/2018.-"/>
    <s v="Enero"/>
    <s v="4 meses"/>
    <s v="Régimen Especial"/>
    <s v="Recursos Propios"/>
    <n v="20304999.574999999"/>
    <n v="2030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NA"/>
    <n v="20500"/>
    <d v="2017-12-04T00:00:00"/>
    <s v="NA"/>
    <n v="4600006577"/>
    <x v="3"/>
    <s v="Fredonia"/>
    <m/>
    <m/>
    <s v="Carlos Córdoba"/>
    <s v="Tipo C:  Supervisión"/>
    <s v="Técnica, Administrativa, Financiera, Legal y Contable"/>
  </r>
  <r>
    <x v="2"/>
    <n v="80111604"/>
    <s v="ADICIÓN Y PRÓRROGA AL CONVENIO  4600006579  CUYO OBJETO ES APOYAR LA ASISTENCIA TÉCNICA DIRECTA RURAL, A TRAVÉS DE LA COFINANCIACIÓN PARA LA CONTRATACIÓN DEL PERSONAL IDÓNEO PARA LA PRESTACIÓN DE ESTE SERVICIO SEGÚN ORDENANZA 53 DEL 22 DE DICIEMBRE DE 2016. MUNICIPIO DE TITIRIBÍ. NECESIDAD 19788. TERMINACION DE CONTRATO 08-04-2018."/>
    <s v="Enero"/>
    <s v="4 meses"/>
    <s v="Régimen Especial"/>
    <s v="Recursos Propios"/>
    <n v="20824999.574999999"/>
    <n v="2082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NA"/>
    <n v="20502"/>
    <d v="2017-12-04T00:00:00"/>
    <s v="NA"/>
    <n v="4600006579"/>
    <x v="3"/>
    <s v="Titiribí"/>
    <m/>
    <m/>
    <s v="Leonardo García"/>
    <s v="Tipo C:  Supervisión"/>
    <s v="Técnica, Administrativa, Financiera, Legal y Contable"/>
  </r>
  <r>
    <x v="2"/>
    <n v="80111604"/>
    <s v="ADICIÓN Y PRÓRROGA AL CONVENIO 4600006608. CUYO OBJETO ES &quot;APOYAR LA ASISTENCIA TÉCNICA DIRECTA RURAL, A TRAVÉS DE LA COFINANCIACIÓN PARA LA CONTRATACIÓN DEL PERSONAL IDONEO PARA LA PRESTACIÓN DE ESTE SERVICIO SEGÚN ORDENANZA 53 DEL 22 DE DICIEMBRE DE 2016, MUNICIPIO DE TARSO. CODIGO DE NECESIDAD 19810. VIGENCIA FUTURA 6000002381.- TERMINA  EL 19/04/2018."/>
    <s v="Enero"/>
    <s v="4 meses"/>
    <s v="Régimen Especial"/>
    <s v="Recursos Propios"/>
    <n v="20824993.199999999"/>
    <n v="20824993.199999999"/>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NA"/>
    <n v="20504"/>
    <d v="2017-12-04T00:00:00"/>
    <s v="NA"/>
    <n v="4600006608"/>
    <x v="3"/>
    <s v="Tarso"/>
    <m/>
    <m/>
    <s v="Libardo Castrillón"/>
    <s v="Tipo C:  Supervisión"/>
    <s v="Técnica, Administrativa, Financiera, Legal y Contable"/>
  </r>
  <r>
    <x v="2"/>
    <n v="80111604"/>
    <s v="ADICIÓN Y PRÓRROGA AL CONVENIO 4600006615 CUYO OBJETO ES &quot;APOYAR LA ASISTENCIA TÉCNICA DIRECTA RURAL, A TRAVÉS DE LA COFINANCIACIÓN PARA LA CONTRATACIÓN DEL PERSONAL IDONEO PARA LA PRESTACIÓN DE ESTE SERVICIO SEGÚN ORDENANZA 53 DEL 22 DE DICIEMBRE DE 2016, MUNICIPIO DE PUEBLORRICO. CODIGO DE NECESIDAD 19816. VIGENCIA FUTURA 6000002381.- TERMINA  EL 14/04/2018.-"/>
    <s v="Enero"/>
    <s v="4 meses"/>
    <s v="Régimen Especial"/>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NA"/>
    <n v="20516"/>
    <d v="2017-12-04T00:00:00"/>
    <s v="NA"/>
    <n v="4600006615"/>
    <x v="3"/>
    <s v="Pueblorrico"/>
    <m/>
    <m/>
    <s v="Libardo Castrillón"/>
    <s v="Tipo C:  Supervisión"/>
    <s v="Técnica, Administrativa, Financiera, Legal y Contable"/>
  </r>
  <r>
    <x v="2"/>
    <n v="80111604"/>
    <s v="ADICIÓN Y PRÓRROGA AL CONVENIO 4600006616 CUYO OBJETO ES &quot;APOYAR LA ASISTENCIA TÉCNICA DIRECTA RURAL, A TRAVÉS DE LA COFINANCIACIÓN PARA LA CONTRATACIÓN DEL PERSONAL IDONEO PARA LA PRESTACIÓN DE ESTE SERVICIO SEGÚN ORDENANZA 53 DEL 22 DE DICIEMBRE DE 2016, MUNICIPIO DE BETULIA,  CODIGO DE NECESIDAD 19817. VIGENCIA FUTURA 6000002381.- TERMINA  EL 14/04/2018.-"/>
    <s v="Enero"/>
    <s v="4 meses"/>
    <s v="Régimen Especial"/>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NA"/>
    <n v="20517"/>
    <d v="2017-12-04T00:00:00"/>
    <s v="NA"/>
    <n v="4600006616"/>
    <x v="3"/>
    <s v="Betulia"/>
    <m/>
    <m/>
    <s v="Leonardo García"/>
    <s v="Tipo C:  Supervisión"/>
    <s v="Técnica, Administrativa, Financiera, Legal y Contable"/>
  </r>
  <r>
    <x v="2"/>
    <n v="80111604"/>
    <s v="ADICIÓN Y PRÓRROGA AL CONVENIO 4600006619 CUYO OBJETO ES &quot;APOYAR LA ASISTENCIA TÉCNICA DIRECTA RURAL, A TRAVÉS DE LA COFINANCIACIÓN PARA LA CONTRATACIÓN DEL PERSONAL IDONEO PARA LA PRESTACIÓN DE ESTE SERVICIO SEGÚN ORDENANZA 53 DEL 22 DE DICIEMBRE DE 2016, MUNICIPIO DE CONCORDIA. CODIGO DE NECESIDAD 19819. VIGENCIA FUTURA 6000002381.- TERMINA  EL 30/03/2018"/>
    <s v="Enero"/>
    <s v="10 meses"/>
    <s v="Régimen Especial"/>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NA"/>
    <n v="20519"/>
    <d v="2017-12-04T00:00:00"/>
    <s v="NA"/>
    <n v="4600006619"/>
    <x v="3"/>
    <s v="Concordia"/>
    <m/>
    <m/>
    <s v="Libardo Castrillón"/>
    <s v="Tipo C:  Supervisión"/>
    <s v="Técnica, Administrativa, Financiera, Legal y Contable"/>
  </r>
  <r>
    <x v="2"/>
    <n v="70141804"/>
    <s v="  Apoyo a la modernización de la ganadería en el Departamento Antioquia"/>
    <s v="Marzo"/>
    <s v="10 meses"/>
    <s v="Contratación Directa"/>
    <s v="Recursos Propios"/>
    <n v="3956976374"/>
    <n v="3956976374"/>
    <s v="No"/>
    <s v="N/A"/>
    <s v="Gloria Bedoya"/>
    <s v="Profesional"/>
    <s v="3838820"/>
    <s v="gloria.bedoya@antioquia.gov.co"/>
    <s v="Antioquia Rural Productiva"/>
    <m/>
    <s v="Apoyo a la modernización de la ganadería en el Departamento Antioquia"/>
    <m/>
    <s v="Áreas agrícolas, forestales, silvopastoriles, pastos y forrajes intervenidas "/>
    <m/>
    <m/>
    <m/>
    <m/>
    <m/>
    <m/>
    <x v="0"/>
    <m/>
    <m/>
    <m/>
    <s v="Nataly Restrepo"/>
    <s v="Tipo C:  Supervisión"/>
    <s v="Técnica, Administrativa, Financiera, Legal y Contable"/>
  </r>
  <r>
    <x v="2"/>
    <n v="82101800"/>
    <s v="  Fortalecimiento de estrategias que posibiliten mejorar la coordinación Interinstitucional para el Desarrollo Agropecuario del Departamento de Antioquia"/>
    <s v="Marzo"/>
    <s v="10 meses"/>
    <s v="Contratación Directa"/>
    <s v="Recursos Propios"/>
    <n v="1385067229"/>
    <n v="1385067229"/>
    <s v="No"/>
    <s v="N/A"/>
    <s v="Beatriz Pulgarin"/>
    <s v="Profesional"/>
    <s v="3838849"/>
    <s v="beatriz.pulgarin@antioquia.gov.co"/>
    <m/>
    <m/>
    <m/>
    <m/>
    <m/>
    <m/>
    <m/>
    <m/>
    <m/>
    <m/>
    <m/>
    <x v="0"/>
    <m/>
    <m/>
    <m/>
    <s v="Nataly Restrepo"/>
    <s v="Tipo C:  Supervisión"/>
    <s v="Técnica, Administrativa, Financiera, Legal y Contable"/>
  </r>
  <r>
    <x v="2"/>
    <n v="70141700"/>
    <s v="  Desarrollo Industrial Agropecuario, a través de la creación y puesta en marcha de la empresa Agroindustrial en el Departamento de Antioquia"/>
    <s v="Marzo"/>
    <s v="10 meses"/>
    <s v="Contratación Directa"/>
    <s v="Recursos Propios"/>
    <n v="10000000000"/>
    <n v="10000000000"/>
    <s v="No"/>
    <s v="N/A"/>
    <s v="Javier Gomez Gomez"/>
    <s v="Director"/>
    <s v="3838801"/>
    <s v="javier.gomez@antioquia.gov.co"/>
    <m/>
    <m/>
    <m/>
    <m/>
    <m/>
    <m/>
    <m/>
    <m/>
    <m/>
    <m/>
    <m/>
    <x v="0"/>
    <m/>
    <m/>
    <m/>
    <s v="Nataly Restrepo"/>
    <s v="Tipo C:  Supervisión"/>
    <s v="Técnica, Administrativa, Financiera, Legal y Contable"/>
  </r>
  <r>
    <x v="2"/>
    <n v="70141804"/>
    <s v="ADICIÓN AL CONTRATO 4600007016 OBJETO:SISTEMAS SILVOPASTORILES Y PRODUCCIÓN INTENSIVA DE FORRAJES, EN NÚCLEOS VEREDALES PARA LA SOSTENIBILIDAD GANADERA EN EL DEPARTAMENTO DE ANTIOQUIA"/>
    <s v="Febrero"/>
    <s v="5 meses"/>
    <s v="Contratación Directa"/>
    <s v="Recursos Propios"/>
    <n v="1000000000"/>
    <n v="1000000000"/>
    <s v="No"/>
    <s v="N/A"/>
    <s v="Gloria Bedoya"/>
    <s v="Profesional"/>
    <s v="3838819"/>
    <s v="gloria.bedoya@antioquia.gov.co"/>
    <s v="Antioquia Rural Productiva"/>
    <m/>
    <s v="Apoyo a la modernización de la ganadería en el Departamento Antioquia"/>
    <m/>
    <s v="Áreas agrícolas, forestales, silvopastoriles, pastos y forrajes intervenidas "/>
    <m/>
    <s v="SIN ESTUDIO"/>
    <n v="20790"/>
    <m/>
    <s v="NA"/>
    <n v="4600007016"/>
    <x v="1"/>
    <s v="UNIVERSIDAD NACIONAL"/>
    <s v="Sin iniciar etapa precontractual"/>
    <m/>
    <s v="Gloria Bedoya"/>
    <s v="Tipo C:  Supervisión"/>
    <s v="Técnica, Administrativa, Financiera, Legal y Contable"/>
  </r>
  <r>
    <x v="3"/>
    <n v="72141400"/>
    <s v="Convenio para la implementación del sistema de alertas tempranas en el Departamento de Antioquia"/>
    <s v="Julio"/>
    <s v="8 meses"/>
    <s v="Régimen Especial"/>
    <s v="Recursos Propios"/>
    <n v="280000000"/>
    <n v="280000000"/>
    <s v="No"/>
    <s v="N/A"/>
    <s v="Luis Eduardo Henao"/>
    <s v="Técnico Operativo"/>
    <s v="3838850"/>
    <s v="luis.henao@antioquia.gov.co"/>
    <s v="Conocimiento del riesgo"/>
    <s v="Sistemas de Alerta Temprana"/>
    <s v="Conocimiento del Riesgo"/>
    <s v="070054001"/>
    <s v="Sistemas de Alerta Temprana Implementados"/>
    <s v="Implementación de las Alertas Tempranas"/>
    <m/>
    <m/>
    <m/>
    <m/>
    <m/>
    <x v="0"/>
    <m/>
    <m/>
    <m/>
    <s v="Jafed Naranjo Guarín"/>
    <s v="Tipo C:  Supervisión"/>
    <s v="Técnica, Administrativa, Financiera, Legal y Contable"/>
  </r>
  <r>
    <x v="3"/>
    <n v="72141400"/>
    <s v="Estudios para realizara las obras de erosión costera"/>
    <s v="Enero"/>
    <s v="5 meses"/>
    <s v="Régimen Especial"/>
    <s v="Recursos Propios"/>
    <n v="1174501168"/>
    <n v="1174501168"/>
    <s v="Si"/>
    <s v="Aprobadas"/>
    <s v="Luis Eduardo Henao"/>
    <s v="Técnico Operativo"/>
    <s v="3838850"/>
    <s v="luis.henao@antioquia.gov.co"/>
    <s v="Conocimiento del riesgo"/>
    <s v="Sistemas de Alerta Temprana"/>
    <s v="Conocimiento del Riesgo"/>
    <s v="070054001"/>
    <s v="Sistemas de Alerta Temprana Implementados"/>
    <s v="Implementación de las Alertas Tempranas"/>
    <m/>
    <m/>
    <m/>
    <m/>
    <m/>
    <x v="0"/>
    <m/>
    <m/>
    <m/>
    <s v="Alba Marina Girón López"/>
    <s v="Tipo C:  Supervisión"/>
    <s v="Técnica, Administrativa, Financiera, Legal y Contable"/>
  </r>
  <r>
    <x v="3"/>
    <n v="72141400"/>
    <s v="Estudios y diseños de obras de mitigación del riesgo para el control de inundaciones en el Municipio de Nechí, subregión Bajo Cauca del Departamento de Antioquia."/>
    <s v="Enero"/>
    <s v="8 meses"/>
    <s v="Régimen Especial"/>
    <s v="Recursos Propios"/>
    <n v="945095653"/>
    <n v="799148881"/>
    <s v="Si"/>
    <s v="Aprobadas"/>
    <s v="Alba Marina Giron Lopez"/>
    <s v="Profesional Universitaria"/>
    <s v="3838850"/>
    <s v="alba.gironlopez@antioquia.gov.co"/>
    <s v="Conocimiento del riesgo"/>
    <s v="Sistemas de Alerta Temprana"/>
    <s v="Conocimiento del Riesgo"/>
    <s v="070054001"/>
    <s v="Sistemas de Alerta Temprana Implementados"/>
    <s v="Implementación de las Alertas Tempranas"/>
    <n v="7747"/>
    <m/>
    <d v="2017-12-29T00:00:00"/>
    <m/>
    <m/>
    <x v="1"/>
    <m/>
    <s v="Sin iniciar etapa precontractual"/>
    <m/>
    <s v="Alba Marina Girón López"/>
    <s v="Tipo C:  Supervisión"/>
    <s v="Técnica, Administrativa, Financiera, Legal y Contable"/>
  </r>
  <r>
    <x v="3"/>
    <n v="72141400"/>
    <s v="Generar conocimiento del territorio con una estrategia de trabajo conjunto y coordinado entre el Departamento de Antioquia a través del DAPARD y la Universidad Nacional de Colombia, sede Medellín, para la evaluación de la susceptibilidad, vulnerabilidad y riesgo ante avenidas torrenciales en el departamento de Antioquia y definir umbrales críticos de lluvia para un sistema de alerta temprana."/>
    <s v="Enero"/>
    <s v="5 meses"/>
    <s v="Régimen Especial"/>
    <s v="Recursos Propios"/>
    <n v="591652000"/>
    <n v="241260800"/>
    <s v="Si"/>
    <s v="Aprobadas"/>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Alba Marina Girón López"/>
    <s v="Tipo C:  Supervisión"/>
    <s v="Técnica, Administrativa, Financiera, Legal y Contable"/>
  </r>
  <r>
    <x v="3"/>
    <n v="72141400"/>
    <s v="Cofinanciar contrucción de obras en el municipio de Nariño"/>
    <s v="Julio"/>
    <s v="5 meses"/>
    <s v="Régimen Especial"/>
    <s v="Recursos Propios"/>
    <n v="360000000"/>
    <n v="36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Bárbara Rosa Duque Gómez"/>
    <s v="Tipo C:  Supervisión"/>
    <s v="Técnica, Administrativa, Financiera, Legal y Contable"/>
  </r>
  <r>
    <x v="3"/>
    <n v="72141400"/>
    <s v="Cofinanciar contrucción de obras en el municipio de Briceño"/>
    <s v="Julio"/>
    <s v="5 meses"/>
    <s v="Régimen Especial"/>
    <s v="Recursos Propios"/>
    <n v="100000000"/>
    <n v="1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Bárbara Rosa Duque Gómez"/>
    <s v="Tipo C:  Supervisión"/>
    <s v="Técnica, Administrativa, Financiera, Legal y Contable"/>
  </r>
  <r>
    <x v="3"/>
    <n v="72141400"/>
    <s v="Cofinanciar contrucción de obras en el municipio de Campamento"/>
    <s v="Julio"/>
    <s v="5 meses"/>
    <s v="Régimen Especial"/>
    <s v="Recursos Propios"/>
    <n v="150000000"/>
    <n v="15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Bárbara Rosa Duque Gómez"/>
    <s v="Tipo C:  Supervisión"/>
    <s v="Técnica, Administrativa, Financiera, Legal y Contable"/>
  </r>
  <r>
    <x v="3"/>
    <n v="72141400"/>
    <s v="Cofinanciar contrucción de obras en el municipio de Santa Rosa de Osos"/>
    <s v="Julio"/>
    <s v="5 meses"/>
    <s v="Régimen Especial"/>
    <s v="Recursos Propios"/>
    <n v="150000000"/>
    <n v="25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Bárbara Rosa Duque Gómez"/>
    <s v="Tipo C:  Supervisión"/>
    <s v="Técnica, Administrativa, Financiera, Legal y Contable"/>
  </r>
  <r>
    <x v="3"/>
    <n v="72141400"/>
    <s v="Cofinanciar contrucción de obras en el municipio de Támesis"/>
    <s v="Julio"/>
    <s v="5 meses"/>
    <s v="Régimen Especial"/>
    <s v="Recursos Propios"/>
    <n v="100000000"/>
    <n v="1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Bárbara Rosa Duque Gómez"/>
    <s v="Tipo C:  Supervisión"/>
    <s v="Técnica, Administrativa, Financiera, Legal y Contable"/>
  </r>
  <r>
    <x v="3"/>
    <n v="72141400"/>
    <s v="Cofinanciar contrucción de obras en el municipio de Jericó"/>
    <s v="Julio"/>
    <s v="5 meses"/>
    <s v="Régimen Especial"/>
    <s v="Recursos Propios"/>
    <n v="250000000"/>
    <n v="3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Bárbara Rosa Duque Gómez"/>
    <s v="Tipo C:  Supervisión"/>
    <s v="Técnica, Administrativa, Financiera, Legal y Contable"/>
  </r>
  <r>
    <x v="3"/>
    <n v="72141400"/>
    <s v="Cofinanciar contrucción de obras en el municipio de Fredonia"/>
    <s v="Julio"/>
    <s v="5 meses"/>
    <s v="Régimen Especial"/>
    <s v="Recursos Propios"/>
    <n v="250000000"/>
    <n v="3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m/>
    <m/>
    <s v="Bárbara Rosa Duque Gómez"/>
    <s v="Tipo C:  Supervisión"/>
    <s v="Técnica, Administrativa, Financiera, Legal y Contable"/>
  </r>
  <r>
    <x v="3"/>
    <n v="93131802"/>
    <s v="Dotación de equipos de operación para emergencias y desastres para los 18 SOS"/>
    <s v="Febrero"/>
    <s v="4 meses"/>
    <s v="Selección Abreviada - Subasta Inversa"/>
    <s v="Recursos Propios"/>
    <n v="700000000"/>
    <n v="800000000"/>
    <s v="No"/>
    <s v="N/A"/>
    <s v="Luis Eduardo Henao"/>
    <s v="Técnico Operativo"/>
    <s v="3838874"/>
    <s v="luis.henao@antioquia.gov.co"/>
    <s v="Manejo de desastres"/>
    <s v="Sistemas Operativos de Socorro (SOS) operando"/>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0"/>
    <m/>
    <m/>
    <m/>
    <s v="Sol Marisa Bahamón"/>
    <s v="Tipo C:  Supervisión"/>
    <s v="Técnica, Administrativa, Financiera, Legal y Contable"/>
  </r>
  <r>
    <x v="3"/>
    <n v="93131801"/>
    <s v="Capacitación a los cuerpos de socorro en procesos de rescate"/>
    <s v="Julio"/>
    <s v="7 meses"/>
    <s v="Régimen Especial"/>
    <s v="Recursos Propios"/>
    <n v="300000000"/>
    <n v="300000000"/>
    <s v="No"/>
    <s v="N/A"/>
    <s v="Luis Eduardo Henao"/>
    <s v="Técnico Operativo"/>
    <s v="3838874"/>
    <s v="luis.henao@antioquia.gov.co"/>
    <s v="Manejo de desastres"/>
    <s v="Fortalecer la capacidad de respuesta instalada en atención de desastres municipal y departamental "/>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0"/>
    <m/>
    <m/>
    <m/>
    <s v="Sol Marisa Bahamón"/>
    <s v="Tipo C:  Supervisión"/>
    <s v="Técnica, Administrativa, Financiera, Legal y Contable"/>
  </r>
  <r>
    <x v="3"/>
    <n v="93131802"/>
    <s v="Suministro de Kits de alimentos, kits de aseo familiar, Kits de aseo infantil, Kits de cocina, para apoyar la atención de las comunidades afectadas o damnificadas por fenomenos naturales, y/o antropicos no intencionales en el departamento de Antioquia."/>
    <s v="Mayo"/>
    <s v="4 meses"/>
    <s v="Selección Abreviada - Subasta Inversa"/>
    <s v="Recursos Propios"/>
    <n v="1000000000"/>
    <n v="1000000000"/>
    <s v="Si"/>
    <s v="Aprobadas"/>
    <s v="Luis Eduardo Henao"/>
    <s v="Técnico Operativo"/>
    <s v="3835221"/>
    <s v="luis.henao@antioquia.gov.co"/>
    <s v="Manejo de desastres"/>
    <s v="Porcentaje de damnificados y/o afectados atendidos con ayuda humanitaria"/>
    <s v="Fortalecimiento de la capacidad instalada de respuesta a emergencias EN El_x000a_Departamento, Antioquia, Occidente"/>
    <n v="220145001"/>
    <s v="Porcentaje de damnificados y/o afectados atendidos con ayuda humanitaria"/>
    <s v="Porcentaje de damnificados y/o afectados atendidos con ayuda humanitaria"/>
    <m/>
    <m/>
    <m/>
    <m/>
    <m/>
    <x v="0"/>
    <m/>
    <m/>
    <m/>
    <s v="Liliana Soto "/>
    <s v="Tipo C:  Supervisión"/>
    <s v="Técnica, Administrativa, Financiera, Legal y Contable"/>
  </r>
  <r>
    <x v="3"/>
    <n v="93131802"/>
    <s v="Construccion del S.O.S. en el Municpio de Remedios"/>
    <s v="Julio"/>
    <s v="4 meses"/>
    <s v="Régimen Especial"/>
    <s v="Recursos Propios"/>
    <n v="250000000"/>
    <n v="300000000"/>
    <s v="No"/>
    <s v="N/A"/>
    <s v="Luis Eduardo Henao"/>
    <s v="Técnico Operativo"/>
    <s v="3835228"/>
    <s v="luis.henao@antioquia.gov.co"/>
    <s v="Manejo de desastres"/>
    <s v="Construcción de nuevos Sistemas Operativos de Socorro"/>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0"/>
    <m/>
    <m/>
    <m/>
    <s v="Wilfer Carmona"/>
    <s v="Tipo C:  Supervisión"/>
    <s v="Técnica, Administrativa, Financiera, Legal y Contable"/>
  </r>
  <r>
    <x v="3"/>
    <n v="43231511"/>
    <s v="Fortalecimiento del SIGRD"/>
    <s v="Julio"/>
    <s v="4 meses"/>
    <s v="Régimen Especial"/>
    <s v="Recursos Propios"/>
    <n v="90000000"/>
    <n v="100000000"/>
    <s v="No"/>
    <s v="N/A"/>
    <s v="Luis Eduardo Henao"/>
    <s v="Técnico Operativo"/>
    <s v="3838878"/>
    <s v="luis.henao@antioquia.gov.co"/>
    <s v="Sistema Departamental de Información de Gestión del Riesgo de Desastres"/>
    <s v="Cumplimiento del plan que mejora las estrategias de comunicación de la Gestión del Riesgo de Desastres"/>
    <s v="Estrategia de comunicaciones"/>
    <n v="230000001"/>
    <s v="Sistema Departamental de Información para la Gestión del Riesgo de Desastres"/>
    <s v="Análisis, diseño, implementación y mantenimiento"/>
    <m/>
    <m/>
    <m/>
    <m/>
    <m/>
    <x v="0"/>
    <m/>
    <m/>
    <m/>
    <s v="Ángela Duque Ramírez"/>
    <s v="Tipo C:  Supervisión"/>
    <s v="Técnica, Administrativa, Financiera, Legal y Contable"/>
  </r>
  <r>
    <x v="3"/>
    <n v="93131801"/>
    <s v="Desarrollo de los procesos de educación en Gestión de Riesgo de Desastres en todo los municipios del Departamento de Antioquia"/>
    <s v="Julio"/>
    <s v="12 meses"/>
    <s v="Régimen Especial"/>
    <s v="Recursos Propios"/>
    <n v="450000000"/>
    <n v="500000000"/>
    <s v="No"/>
    <s v="N/A"/>
    <s v="Luis Eduardo Henao"/>
    <s v="Técnico Operativo"/>
    <s v="3838850"/>
    <s v="luis.henao@antioquia.gov.co"/>
    <s v="Transformación social y cultural en Gestión del Riesgo"/>
    <s v="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
    <s v="Desarrollo de los procesos de educación en Gestión de Riesgo de Desastres en todo el Departamento de Antioquia"/>
    <n v="220070001"/>
    <s v="Desarrollo de los procesos de educación en Gestión de Riesgo de Desastres en todo el Departamento de Antioquia"/>
    <s v="Desarrollo de los procesos de educación en Gestión de Riesgo de Desastres en todo el Departamento de Antioquia"/>
    <m/>
    <m/>
    <m/>
    <m/>
    <m/>
    <x v="0"/>
    <m/>
    <m/>
    <m/>
    <s v="Ana Yelitza Alvarez Calle"/>
    <s v="Tipo C:  Supervisión"/>
    <s v="Técnica, Administrativa, Financiera, Legal y Contable"/>
  </r>
  <r>
    <x v="3"/>
    <n v="78111502"/>
    <s v="Traslado a Subsecretaría Logística para contratar Servicio de Transporte Aéreo de Pasajeros"/>
    <s v="Enero"/>
    <s v="12 meses"/>
    <s v="Selección Abreviada - Subasta Inversa"/>
    <s v="Recursos Propios"/>
    <n v="150000000"/>
    <n v="200000000"/>
    <s v="No"/>
    <s v="N/A"/>
    <s v="Luis Eduardo Henao"/>
    <s v="Técnico Operativo"/>
    <s v="3838850"/>
    <s v="luis.henao@antioquia.gov.co"/>
    <m/>
    <m/>
    <m/>
    <m/>
    <m/>
    <m/>
    <m/>
    <m/>
    <m/>
    <m/>
    <m/>
    <x v="0"/>
    <m/>
    <m/>
    <m/>
    <s v="Elsa Victoria Bedoya Gallego"/>
    <s v="Tipo C:  Supervisión"/>
    <s v="Técnica, Administrativa, Financiera, Legal y Contable"/>
  </r>
  <r>
    <x v="3"/>
    <s v=" 80111600"/>
    <s v="Temporales"/>
    <s v="Enero"/>
    <s v="8 meses"/>
    <s v="Régimen Especial"/>
    <s v="Recursos Propios"/>
    <n v="1609000000"/>
    <n v="1609000000"/>
    <s v="No"/>
    <s v="N/A"/>
    <s v="Luis Eduardo Henao"/>
    <s v="Técnico Operativo"/>
    <s v="3838850"/>
    <s v="luis.henao@antioquia.gov.co"/>
    <m/>
    <m/>
    <m/>
    <m/>
    <m/>
    <m/>
    <m/>
    <m/>
    <m/>
    <m/>
    <m/>
    <x v="0"/>
    <m/>
    <m/>
    <m/>
    <s v="Juliana Lucía Palacio Bermúdez"/>
    <s v="Tipo C:  Supervisión"/>
    <s v="Técnica, Administrativa, Financiera, Legal y Contable"/>
  </r>
  <r>
    <x v="4"/>
    <n v="86101810"/>
    <s v="Accionnes de formacion y acompañamiento a las comunidades beneficiarias en la implementacion de una pedagogia de Paz "/>
    <s v="Febrero"/>
    <s v="3 meses"/>
    <s v="Contratación Directa"/>
    <s v="Recursos Propios"/>
    <n v="500000000"/>
    <n v="500000000"/>
    <s v="No"/>
    <s v="N/A"/>
    <s v="Jose Humberto Vergara"/>
    <s v="Profesional Universitario"/>
    <s v="3839255"/>
    <s v="jvergarhe@antioquia.gov.co"/>
    <s v="Construcción de Paz"/>
    <s v="Lideres, estudiantes y facilitadores cualificados en la pedagogia y catedra de construccion de cultura de paz y convivencia, según ley 1732 de 2015"/>
    <s v="Conformación de la Gerencia de Paz y Postconflicto para asumir los retos de esta Etapa en el Departamento de Antioquia"/>
    <s v="22-0167"/>
    <s v="Formacion en pedagogia de Paz"/>
    <s v="Pendiente de ingresar proyectos en MGA para diligenciar esta casilla"/>
    <m/>
    <m/>
    <m/>
    <m/>
    <m/>
    <x v="0"/>
    <m/>
    <m/>
    <m/>
    <s v="José Humberto Vergara "/>
    <s v="Tipo C:  Supervisión"/>
    <s v="Técnica,administrativa, contable y/o financiera y juridica"/>
  </r>
  <r>
    <x v="4"/>
    <n v="80141626"/>
    <s v="Acompañamiento logistico para la visualizacion de la genrencia de paz en los municipios antioqueños"/>
    <s v="Enero"/>
    <s v="6 meses"/>
    <s v="Contratación Directa"/>
    <s v="Recursos Propios"/>
    <n v="250000000"/>
    <n v="250000000"/>
    <s v="No"/>
    <s v="N/A"/>
    <s v="Jose Humberto Vergara"/>
    <s v="Profesional Universitario"/>
    <s v="3835432"/>
    <s v="jvergarhe@antioquia.gov.co"/>
    <s v="Construcción de Paz"/>
    <s v="Modelo de comunicación y difusión para promover las políticas de paz del Departamento de Antioquia, creado y funcional"/>
    <s v="Conformación de la Gerencia de Paz y Postconflicto para asumir los retos de esta Etapa en el Departamento de Antioquia"/>
    <s v="22-0167"/>
    <s v="Escuela de comunicación parala paz"/>
    <s v="Pendiente de ingresar proyectos en MGA para diligenciar esta casilla"/>
    <m/>
    <m/>
    <m/>
    <m/>
    <m/>
    <x v="0"/>
    <m/>
    <m/>
    <m/>
    <s v="José Humberto Vergara "/>
    <s v="Tipo C:  Supervisión"/>
    <s v="Técnica,administrativa, contable y/o financiera y juridica"/>
  </r>
  <r>
    <x v="4"/>
    <n v="931315503"/>
    <s v=" Desarrollo de aciones para la implementacion de la mesas de trabajo interdepartamental y ejecucion de actividades de fortalecimiento institucional en el posconflcito"/>
    <s v="Febrero"/>
    <s v="6 meses"/>
    <s v="Mínima Cuantía"/>
    <s v="Recursos Propios"/>
    <n v="150000000"/>
    <n v="150000000"/>
    <s v="No"/>
    <s v="N/A"/>
    <s v="Jose Humberto Vergara"/>
    <s v="Profesional Universitario"/>
    <s v="3839255"/>
    <s v="jvergarhe@antioquia.gov.co"/>
    <s v="Construcción de Paz"/>
    <s v="Procesos y procedimientos   desarrollados de paz y posconflicto a nivel de fronteras del Departamento de Antioquia, "/>
    <s v="Conformación de la Gerencia de Paz y Postconflicto para asumir los retos de esta Etapa en el Departamento de Antioquia"/>
    <s v="22-0167"/>
    <s v="mesas de trabajo interdepartamentales, Actividades de fortalecimiento institucional"/>
    <s v="Pendiente de ingresar proyectos en MGA para diligenciar esta casilla"/>
    <m/>
    <m/>
    <m/>
    <m/>
    <m/>
    <x v="0"/>
    <m/>
    <m/>
    <m/>
    <s v="José Humberto Vergara "/>
    <s v="Tipo C:  Supervisión"/>
    <s v="Técnica,administrativa, contable y/o financiera y juridica"/>
  </r>
  <r>
    <x v="4"/>
    <n v="92111502"/>
    <s v="Desarrollo de acciones logisticas para la creacion y organización de los Consejos municipales de paz y posconflicto en el departamento de antioquia"/>
    <s v="Enero"/>
    <s v="5 meses"/>
    <s v="Mínima Cuantía"/>
    <s v="Recursos Propios"/>
    <n v="150000000"/>
    <n v="150000000"/>
    <s v="No"/>
    <s v="N/A"/>
    <s v="Jose Humberto Vergara"/>
    <s v="Profesional Universitario"/>
    <s v="3839255"/>
    <s v="jvergarhe@antioquia.gov.co"/>
    <s v="Construcción de Paz"/>
    <s v="Consejos  municipales de paz y posconflicto creados y funcionando"/>
    <s v="Construccion , formulacion e implementacion del Consejo Departamental de Paz en el departamento de Antioquia"/>
    <s v="22-0174"/>
    <s v="Creacion y organización de los Consejos comunitarios de paz y posconflicto"/>
    <m/>
    <m/>
    <m/>
    <m/>
    <m/>
    <m/>
    <x v="0"/>
    <m/>
    <m/>
    <m/>
    <s v="José Humberto Vergara "/>
    <s v="Tipo C:  Supervisión"/>
    <s v="Técnica,administrativa, contable y/o financiera y juridica"/>
  </r>
  <r>
    <x v="4"/>
    <n v="92111502"/>
    <s v="Acompañamiento a las comunidades antioqueñas para la creacion y organización de las mesas subregionales de paz y posconflicto"/>
    <s v="Junio"/>
    <s v="4 meses"/>
    <s v="Mínima Cuantía"/>
    <s v="Recursos Propios"/>
    <n v="100000000"/>
    <n v="100000000"/>
    <s v="No"/>
    <s v="N/A"/>
    <s v="Jose Humberto Vergara"/>
    <s v="Profesional Universitario"/>
    <s v="3839255"/>
    <s v="jvergarhe@antioquia.gov.co"/>
    <s v="Construcción de Paz"/>
    <s v="Mesas subregionales de paz y posconflicto creadas y funcionando"/>
    <s v="Construccion , formulacion e implementacion del Consejo Departamental de Paz en el departamento de Antioquia"/>
    <s v="22-0174"/>
    <s v="Creacion y organización de las mesas subregionales de paz y posconflicto"/>
    <m/>
    <m/>
    <m/>
    <m/>
    <m/>
    <m/>
    <x v="0"/>
    <m/>
    <m/>
    <m/>
    <s v="José Humberto Vergara "/>
    <s v="Tipo C:  Supervisión"/>
    <s v="Técnica,administrativa, contable y/o financiera y juridica"/>
  </r>
  <r>
    <x v="4"/>
    <n v="92111502"/>
    <s v=" Desarrollo de acciones de acompañamiento, organización logistica, promocion y sensibilizacion del proceso de construccion de paz en el departamento de antioquia"/>
    <s v="Enero"/>
    <s v="4 meses"/>
    <s v="Contratación Directa"/>
    <s v="Recursos Propios"/>
    <n v="1057721083"/>
    <n v="1057721083"/>
    <s v="No"/>
    <s v="N/A"/>
    <s v="Juan David Hurtado"/>
    <s v="Profesional Universitario"/>
    <s v="3839397"/>
    <s v="juan.hurtado@antioquia.gov.co"/>
    <s v="Antioquia en Paz"/>
    <s v="Agenda de paz y posconflcito concertada y articulada con los proyectos visionarios del plan de desarrollo departamental"/>
    <s v="implementacion y acciones de seguridad y convivencia ciudadana acompañadas por la creacion de un cuerpo de paz para los municipios de Anorí, Briceño, Dabeiba.ituango, Renmedios,  Vigia del Fuerte y segovia"/>
    <s v="22-0221"/>
    <s v="Articulacion administraciones municipales y Gobernacion de Antioquia en el marco del posconflicto y sitematizacion de la informacion en un entregable de memoria historica, Agenda de Paz Creada e implementada"/>
    <s v="Acciones institucionales de confianza,  procesos de consolidacion estatal y otros gastos generales"/>
    <n v="7243"/>
    <n v="17896"/>
    <d v="2017-06-30T00:00:00"/>
    <n v="90011"/>
    <n v="4600006996"/>
    <x v="3"/>
    <s v="TECNOLOGICO DE ANTIOQUIA /INSTITUCION UNIVERSITARIA"/>
    <s v="En ejecución"/>
    <m/>
    <s v="juan david Hurtado"/>
    <s v="Tipo C:  Supervisión"/>
    <s v="Técnica,administrativa, contable y/o financiera y juridica"/>
  </r>
  <r>
    <x v="4"/>
    <n v="92111502"/>
    <s v="Designar estudiantes de las universidades publicas para la realización de la practica academica, con el fin de brindar apoyo al proceso de creación de la agenda de paz a través de los cuerpos de paz."/>
    <s v="Enero"/>
    <s v="5 meses"/>
    <s v="Contratación Directa"/>
    <s v="Recursos Propios"/>
    <n v="252299214"/>
    <n v="252299214"/>
    <s v="No"/>
    <s v="N/A"/>
    <s v="Juan David Hurtado"/>
    <s v="Profesional Universitario"/>
    <s v="3839397"/>
    <s v="juan.hurtado@antioquia.gov.co"/>
    <s v="Antioquia en Paz"/>
    <s v="Agenda de paz y posconflcito concertada y articulada con los proyectos visionarios del plan de desarrollo departamental"/>
    <s v="implementacion y acciones de seguridad y convivencia ciudadana acompañadas por la creacion de un cuerpo de paz para los municipios de Anorí, Briceño, Dabeiba.ituango, Renmedios,  Vigia del Fuerte y segovia"/>
    <s v="22-0221"/>
    <s v="Articulacion administraciones municipales y Gobernacion de Antioquia en el marco del posconflicto y sitematizacion de la informacion en un entregable de memoria historica, Agenda de Paz Creada e implementada"/>
    <s v="Practicantes de excelencia Universidades Publicas "/>
    <n v="7243"/>
    <n v="17919"/>
    <d v="2017-06-30T00:00:00"/>
    <n v="90011"/>
    <n v="4600006996"/>
    <x v="3"/>
    <s v="Tecnologico de Antioquia"/>
    <s v="En ejecución"/>
    <m/>
    <s v="Es competencia de Gestión Humana, Desarrollo Organizacional."/>
    <s v="Tipo C:  Supervisión"/>
    <s v="Técnica,administrativa, contable y/o financiera y juridica"/>
  </r>
  <r>
    <x v="4"/>
    <n v="92111502"/>
    <s v="Designar estudiantes de las universidades publicas para la realización de la practica academica, con el fin de brindar apoyo al proceso de creación de la agenda de paz a través de los cuerpos de paz."/>
    <s v="Enero"/>
    <s v="10 meses"/>
    <s v="Contratación Directa"/>
    <s v="Recursos Propios"/>
    <n v="39836718"/>
    <n v="39836718"/>
    <s v="No"/>
    <s v="N/A"/>
    <s v="Juan David Hurtado"/>
    <s v="Profesional Universitario"/>
    <s v="3839397"/>
    <s v="juan.hurtado@antioquia.gov.co"/>
    <s v="Antioquia en Paz"/>
    <s v="Agenda de paz y posconflcito concertada y articulada con los proyectos visionarios del plan de desarrollo departamental"/>
    <s v="implementacion y acciones de seguridad y convivencia ciudadana acompañadas por la creacion de un cuerpo de paz para los municipios de Anorí, Briceño, Dabeiba.ituango, Renmedios,  Vigia del Fuerte y segovia"/>
    <s v="22-0221"/>
    <s v="Articulacion administraciones municipales y Gobernacion de Antioquia en el marco del posconflicto y sitematizacion de la informacion en un entregable de memoria historica, Agenda de Paz Creada e implementada"/>
    <s v="Practicantes de excelencia Universidades Privadas"/>
    <n v="7243"/>
    <n v="17920"/>
    <m/>
    <m/>
    <m/>
    <x v="2"/>
    <s v="Talento Humano"/>
    <s v="Sin iniciar etapa precontractual"/>
    <m/>
    <s v="Es competencia de Gestión Humana, Desarrollo Organizacional."/>
    <s v="Tipo C:  Supervisión"/>
    <s v="Técnica,administrativa, contable y/o financiera y juridica"/>
  </r>
  <r>
    <x v="4"/>
    <n v="80111504"/>
    <s v="Desarrollo de proyectos productivos ligados a los proyectos visionarios del plan de desarrollo de la Gobernacion de Antioquia, convenios interinstitucionales para generar empleos digno"/>
    <s v="Febrero"/>
    <s v="6 meses"/>
    <s v="Contratación Directa"/>
    <s v="No Aplica"/>
    <n v="0"/>
    <n v="0"/>
    <s v="No"/>
    <s v="N/A"/>
    <s v="Jose Humberto Vergara"/>
    <s v="Profesional Universitario"/>
    <s v="3839255"/>
    <s v="jvergarhe@antioquia.gov.co"/>
    <s v="Trabajo decente y desarrollo económico local para la Paz"/>
    <s v="Empleos dignos generados en las zonas priorizadas afectados por el conflicto en el territorio Antioqueño"/>
    <s v="Mesa del sector trabajo para la generación de empleo en el Post conflicto"/>
    <m/>
    <s v="Generación de empleo para personas afectadas por wel conflicto en el departamento de Antioquia"/>
    <s v="Empleos dignos generados en las zonas priorizadas afectados por el conflicto en el territorio Antioqueño"/>
    <m/>
    <m/>
    <m/>
    <m/>
    <m/>
    <x v="0"/>
    <m/>
    <m/>
    <m/>
    <s v="José Humberto Vergara "/>
    <s v="Tipo C:  Supervisión"/>
    <s v="Técnica,administrativa, contable y/o financiera y juridica"/>
  </r>
  <r>
    <x v="5"/>
    <n v="86131504"/>
    <s v="Contrato  interadministrativo  de mandato para la promoción, creación, elaboración desarrollo y conceptualización de las campañas, estrategias y necesidades comunicacionales de la Gobernación de Antioquia."/>
    <s v="Enero"/>
    <s v="6 meses"/>
    <s v="Contratación Directa"/>
    <s v="Recursos Propios"/>
    <n v="1100000000"/>
    <n v="1100000000"/>
    <s v="Si"/>
    <s v="Solicitadas"/>
    <s v="Camila Alexandra Zapata Zuluaga "/>
    <s v="Profesional Universitario"/>
    <s v="3839275"/>
    <s v="camila.zapata@antioquia.gov.co"/>
    <s v="Fortalecimiento de las instancias, mecanismos y espacios de participación ciudadana"/>
    <s v=" Rendiciones de cuentas realizadas por la administración departamental."/>
    <s v="Protección del derecho a la información en todo el Departamento, Antioquia, Occidente "/>
    <s v="160006001/001"/>
    <n v="370107000"/>
    <s v="Comunicación"/>
    <n v="6359"/>
    <n v="16181"/>
    <d v="2017-02-01T00:00:00"/>
    <s v="S2017060039811"/>
    <n v="4600006243"/>
    <x v="3"/>
    <s v="Teleantioquia"/>
    <s v="Ejecución"/>
    <s v="OFICINA DE COMUNICACIONES"/>
    <s v="CAMILA AEXANDRA ZAPATA ZULUAGA"/>
    <s v="Tipo C:  Supervisión"/>
    <s v="Técnica, Administrativa, Financiera, Jurídica y contable."/>
  </r>
  <r>
    <x v="5"/>
    <n v="80141607"/>
    <s v="Prestación de servicios de un operador logístico para la organización, administración, ejecución y demás acciones logísticas necesarias para la realización de los eventos programadas por la Gobernación de Antioquia . "/>
    <s v="Enero"/>
    <s v="5 meses"/>
    <s v="Contratación Directa"/>
    <s v="Recursos Propios"/>
    <n v="900000000"/>
    <n v="900000000"/>
    <s v="Si"/>
    <s v="Solicitadas"/>
    <s v="Camila Alexandra Zapata Zuluaga "/>
    <s v="Profesional Universitario"/>
    <s v="3839275"/>
    <s v="camila.zapata@antioquia.gov.co"/>
    <s v="Comunicación Organizacional y Pública"/>
    <s v="Grado de acciones institucionales comunicadas a la sociedad Antioqueña a través de los canales diponibles- Porcentaje de servidores públicos con acceso a los canales propios de la administración departamental (intranet, emisora, boletín, períodico e impresos)."/>
    <s v="Fortalecimiento de las relaciones institucionales y sociales en el Departamento de Antioquia "/>
    <s v="160005001/001"/>
    <n v="370107000"/>
    <s v="Comunicación y logística"/>
    <n v="6361"/>
    <n v="16182"/>
    <d v="2017-02-01T00:00:00"/>
    <n v="2017060039435"/>
    <n v="4600006201"/>
    <x v="3"/>
    <s v="Plaza Mayor"/>
    <s v="Ejecución"/>
    <s v="OFICINA DE COMUNICACIONES"/>
    <s v="CAMILA AEXANDRA ZAPATA ZULUAGA"/>
    <s v="Tipo C:  Supervisión"/>
    <s v="Técnica, Administrativa, Financiera, Jurídica y contable."/>
  </r>
  <r>
    <x v="5"/>
    <n v="80111504"/>
    <s v="Designar estudiantes de las universidades públicas para la realización de la práctica académica, con el fin de brindar apoyo a la gestión del Departamento de Antioquia y sus regiones durante el primer semestre de 2017."/>
    <s v="Febrero"/>
    <s v="5 meses"/>
    <s v="Contratación Directa"/>
    <s v="Recursos Propios"/>
    <n v="22336000"/>
    <n v="22336000"/>
    <s v="No"/>
    <s v="N/A"/>
    <s v="Camila Alexandra Zapata Zuluaga "/>
    <s v="Profesional Universitario"/>
    <s v="3839275"/>
    <s v="camila.zapata@antioquia.gov.co"/>
    <s v="Prácticas de Excelencia"/>
    <s v="Plazas de practicas asignadas a los diferentes organismos de la Gobrenación de Antioquia"/>
    <s v="Fortalecimiento incorporación de estudiantes en semestre de práctica que aporten al desarrollo de proyectos de corta duración 2016-2019. Medellín, Antioquia, Occidente"/>
    <n v="20130"/>
    <m/>
    <m/>
    <m/>
    <m/>
    <m/>
    <m/>
    <m/>
    <x v="0"/>
    <m/>
    <m/>
    <s v="Secretaría de Gestión Humana y Desarrollo Organizacional"/>
    <s v="Dependencia a cargo"/>
    <s v="Tipo C:  Supervisión"/>
    <s v="Técnica, Administrativa, Financiera, Jurídica y contable."/>
  </r>
  <r>
    <x v="5"/>
    <n v="56015000"/>
    <s v="Adquisición de bienes informáticos especializados para el Departamento de Antioquia. Lote 1 Oficina de Comunicacioes"/>
    <s v="Abril"/>
    <s v="5 meses"/>
    <s v="Licitación Pública"/>
    <s v="Recursos Propios"/>
    <n v="159800000"/>
    <n v="159800000"/>
    <s v="No"/>
    <s v="N/A"/>
    <s v="Natalia López Isaza"/>
    <s v="Técnio Operativo"/>
    <s v="3839262"/>
    <s v="natalia.lopez@antioquia.gov.co"/>
    <m/>
    <m/>
    <m/>
    <m/>
    <m/>
    <m/>
    <m/>
    <m/>
    <m/>
    <m/>
    <m/>
    <x v="0"/>
    <m/>
    <m/>
    <s v="Subsecretaría Logística "/>
    <s v="Dependencia a cargo"/>
    <s v="Tipo C:  Supervisión"/>
    <s v="Técnica, Administrativa, Financiera, Jurídica y contable."/>
  </r>
  <r>
    <x v="5"/>
    <n v="86131504"/>
    <s v="Desarrollar un programa de formación ciudadana, de información pública y de pedagogía social para lograr el fortalecimiento de la democracia y de la convivencia ciudadana en el Departamento de Antioquia."/>
    <s v="Enero"/>
    <s v="5 meses"/>
    <s v="Contratación Directa"/>
    <s v="Recursos Propios"/>
    <n v="600000000"/>
    <n v="600000000"/>
    <s v="No"/>
    <s v="N/A"/>
    <s v="Lina María Roldán"/>
    <s v="Profesional Universitario"/>
    <s v="3839270"/>
    <s v="linamaria.roldan@antioquia.gov.co"/>
    <s v="Comunicación Organizacional y Pública"/>
    <s v="Capítulos de participación ciudadana transmitidos por el canal regional "/>
    <s v="Fortalecimiento en pedagogía  ciudadana en el Departamento de Antioquia"/>
    <s v="160010/001"/>
    <n v="370107000"/>
    <s v="Actividades culturales, asesoría y orientación pedagógica, festivales de participación, microprogramas de tv, productos audiovisuales, programas incluyentes, seminarios educativos y talleres pedagógicos"/>
    <m/>
    <m/>
    <m/>
    <m/>
    <m/>
    <x v="0"/>
    <m/>
    <m/>
    <s v="OFICINA DE COMUNICACIONES"/>
    <s v="LINA MARÍA ROLDÁN"/>
    <s v="Tipo C:  Supervisión"/>
    <s v="Técnica, Administrativa, Financiera, Jurídica y contable."/>
  </r>
  <r>
    <x v="6"/>
    <n v="781818002"/>
    <s v="Servicios de mantenimiento o reparaciones de aeronaves"/>
    <s v="Enero"/>
    <s v="11 meses"/>
    <s v="Licitación Pública"/>
    <s v="Recursos Propios"/>
    <n v="267003243"/>
    <n v="267003243"/>
    <s v="Si"/>
    <s v="Aprobadas"/>
    <s v="Sara Urrego - Jorge Gallego"/>
    <s v="Profesional Universitario"/>
    <s v="_x000a_3839227_x000a_3839277"/>
    <s v="_x000a_saralucia.urrego@antioquia.gov.co_x000a_jorge.gallego@antioquia.gov.co"/>
    <m/>
    <m/>
    <m/>
    <m/>
    <m/>
    <m/>
    <m/>
    <m/>
    <m/>
    <s v="LIC-2017-6891"/>
    <n v="17160"/>
    <x v="1"/>
    <s v="NA"/>
    <n v="4600007039"/>
    <n v="1"/>
    <s v="Jorge Vargas"/>
    <s v="Tipo C:  Supervisión"/>
    <s v="Tecnica, Administrativa, Financiera."/>
  </r>
  <r>
    <x v="6"/>
    <n v="78111501"/>
    <s v="Servicios de helicópteros"/>
    <s v="Enero"/>
    <s v="11 meses"/>
    <s v="Mínima Cuantía"/>
    <s v="Recursos Propios"/>
    <n v="78935719"/>
    <n v="78935719"/>
    <s v="No"/>
    <s v="N/A"/>
    <s v="Sara Urrego - Jorge Gallego"/>
    <s v="Profesional Universitario"/>
    <s v="_x000a_3839227_x000a_3839277"/>
    <s v="_x000a_saralucia.urrego@antioquia.gov.co_x000a_jorge.gallego@antioquia.gov.co"/>
    <m/>
    <m/>
    <m/>
    <m/>
    <m/>
    <m/>
    <m/>
    <m/>
    <m/>
    <m/>
    <m/>
    <x v="0"/>
    <m/>
    <m/>
    <m/>
    <s v="Jorge Vargas"/>
    <s v="Tipo C:  Supervisión"/>
    <s v="Tecnica, Administrativa, Financiera."/>
  </r>
  <r>
    <x v="6"/>
    <s v="80111700_x000a_"/>
    <s v="servicios de contratacion de personal_x000a_Contrato adelantado por la SSSA y la Oficina Privada aporta CDP"/>
    <s v="Enero"/>
    <s v="12 meses"/>
    <s v="Contratación Directa"/>
    <s v="Recursos Propios"/>
    <n v="32455141.559999999"/>
    <n v="32455141.559999999"/>
    <s v="No"/>
    <s v="N/A"/>
    <s v="Sara Urrego - Jorge Gallego"/>
    <s v="Profesional Universitario"/>
    <s v="_x000a_3839227_x000a_3839278"/>
    <s v="_x000a_saralucia.urrego@antioquia.gov.co_x000a_jorge.gallego@antioquia.gov.co"/>
    <m/>
    <m/>
    <m/>
    <m/>
    <m/>
    <m/>
    <m/>
    <m/>
    <m/>
    <m/>
    <m/>
    <x v="0"/>
    <m/>
    <m/>
    <m/>
    <s v="Carlos Guerra"/>
    <s v="Tipo C:  Supervisión"/>
    <s v="Tecnica, Administrativa, Financiera."/>
  </r>
  <r>
    <x v="6"/>
    <n v="15101504"/>
    <s v="Combustible de aviación_x000a_Contrato adelantado por la SSSA y la Oficina Privada aporta CDP"/>
    <s v="Febrero"/>
    <s v="12 meses"/>
    <s v="Contratación Directa"/>
    <s v="Recursos Propios"/>
    <n v="416880750"/>
    <n v="416880750"/>
    <s v="No"/>
    <s v="N/A"/>
    <s v="Sara Urrego - Jorge Gallego"/>
    <s v="Profesional Universitario"/>
    <s v="_x000a_3839227_x000a_3839278"/>
    <s v="_x000a_saralucia.urrego@antioquia.gov.co_x000a_jorge.gallego@antioquia.gov.co"/>
    <m/>
    <m/>
    <m/>
    <m/>
    <m/>
    <m/>
    <m/>
    <m/>
    <m/>
    <m/>
    <m/>
    <x v="0"/>
    <m/>
    <m/>
    <m/>
    <s v="Carlos Guerra"/>
    <s v="Tipo C:  Supervisión"/>
    <s v="Tecnica, Administrativa, Financiera."/>
  </r>
  <r>
    <x v="6"/>
    <n v="90121502"/>
    <s v="Agencias de viajes_x000a_Contrato adelantado por la Secretaría General y la Oficina Privada aporta CDP"/>
    <s v="Enero"/>
    <s v="5 meses"/>
    <s v="Selección Abreviada - Acuerdo Marco de Precios"/>
    <s v="Recursos Propios"/>
    <n v="158625000"/>
    <n v="158625000"/>
    <s v="No"/>
    <s v="N/A"/>
    <s v="Sara Urrego - Jorge Gallego"/>
    <s v="Profesional Universitario"/>
    <s v="_x000a_3839227_x000a_3839278"/>
    <s v="_x000a_saralucia.urrego@antioquia.gov.co_x000a_jorge.gallego@antioquia.gov.co"/>
    <m/>
    <m/>
    <m/>
    <m/>
    <m/>
    <m/>
    <m/>
    <m/>
    <m/>
    <n v="7571"/>
    <s v="18618 - 18619"/>
    <x v="1"/>
    <s v="NA"/>
    <n v="4600007506"/>
    <n v="1"/>
    <s v="Maria Victoria  Hoyos"/>
    <s v="Tipo C:  Supervisión"/>
    <s v="Tecnica, Administrativa, Financiera."/>
  </r>
  <r>
    <x v="6"/>
    <n v="80111504"/>
    <s v="Practicantes de Excelencia                                                 Contrato liderado por la Secretaría de Gestión Humana y Desarrollo Organizacional"/>
    <s v="Enero"/>
    <s v="6 meses"/>
    <s v="Régimen Especial"/>
    <s v="Recursos Propios"/>
    <n v="17760537"/>
    <n v="17760537"/>
    <s v="No"/>
    <s v="N/A"/>
    <s v="Sara Urrego - Jorge Gallego"/>
    <s v="Profesional Universitario"/>
    <s v="_x000a_3839227_x000a_3839278"/>
    <s v="_x000a_saralucia.urrego@antioquia.gov.co_x000a_jorge.gallego@antioquia.gov.co"/>
    <s v="Prácticas de Excelencia"/>
    <m/>
    <m/>
    <m/>
    <m/>
    <m/>
    <m/>
    <m/>
    <m/>
    <m/>
    <m/>
    <x v="0"/>
    <m/>
    <m/>
    <m/>
    <s v="Dependencia a cargo"/>
    <s v="Tipo C:  Supervisión"/>
    <s v="Supervisión técnica, ambiental, jurídica, administrativa, contable y/o financiera"/>
  </r>
  <r>
    <x v="7"/>
    <n v="72121406"/>
    <s v="Vigencia Expirada Contrato Nro. 4600004275 cuyo objeto es: &quot;Contrato Interadministrativo para la construcción de los  Parques Educativos en los municpios de Abejorral y Gómez Plata, Antioquia&quot;"/>
    <s v="Enero"/>
    <s v="5 meses"/>
    <s v="Contratación Directa"/>
    <s v="Recursos de entidades nacionales"/>
    <n v="337563078"/>
    <n v="337563078"/>
    <s v="No"/>
    <s v="N/A"/>
    <s v="Juan Carlos Restrepo Sierra"/>
    <s v="Director Infraestructura educativa"/>
    <s v="3838572"/>
    <s v="juan.restreposi@antioquia.gov.co"/>
    <s v="MAS Y MEJOR EDUCACIÓN PARA LA SOCIEDAD Y LAS PERSONAS EN EL SECTOR URBANO "/>
    <s v="N/A"/>
    <s v="Mantenimiento e intervención en Ambientes de aprendizaje para el Sector Urbano Todo El Departamento, Antioquia, Occidente"/>
    <s v="020163001"/>
    <s v="N/A"/>
    <s v="N/A"/>
    <n v="4600004275"/>
    <n v="4590"/>
    <d v="2015-06-24T00:00:00"/>
    <s v="COS 061 22/06/2015"/>
    <n v="4600004275"/>
    <x v="3"/>
    <s v="EMPRESA DE VIVIENDA DE ANTIOQUIA"/>
    <m/>
    <m/>
    <s v="William Castrillón Alzate C.C. 15.345.666"/>
    <s v="Tipo C"/>
    <s v="Técnica_x000a_Jurídica_x000a_Administrativa_x000a_Contable y/o Financiera_x000a_"/>
  </r>
  <r>
    <x v="7"/>
    <n v="72121406"/>
    <s v="Construcción de la segunda etapa de Centro Educativo Rural Ovejas del municipio de San Vicente Ferrer, Antioquia "/>
    <s v="Marzo"/>
    <s v="4 meses"/>
    <s v="Selección Abreviada - Menor Cuantía"/>
    <s v="SGP"/>
    <n v="600000000"/>
    <n v="600000000"/>
    <s v="No"/>
    <s v="N/A"/>
    <s v="Juan Carlos Restrepo Sierra"/>
    <s v="Director Infraestructura educativa"/>
    <s v="3838572"/>
    <s v="juan.restreposi@antioquia.gov.co"/>
    <s v="MAS Y MEJOR EDUCACIÓN PARA LA SOCIEDAD Y LAS PERSONAS EN LA RURALIDAD"/>
    <s v="Construcción de aulas nuevas en establecimientos educativos rurales"/>
    <s v="Mantenimiento e intervención en ambientes de aprendizaje para el sector rural Todo El Departamento, Antioquia, Occidente"/>
    <s v="020168001"/>
    <s v="Aulas Nuevas "/>
    <s v="Construcción de aulas nuevas"/>
    <m/>
    <m/>
    <m/>
    <m/>
    <m/>
    <x v="0"/>
    <m/>
    <m/>
    <m/>
    <s v="Angela Maria Marin C.C. 43261282, Julieth Natalia Valencia Rojo C.C. 39.454.520 y el Supervisor Juridico lo define la dirección juridica"/>
    <s v="Tipo B"/>
    <s v="Colegiada "/>
  </r>
  <r>
    <x v="7"/>
    <n v="72121406"/>
    <s v="Mantenimiento de las sedes educativas IE Joaquin Cardenas Gomez sede Liceo Joaquin Cardenas Gomez, IER El Jordan sede principal, IER Puerto Garza sede principal,  en el Muncipio de San Carlos, Antioquia"/>
    <s v="Marzo"/>
    <s v="4 meses"/>
    <s v="Selección Abreviada - Menor Cuantía"/>
    <s v="SGP"/>
    <n v="100000000"/>
    <n v="100000000"/>
    <s v="No"/>
    <s v="N/A"/>
    <s v="Juan Carlos Restrepo Sierra"/>
    <s v="Director Infraestructura educativa"/>
    <s v="3838572"/>
    <s v="juan.restreposi@antioquia.gov.co"/>
    <s v="MAS Y MEJOR EDUCACIÓN PARA LA SOCIEDAD Y LAS PERSONAS EN EL SECTOR URBANO "/>
    <s v="Mantenimientos realizados en establecimientos educativos "/>
    <s v="Mantenimiento e intervención en Ambientes de aprendizaje para el Sector Urbano Todo El Departamento, Antioquia, Occidente"/>
    <s v="020163001"/>
    <s v="Mantenimientos realizados en establecimientos educativos "/>
    <s v="Mantenimientos realizados en establecimientos educativos "/>
    <m/>
    <m/>
    <m/>
    <m/>
    <m/>
    <x v="0"/>
    <m/>
    <m/>
    <m/>
    <s v="Angela Maria Marin C.C. 43261282, Julieth Natalia Valencia Rojo C.C. 39.454.520 y el Supervisor Juridico lo define la dirección juridica"/>
    <s v="Tipo B"/>
    <s v="Colegiada "/>
  </r>
  <r>
    <x v="7"/>
    <n v="72121406"/>
    <s v="Mantenimiento de las sedes educativas IE Joaquin Cardenas Gomez sede Liceo Joaquin Cardenas Gomez, IER El Jordan sede principal, IER Puerto Garza sede principal,  en el Muncipio de San Carlos, Antioquia"/>
    <s v="Marzo"/>
    <s v="4 meses"/>
    <s v="Selección Abreviada - Menor Cuantía"/>
    <s v="SGP"/>
    <n v="300000000"/>
    <n v="300000000"/>
    <s v="No"/>
    <s v="N/A"/>
    <s v="Juan Carlos Restrepo Sierra"/>
    <s v="Director Infraestructura educativa"/>
    <s v="3838572"/>
    <s v="juan.restreposi@antioquia.gov.co"/>
    <s v="MAS Y MEJOR EDUCACIÓN PARA LA SOCIEDAD Y LAS PERSONAS EN LA RURALIDAD"/>
    <s v="Mantenimientos realizados en establecimientos educativos "/>
    <s v="Mantenimiento e intervención en ambientes de aprendizaje para el sector rural Todo El Departamento, Antioquia, Occidente"/>
    <s v="020168001"/>
    <s v="Mantenimientos realizados en establecimientos educativos "/>
    <s v="Mantenimientos realizados en establecimientos educativos "/>
    <m/>
    <m/>
    <m/>
    <m/>
    <m/>
    <x v="0"/>
    <m/>
    <m/>
    <m/>
    <s v="Angela Maria Marin C.C. 43261282, Julieth Natalia Valencia Rojo C.C. 39.454.520 y el Supervisor Juridico lo define la dirección juridica"/>
    <s v="Tipo B"/>
    <s v="Colegiada "/>
  </r>
  <r>
    <x v="7"/>
    <n v="72121406"/>
    <s v="Mantenimiento de las sedes educativas CER Lejos Del Nido sedes Lejos Del Nido, Tabacal, El Portento, Gabriel Vallejo, La Amapola y Los Medios, la IE Ignacio Botero Vallejo sedes Ignacio Botero Vallejo, Puente Pelaez y Fabriciano Botero, la IER LUIS EDUARDO POSADA RESTREPO sedes Carrizales y Don Diego y la IER Don Diego sede Nazareth en el Muncipio de El Retiro, Antioquia"/>
    <s v="Marzo"/>
    <s v="4 meses"/>
    <s v="Selección Abreviada - Menor Cuantía"/>
    <s v="SGP"/>
    <n v="100000000"/>
    <n v="100000000"/>
    <s v="No"/>
    <s v="N/A"/>
    <s v="Juan Carlos Restrepo Sierra"/>
    <s v="Director Infraestructura educativa"/>
    <s v="3838572"/>
    <s v="juan.restreposi@antioquia.gov.co"/>
    <s v="MAS Y MEJOR EDUCACIÓN PARA LA SOCIEDAD Y LAS PERSONAS EN EL SECTOR URBANO "/>
    <s v="Mantenimientos realizados en establecimientos educativos "/>
    <s v="Mantenimiento e intervención en Ambientes de aprendizaje para el Sector Urbano Todo El Departamento, Antioquia, Occidente"/>
    <s v="020163001"/>
    <s v="Mantenimientos realizados en establecimientos educativos "/>
    <s v="Mantenimientos realizados en establecimientos educativos "/>
    <m/>
    <m/>
    <m/>
    <m/>
    <m/>
    <x v="0"/>
    <m/>
    <m/>
    <m/>
    <s v="Angela Maria Marin C.C. 43261282, Julieth Natalia Valencia Rojo C.C. 39.454.520 y el Supervisor Juridico lo define la dirección juridica"/>
    <s v="Tipo B"/>
    <s v="Colegiada "/>
  </r>
  <r>
    <x v="7"/>
    <n v="72121406"/>
    <s v="Mantenimiento de las sedes educativas CER Lejos Del Nido sedes Lejos Del Nido, Tabacal, El Portento, Gabriel Vallejo, La Amapola y Los Medios, la IE Ignacio Botero Vallejo sedes Ignacio Botero Vallejo, Puente Pelaez y Fabriciano Botero, la IER LUIS EDUARDO POSADA RESTREPO sedes Carrizales y Don Diego y la IER Don Diego sede Nazareth en el Muncipio de El Retiro, Antioquia"/>
    <s v="Marzo"/>
    <s v="6 meses"/>
    <s v="Selección Abreviada - Menor Cuantía"/>
    <s v="SGP"/>
    <n v="200000000"/>
    <n v="200000000"/>
    <s v="No"/>
    <s v="N/A"/>
    <s v="Juan Carlos Restrepo Sierra"/>
    <s v="Director Infraestructura educativa"/>
    <s v="3838572"/>
    <s v="juan.restreposi@antioquia.gov.co"/>
    <s v="MAS Y MEJOR EDUCACIÓN PARA LA SOCIEDAD Y LAS PERSONAS EN LA RURALIDAD"/>
    <s v="Mantenimientos realizados en establecimientos educativos "/>
    <s v="Mantenimiento e intervención en ambientes de aprendizaje para el sector rural Todo El Departamento, Antioquia, Occidente"/>
    <s v="020168001"/>
    <s v="Mantenimientos realizados en establecimientos educativos "/>
    <s v="Mantenimientos realizados en establecimientos educativos "/>
    <m/>
    <m/>
    <m/>
    <m/>
    <m/>
    <x v="0"/>
    <m/>
    <m/>
    <m/>
    <s v="Angela Maria Marin C.C. 43261282, Julieth Natalia Valencia Rojo C.C. 39.454.520 y el Supervisor Juridico lo define la dirección juridica"/>
    <s v="Tipo B"/>
    <s v="Colegiada "/>
  </r>
  <r>
    <x v="7"/>
    <n v="72121406"/>
    <s v="Construcción de la segunda etapa de la IER La Cruzada del municipio de Remedios "/>
    <s v="Marzo"/>
    <s v="6 meses"/>
    <s v="Licitación Pública"/>
    <s v="SGP"/>
    <n v="900000000"/>
    <n v="900000000"/>
    <s v="No"/>
    <s v="N/A"/>
    <s v="Juan Carlos Restrepo Sierra"/>
    <s v="Director Infraestructura educativa"/>
    <s v="3838572"/>
    <s v="juan.restreposi@antioquia.gov.co"/>
    <s v="MAS Y MEJOR EDUCACIÓN PARA LA SOCIEDAD Y LAS PERSONAS EN LA RURALIDAD"/>
    <s v="Construcción de aulas nuevas en establecimientos educativos rurales"/>
    <s v="Mantenimiento e intervención en ambientes de aprendizaje para el sector rural Todo El Departamento, Antioquia, Occidente"/>
    <s v="020168001"/>
    <s v="Construcción de aulas nuevas. "/>
    <s v="Construcción de aulas nuevas. "/>
    <m/>
    <m/>
    <m/>
    <m/>
    <m/>
    <x v="0"/>
    <m/>
    <m/>
    <m/>
    <s v="Contratada"/>
    <s v="Tipo A "/>
    <s v="Interventoria Técnica, Juridica, financiera, ambiental "/>
  </r>
  <r>
    <x v="7"/>
    <n v="81101515"/>
    <s v="Interventoria técnica, Interventoría técnica, administrativa, financiera, ambiental y juridica para el contrato: Construcción de la segunda etapa de la IER La Cruzada del municipio de Remedios "/>
    <s v="Marzo"/>
    <s v="6 meses"/>
    <s v="Concurso de Méritos"/>
    <s v="SGP"/>
    <n v="90000000"/>
    <n v="90000000"/>
    <s v="No"/>
    <s v="N/A"/>
    <s v="Juan Carlos Restrepo Sierra"/>
    <s v="Director Infraestructura educativa"/>
    <s v="3838572"/>
    <s v="juan.restreposi@antioquia.gov.co"/>
    <s v="MAS Y MEJOR EDUCACIÓN PARA LA SOCIEDAD Y LAS PERSONAS EN LA RURALIDAD"/>
    <s v="Construcción de aulas nuevas en establecimientos educativos rurales"/>
    <s v="Mantenimiento e intervención en ambientes de aprendizaje para el sector rural Todo El Departamento, Antioquia, Occidente"/>
    <s v="020168001"/>
    <s v="Construcción de aulas nuevas. "/>
    <s v="Construcción de aulas nuevas. "/>
    <m/>
    <m/>
    <m/>
    <m/>
    <m/>
    <x v="0"/>
    <m/>
    <m/>
    <m/>
    <s v="Dicson Fernando Llano C.C.1.017.141.511"/>
    <s v="Tipo C"/>
    <s v="Técnica_x000a_Jurídica_x000a_Administrativa_x000a_Contable y/o Financiera_x000a_"/>
  </r>
  <r>
    <x v="7"/>
    <n v="72121406"/>
    <s v="Reposición del Centro Educativo Cañaveral Arriba, en el municipio de San Pedro de Urabá "/>
    <s v="Marzo"/>
    <s v="5 meses"/>
    <s v="Selección Abreviada - Menor Cuantía"/>
    <s v="SGP"/>
    <n v="650000000"/>
    <n v="650000000"/>
    <s v="No"/>
    <s v="N/A"/>
    <s v="Juan Carlos Restrepo Sierra"/>
    <s v="Director Infraestructura educativa"/>
    <s v="3838572"/>
    <s v="juan.restreposi@antioquia.gov.co"/>
    <s v="MAS Y MEJOR EDUCACIÓN PARA LA SOCIEDAD Y LAS PERSONAS EN LA RURALIDAD"/>
    <s v="Reposición de planta física en establecimientos educativos rurales"/>
    <s v="Mantenimiento e intervención en ambientes de aprendizaje para el sector rural Todo El Departamento, Antioquia, Occidente"/>
    <s v="020168001"/>
    <s v="Reposición de planta física en establecimientos educativos rurales"/>
    <s v="Reposición de planta física en establecimientos educativos rurales"/>
    <m/>
    <m/>
    <m/>
    <m/>
    <m/>
    <x v="0"/>
    <m/>
    <m/>
    <m/>
    <s v="Daverson Castrillón C.C. 70.330.051, Julieth Natalia Valencia Rojo C.C. 39.454.520 y el Supervisor Juridico lo define la dirección juridica"/>
    <s v="Tipo B"/>
    <s v="Colegiada "/>
  </r>
  <r>
    <x v="7"/>
    <n v="72121406"/>
    <s v="Mantenimiento en la IER Bernardo Sierra del municipio de Cañasgordas, Antioquia "/>
    <s v="Marzo"/>
    <s v="6 meses"/>
    <s v="Selección Abreviada - Menor Cuantía"/>
    <s v="SGP"/>
    <n v="730000000"/>
    <n v="730000000"/>
    <s v="No"/>
    <s v="N/A"/>
    <s v="Juan Carlos Restrepo Sierra"/>
    <s v="Director Infraestructura educativa"/>
    <s v="3838572"/>
    <s v="juan.restreposi@antioquia.gov.co"/>
    <s v="MAS Y MEJOR EDUCACIÓN PARA LA SOCIEDAD Y LAS PERSONAS EN LA RURALIDAD"/>
    <s v="Mantenimientos realizados en establecimientos educativos "/>
    <s v="Mantenimiento e intervención en ambientes de aprendizaje para el sector rural Todo El Departamento, Antioquia, Occidente"/>
    <s v="020168001"/>
    <s v="Mantenimientos realizados en establecimientos educativos "/>
    <s v="Mantenimientos realizados en establecimientos educativos "/>
    <m/>
    <m/>
    <m/>
    <m/>
    <m/>
    <x v="0"/>
    <m/>
    <m/>
    <m/>
    <s v="Luisa Fernanda Sánchez  C.C. 43877928, Julieth Natalia Valencia Rojo C.C. 39.454.520 y el Supervisor Juridico lo define la dirección juridica"/>
    <s v="Tipo B"/>
    <s v="Colegiada "/>
  </r>
  <r>
    <x v="7"/>
    <n v="72121406"/>
    <s v="Reposición de la IER LA Primavera del municipio de Ebejico "/>
    <s v="Marzo"/>
    <s v="6 meses"/>
    <s v="Licitación Pública"/>
    <s v="SGP"/>
    <n v="1000000000"/>
    <n v="1000000000"/>
    <s v="No"/>
    <s v="N/A"/>
    <s v="Juan Carlos Restrepo Sierra"/>
    <s v="Director Infraestructura educativa"/>
    <s v="3838572"/>
    <s v="juan.restreposi@antioquia.gov.co"/>
    <s v="MAS Y MEJOR EDUCACIÓN PARA LA SOCIEDAD Y LAS PERSONAS EN LA RURALIDAD"/>
    <s v="Reposición de planta física en establecimientos educativos rurales"/>
    <s v="Mantenimiento e intervención en ambientes de aprendizaje para el sector rural Todo El Departamento, Antioquia, Occidente"/>
    <s v="020168001"/>
    <s v="Reposición de planta física en establecimientos educativos rurales"/>
    <s v="Reposición de planta física en establecimientos educativos rurales"/>
    <m/>
    <m/>
    <m/>
    <m/>
    <m/>
    <x v="0"/>
    <m/>
    <m/>
    <m/>
    <s v="Contratada"/>
    <s v="Tipo A "/>
    <s v="Interventoria Técnica, Juridica, financiera, ambiental "/>
  </r>
  <r>
    <x v="7"/>
    <n v="81101515"/>
    <s v="Interventoria técnica, Interventoría técnica, administrativa, financiera, ambiental y juridica para el contrato:Reposición de la IER LA Primavera del municipio de Ebejico "/>
    <s v="Marzo"/>
    <s v="3 meses"/>
    <s v="Concurso de Méritos"/>
    <s v="SGP"/>
    <n v="100000000"/>
    <n v="100000000"/>
    <s v="No"/>
    <s v="N/A"/>
    <s v="Juan Carlos Restrepo Sierra"/>
    <s v="Director Infraestructura educativa"/>
    <s v="3838572"/>
    <s v="juan.restreposi@antioquia.gov.co"/>
    <s v="MAS Y MEJOR EDUCACIÓN PARA LA SOCIEDAD Y LAS PERSONAS EN LA RURALIDAD"/>
    <s v="Reposición de planta física en establecimientos educativos rurales"/>
    <s v="Mantenimiento e intervención en ambientes de aprendizaje para el sector rural Todo El Departamento, Antioquia, Occidente"/>
    <s v="020168001"/>
    <s v="Reposición de planta física en establecimientos educativos rurales"/>
    <s v="Reposición de planta física en establecimientos educativos rurales"/>
    <m/>
    <m/>
    <m/>
    <m/>
    <m/>
    <x v="0"/>
    <m/>
    <m/>
    <m/>
    <s v="Luisa Fernanda Sánchez  C.C. 43877928"/>
    <s v="Tipo C"/>
    <s v="Técnica_x000a_Jurídica_x000a_Administrativa_x000a_Contable y/o Financiera_x000a_"/>
  </r>
  <r>
    <x v="7"/>
    <n v="72121406"/>
    <s v="Construcción de la placa polideportiva de la IE San Rafael, Sede Bachillerato del municipio de Heliconia"/>
    <s v="Marzo"/>
    <s v="12 meses"/>
    <s v="Selección Abreviada - Menor Cuantía"/>
    <s v="Recursos de entidades nacionales"/>
    <n v="350000000"/>
    <n v="350000000"/>
    <s v="No"/>
    <s v="N/A"/>
    <s v="Juan Carlos Restrepo Sierra"/>
    <s v="Director Infraestructura educativa"/>
    <s v="3838572"/>
    <s v="juan.restreposi@antioquia.gov.co"/>
    <s v="MAS Y MEJOR EDUCACIÓN PARA LA SOCIEDAD Y LAS PERSONAS EN EL SECTOR URBANO "/>
    <s v="Nuevos espacios recreativos en establecimientos educativos"/>
    <s v="Mantenimiento e intervención en Ambientes de aprendizaje para el Sector Urbano Todo El Departamento, Antioquia, Occidente"/>
    <s v="020163001"/>
    <s v="Nuevos espacios recreativos en establecimientos educativos"/>
    <s v="Nuevos espacios recreativos en establecimientos educativos"/>
    <m/>
    <m/>
    <m/>
    <m/>
    <m/>
    <x v="0"/>
    <m/>
    <m/>
    <m/>
    <s v="Luisa Fernanda Sánchez  C.C. 43877928, Julieth Natalia Valencia Rojo C.C. 39.454.520 y el Supervisor Juridico lo define la dirección juridica"/>
    <s v="Tipo B"/>
    <s v="Colegiada "/>
  </r>
  <r>
    <x v="7"/>
    <n v="72121406"/>
    <s v="Adición No. 2 al Convenio No. 4600005662 de 2016, cuyo objeto es: &quot;Aunar esfuerzos para el desarrollo de las gestiones necesarias que posibiliten el cumplimiento del Plan Nacional de infraestructura Educativa en el marco de la politica pública de Jornada única en el Departamento de Antioquia&quot;. "/>
    <s v="Marzo"/>
    <s v="12 meses"/>
    <s v="Contratación Directa"/>
    <s v="SGP"/>
    <n v="1970560944"/>
    <n v="1970560944"/>
    <s v="No"/>
    <s v="N/A"/>
    <s v="Juan Carlos Restrepo Sierra"/>
    <s v="Director Infraestructura educativa"/>
    <s v="3838572"/>
    <s v="juan.restreposi@antioquia.gov.co"/>
    <s v="MAS Y MEJOR EDUCACIÓN PARA LA SOCIEDAD Y LAS PERSONAS EN EL SECTOR RURAL"/>
    <s v="Construcción de aulas nuevas en establecimientos educativos rurales"/>
    <s v="Mantenimiento e intervención en ambientes de aprendizaje para el sector rural Todo El Departamento, Antioquia, Occidente"/>
    <s v="020168001"/>
    <s v="Aulas nuevas"/>
    <s v="Construcción de aulas nuevas"/>
    <m/>
    <m/>
    <m/>
    <m/>
    <m/>
    <x v="0"/>
    <m/>
    <m/>
    <m/>
    <s v="Elizabeth Mesa C.C. 43.577.354"/>
    <s v="Tipo C"/>
    <s v="Técnica_x000a_Jurídica_x000a_Administrativa_x000a_Contable y/o Financiera_x000a_"/>
  </r>
  <r>
    <x v="7"/>
    <n v="72121406"/>
    <s v="Adición No. 2 al Convenio No. 4600005662 de 2016, cuyo objeto es: &quot;Aunar esfuerzos para el desarrollo de las gestiones necesarias que posibiliten el cumplimiento del Plan Nacional de infraestructura Educativa en el marco de la politica pública de Jornada única en el Departamento de Antioquia&quot;. "/>
    <s v="Marzo"/>
    <s v="12 meses"/>
    <s v="Contratación Directa"/>
    <s v="SGP"/>
    <n v="275477056"/>
    <n v="275477056"/>
    <s v="No"/>
    <s v="N/A"/>
    <s v="Juan Carlos Restrepo Sierra"/>
    <s v="Director Infraestructura educativa"/>
    <s v="3838572"/>
    <s v="juan.restreposi@antioquia.gov.co"/>
    <s v="MAS Y MEJOR EDUCACIÓN PARA LA SOCIEDAD Y LAS PERSONAS EN EL SECTOR RURAL"/>
    <s v="Construcción de aulas nuevas en establecimientos educativos rurales"/>
    <s v="Mantenimiento e intervención en Ambientes de aprendizaje para el Sector Urbano Todo El Departamento, Antioquia, Occidente"/>
    <s v="020163001"/>
    <s v="Aulas nuevas"/>
    <s v="Construcción de aulas nuevas"/>
    <m/>
    <m/>
    <m/>
    <m/>
    <m/>
    <x v="0"/>
    <m/>
    <m/>
    <m/>
    <s v="Elizabeth Mesa C.C. 43.577.354"/>
    <s v="Tipo C"/>
    <s v="Técnica_x000a_Jurídica_x000a_Administrativa_x000a_Contable y/o Financiera_x000a_"/>
  </r>
  <r>
    <x v="7"/>
    <n v="72121406"/>
    <s v="Adición No. 2 al Convenio No. 4600005662 de 2016, cuyo objeto es: &quot;Aunar esfuerzos para el desarrollo de las gestiones necesarias que posibiliten el cumplimiento del Plan Nacional de infraestructura Educativa en el marco de la politica pública de Jornada única en el Departamento de Antioquia&quot;. "/>
    <s v="Marzo"/>
    <s v="5 meses"/>
    <s v="Contratación Directa"/>
    <s v="Recursos de entidades nacionales"/>
    <n v="1190048483"/>
    <n v="1190048483"/>
    <s v="No"/>
    <s v="N/A"/>
    <s v="Juan Carlos Restrepo Sierra"/>
    <s v="Director Infraestructura educativa"/>
    <s v="3838572"/>
    <s v="juan.restreposi@antioquia.gov.co"/>
    <s v="MAS Y MEJOR EDUCACIÓN PARA LA SOCIEDAD Y LAS PERSONAS EN EL SECTOR URBANO "/>
    <s v="Construcción de aulas nuevas en establecimientos educativos urbanos"/>
    <s v="Mantenimiento e intervención en Ambientes de aprendizaje para el Sector Urbano Todo El Departamento, Antioquia, Occidente"/>
    <s v="020163001"/>
    <s v="Aulas nuevas"/>
    <s v="Construcción de aulas nuevas"/>
    <m/>
    <m/>
    <m/>
    <m/>
    <m/>
    <x v="0"/>
    <m/>
    <m/>
    <m/>
    <s v="Elizabeth Mesa C.C. 43.577.354"/>
    <s v="Tipo C"/>
    <s v="Técnica_x000a_Jurídica_x000a_Administrativa_x000a_Contable y/o Financiera_x000a_"/>
  </r>
  <r>
    <x v="7"/>
    <n v="72121406"/>
    <s v="Convenio interadministrativo para la obras de saneamiento básico en la subregión del Oriente Antioqueño."/>
    <s v="Julio"/>
    <s v="10 meses"/>
    <s v="Contratación Directa"/>
    <s v="Recursos de entidades nacionales"/>
    <n v="252047939"/>
    <n v="252047939"/>
    <s v="No"/>
    <s v="N/A"/>
    <s v="Juan Carlos Restrepo Sierra"/>
    <s v="Director Infraestructura educativa"/>
    <s v="3838572"/>
    <s v="juan.restreposi@antioquia.gov.co"/>
    <s v="Excelencia educativa con más y mejores maestros"/>
    <s v="Intervención en sedes educativas para: agua, saneamiento básico, servicios públicos y legalización de predios en asocio con otras dependencias de la Gobernación"/>
    <s v="Suministro en sedes educativas de agua, saneamiento básico, energía y legalización de predios en asocio con dependencias de la Gobernación de Antioquia"/>
    <s v="020221001"/>
    <s v="Intervención en sedes educativas para: agua, saneamiento básico, servicios públicos y legalización de predios en asocio con otras dependencias de la Gobernación"/>
    <s v="Cofinanciar agua potable, instalación energía y saneamiento básico"/>
    <m/>
    <m/>
    <m/>
    <m/>
    <m/>
    <x v="0"/>
    <m/>
    <m/>
    <m/>
    <s v="Angela Maria Marin C.C. 43261282"/>
    <s v="Tipo C"/>
    <s v="Técnica_x000a_Jurídica_x000a_Administrativa_x000a_Contable y/o Financiera_x000a_"/>
  </r>
  <r>
    <x v="7"/>
    <s v="60101728"/>
    <s v="Proyectos Pedagógicos Productivos en la Media Rural"/>
    <s v="Febrero"/>
    <s v="6 meses"/>
    <s v="Selección Abreviada - Menor Cuantía"/>
    <s v="No Aplica"/>
    <n v="300000000"/>
    <n v="300000000"/>
    <s v="No"/>
    <s v="N/A"/>
    <s v="Hanzz Mariaga Cruz"/>
    <s v="Director"/>
    <n v="3838569"/>
    <s v="hanzz.mariaga@antioquia.gov.co"/>
    <s v="Educación para la nueva ruralidad"/>
    <s v="Proyectos Pedagógicos Productivos (PPP) implementados con estudiantes de  Instituciones Educativas Rurales."/>
    <s v="Consolidación de estrategias educativas para una nueva ruralidad Todo El_x000a_Departamento, Antioquia, Occidente"/>
    <s v="020169001"/>
    <s v="Proyectos Pedagógicos Productivos (PPP) implementados con estudiantes de  Instituciones Educativas Rurales."/>
    <s v="Diagnóstico de las IER, capacitación en PPP, resignificación del PEI, currículo y Plan de estudios. Dotación e Inversión en los PPP por IER"/>
    <m/>
    <m/>
    <m/>
    <m/>
    <m/>
    <x v="0"/>
    <m/>
    <m/>
    <m/>
    <s v="Alvaro Humberto Muñoz Jaramillo, 71621464"/>
    <s v="Tipo C"/>
    <s v="Técnica_x000a_Jurídica_x000a_Administrativa_x000a_Contable y/o Financiera_x000a_"/>
  </r>
  <r>
    <x v="7"/>
    <s v="60106000"/>
    <s v="Guías de Posprimaria rural"/>
    <s v="Febrero"/>
    <s v="5 meses"/>
    <s v="Selección Abreviada - Menor Cuantía"/>
    <s v="No Aplica"/>
    <n v="600241862"/>
    <n v="600241862"/>
    <s v="No"/>
    <s v="N/A"/>
    <s v="Hanzz Mariaga Cruz"/>
    <s v="Director"/>
    <n v="3838569"/>
    <s v="hanzz.mariaga@antioquia.gov.co"/>
    <s v="Más y Mejor Educación para la sociedad y las personas en el sector rural"/>
    <s v="Sedes Educativas rurales  dotadas "/>
    <s v="Dotación de canasta educativa a las sedes educativas rurales de los municipios no certificados del departamento de Antioquia"/>
    <s v="020209001"/>
    <s v="Sedes educativas rurales dotadas"/>
    <s v="Compra y/o reimpresión, transporte y distribución de guías  a municipios del Magdalena Medio"/>
    <m/>
    <m/>
    <m/>
    <m/>
    <m/>
    <x v="0"/>
    <m/>
    <m/>
    <m/>
    <s v="Olga Patricia Gil Henao. 32553102"/>
    <s v="Tipo C"/>
    <s v="Técnica_x000a_Jurídica_x000a_Administrativa_x000a_Contable y/o Financiera_x000a_"/>
  </r>
  <r>
    <x v="7"/>
    <n v="80111707"/>
    <s v="Adquisición de la dotación para docentes"/>
    <s v="Mayo"/>
    <s v="5 meses"/>
    <s v="Selección Abreviada - Menor Cuantía"/>
    <s v="SGP"/>
    <n v="1000000000"/>
    <n v="1000000000"/>
    <s v="No"/>
    <s v="N/A"/>
    <s v="Iván de J. Guzmán López"/>
    <s v="Director Talento Humano"/>
    <n v="3838470"/>
    <s v="ivan.guzman@antioquia.gov.co"/>
    <s v="Más y mejor educación para la sociedad y las personas en el sector Urbano"/>
    <s v="Matricula de Educación Formal"/>
    <s v="Adquisición de los elementos de dotación para los docentes que devengan menos de dos salarios minimos l.v. Municipios no certificados en educación del Departamento de Antioquia."/>
    <s v="020223001"/>
    <s v="Dotación de docentes"/>
    <s v="Adquisición y entrega de dotación"/>
    <m/>
    <m/>
    <m/>
    <m/>
    <m/>
    <x v="0"/>
    <m/>
    <m/>
    <m/>
    <s v="María Magdalena Cuervo 43644012"/>
    <s v="Tipo C"/>
    <s v="Técnica_x000a_Jurídica_x000a_Administrativa_x000a_Contable y/o Financiera_x000a_"/>
  </r>
  <r>
    <x v="7"/>
    <n v="86111604"/>
    <s v="Taller de formación en comunicación asertiva"/>
    <s v="Julio"/>
    <s v="5 meses"/>
    <s v="Contratación Directa"/>
    <s v="No Aplica"/>
    <n v="40000000"/>
    <n v="40000000"/>
    <s v="No"/>
    <s v="N/A"/>
    <s v="Iván de J. Guzmán López"/>
    <s v="Director Talento Humano"/>
    <n v="3838470"/>
    <s v="ivan.guzman@antioquia.gov.co"/>
    <s v="Excelencia educativa con más y mejores maestros"/>
    <s v="Docentes y directivos docentes beneficiados con programas para mejorar la formación y la calidad de vida."/>
    <s v="Implementación de estrategias orientadas al bienestar de los funcionarios de la Secretaría de Educación de Antioquia"/>
    <s v="020224001"/>
    <s v="Servidores  de los establecimeintos educativos beneficiados con programas para mejorar la formación y calidad de vida"/>
    <s v="Desarrollo de talleres de formación"/>
    <m/>
    <m/>
    <m/>
    <m/>
    <m/>
    <x v="0"/>
    <m/>
    <m/>
    <m/>
    <s v="Martha Nelly Villada"/>
    <s v="Tipo C"/>
    <s v="Técnica_x000a_Jurídica_x000a_Administrativa_x000a_Contable y/o Financiera_x000a_"/>
  </r>
  <r>
    <x v="7"/>
    <n v="86111604"/>
    <s v="Capacitación en higiene ocupacional en el puesto de trabajo"/>
    <s v="Julio"/>
    <s v="5 meses"/>
    <s v="Contratación Directa"/>
    <s v="No Aplica"/>
    <n v="40000000"/>
    <n v="40000000"/>
    <s v="No"/>
    <s v="N/A"/>
    <s v="Iván de j. Guzmán lópez"/>
    <s v="Director Talento Humano"/>
    <n v="3838470"/>
    <s v="ivan.guzman@antioquia.gov.co"/>
    <s v="Excelencia educativa con más y mejores maestros"/>
    <s v="Docentes y directivos docentes beneficiados con programas para mejorar la formación y la calidad de vida."/>
    <s v="Implementación de estrategias orientadas al bienestar de los funcionarios de la Secretaría de Educación de Antioquia"/>
    <s v="020224001"/>
    <s v="Servidores  de los establecimeintos educativos beneficiados con programas para mejorar la formación y calidad de vida"/>
    <s v="Desarrollo de talleres de formación"/>
    <m/>
    <m/>
    <m/>
    <m/>
    <m/>
    <x v="0"/>
    <m/>
    <m/>
    <m/>
    <s v="Martha Nelly Villada"/>
    <s v="Tipo C"/>
    <s v="Técnica_x000a_Jurídica_x000a_Administrativa_x000a_Contable y/o Financiera_x000a_"/>
  </r>
  <r>
    <x v="7"/>
    <n v="86111604"/>
    <s v="Capacitación a personal administrativo en las Instituciones Educativas en normatividad"/>
    <s v="Julio"/>
    <s v="12 meses"/>
    <s v="Contratación Directa"/>
    <s v="No Aplica"/>
    <n v="98149000"/>
    <n v="98149000"/>
    <s v="No"/>
    <s v="N/A"/>
    <s v="Iván de j. Guzmán lópez"/>
    <s v="Director Talento Humano"/>
    <n v="3838470"/>
    <s v="ivan.guzman@antioquia.gov.co"/>
    <s v="Excelencia educativa con más y mejores maestros"/>
    <s v="Docentes y directivos docentes beneficiados con programas para mejorar la formación y la calidad de vida."/>
    <s v="Implementación de estrategias orientadas al bienestar de los funcionarios de la Secretaría de Educación de Antioquia"/>
    <s v="020224001"/>
    <s v="Servidores  de los establecimeintos educativos beneficiados con programas para mejorar la formación y calidad de vida"/>
    <s v="Desarrollo de talleres de formación"/>
    <m/>
    <m/>
    <m/>
    <m/>
    <m/>
    <x v="0"/>
    <m/>
    <m/>
    <m/>
    <s v="Martha Nelly Villada"/>
    <s v="Tipo C"/>
    <s v="Técnica_x000a_Jurídica_x000a_Administrativa_x000a_Contable y/o Financiera_x000a_"/>
  </r>
  <r>
    <x v="7"/>
    <n v="80111504"/>
    <s v="Prestar servicios educativos para la cualificación académica de estudiantes de la media en municipios del Departamento de Antioquia"/>
    <s v="Enero"/>
    <s v="10 meses"/>
    <s v="Licitación Pública"/>
    <s v="No Aplica"/>
    <n v="4000000000"/>
    <n v="4000000000"/>
    <s v="Si"/>
    <s v="Aprobadas"/>
    <s v="Juan Martín Vásquez Hincapié_x000a_"/>
    <s v="Director Formación para el Trabajo"/>
    <n v="3835510"/>
    <s v="juan.vasquez@antioquia.gov.co"/>
    <s v="Educación Terciaria para todos"/>
    <s v="Jóvenes y adultos capacitados en competencias laborales desde la formación para el trabajo y el desarrollo humano articulados a los Ecosistemas de innovación"/>
    <s v="Formación a jóvenes y adultos en competencias laborales articulados a los ecosistemas de innovación , Antioquia, Occidente"/>
    <s v="020179001"/>
    <s v="Cualificación académica estudiantes de la media según las necesidades logrando certificación de aptitud ocupacional."/>
    <s v="Formación para el trabajo y el desarrollo humano, en el nivel de conocimientos academicos  a estudiantes de la media técnica"/>
    <m/>
    <m/>
    <m/>
    <m/>
    <m/>
    <x v="0"/>
    <m/>
    <m/>
    <s v="En proceso"/>
    <s v="Lina Marcela Arias Taborda_x000a_c.c 32352442_x000a__x000a_Mary Luz Mesa "/>
    <s v="Tipo B"/>
    <s v="Colegiada "/>
  </r>
  <r>
    <x v="7"/>
    <s v="86141703; 86111602"/>
    <s v="Focalización, y formación a población en extraedad y adultos en situación de analfabetismo de los municipios no certificados de Antioquia"/>
    <s v="Enero"/>
    <s v="3 meses"/>
    <s v="Licitación Pública"/>
    <s v="Recursos Propios"/>
    <n v="5000000000"/>
    <n v="5000000000"/>
    <s v="Si"/>
    <s v="Aprobadas"/>
    <s v="Sulma Patricia Rodriguez G."/>
    <s v="Directora de Alfabetización "/>
    <n v="3835513"/>
    <s v="Sulmapatricia.rodriguez@antioquia.gov.co"/>
    <s v="Antioquia Libre de Analfabetismo "/>
    <s v="Estudiantes matriculados en los Ciclos Lectivos de Educación Integrado CLEI mayores de 15 años _x000a_"/>
    <s v="Fortalecimiento de la Educación de jóvenes en extraedad y adultos en los ciclos de alfabetización, básica y media en el departamento de Antioquia "/>
    <s v="020183001"/>
    <s v="Estudiantes matriculados en los Ciclos Lectivos de Educación Integrado CLEI mayores de 15 años _x000a_"/>
    <s v="Desarrollo de procesos pedagógicos "/>
    <m/>
    <m/>
    <m/>
    <m/>
    <m/>
    <x v="0"/>
    <m/>
    <m/>
    <s v="En proceso"/>
    <s v="Diana Milena Ruiz Arango  Claudia Patricia Mejia Builes  "/>
    <s v="Tipo B"/>
    <s v="Colegiada "/>
  </r>
  <r>
    <x v="7"/>
    <n v="86111503"/>
    <s v="Formación de agentes en metodologías pertinentes para la atención a población adulta de los 117 municipios del Departamento de Antioquia"/>
    <s v="Julio"/>
    <s v="10 meses"/>
    <s v="Contratación Directa"/>
    <s v="Recursos Propios"/>
    <n v="111215981"/>
    <n v="111215981"/>
    <s v="No"/>
    <s v="N/A"/>
    <s v="Sulma Patricia Rodriguez G."/>
    <s v="Directora de Alfabetización "/>
    <n v="3835513"/>
    <s v="Sulmapatricia.rodriguez@antioquia.gov.co"/>
    <s v="Antioquia Libre de Analfabetismo "/>
    <s v="Agentes formados en las metodologías pertinentes para la atención de la población adulta_x000a_"/>
    <s v="Fortalecimiento de la Educación de jóvenes en extraedad y adultos en los ciclos de alfabetización, básica y media en el departamento de Antioquia "/>
    <s v="020183001"/>
    <s v="Estudiantes matriculados en los Ciclos Lectivos de Educación Integrado CLEI mayores de 15 años _x000a_"/>
    <s v="Desarrollo de procesos pedagógicos "/>
    <m/>
    <m/>
    <m/>
    <m/>
    <m/>
    <x v="0"/>
    <m/>
    <m/>
    <m/>
    <s v="Diana Milena Ruiz Arango 32140827 "/>
    <s v="Tipo B"/>
    <s v="Técnica_x000a_Jurídica_x000a_Administrativa_x000a_Contable y/o Financiera_x000a_"/>
  </r>
  <r>
    <x v="7"/>
    <n v="86121502"/>
    <s v="Promoción e implementación de estrategias de desarrollo pedagógico en establecimientos educativos oficiales de la subregión urabá con canasta contratada."/>
    <s v="Enero"/>
    <s v="10 meses"/>
    <s v="Contratación Directa"/>
    <s v="SGP"/>
    <n v="12378434261"/>
    <n v="12378434261"/>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Atención de población  en edad escolar en los niveles de preescolar, básica y media, urbana y rural que por limitaciones e insuficiencia en la planta de cargos docentes oficiales viabilizada para la ETC, no alcanzan a ser atendidos por el sector oficial. "/>
    <s v="Sostenibilidad Cohorte y contratada"/>
    <m/>
    <m/>
    <m/>
    <m/>
    <m/>
    <x v="0"/>
    <m/>
    <m/>
    <m/>
    <s v="ANGELA JANNET SENEJOA RODRÍGUEZ C.C. 52473898 Y MIRYAM ROSA BEDOYA DIAZ C.C. 43140106"/>
    <s v="Tipo A "/>
    <s v="Interventoria Técnica, Juridica, financiera, ambiental "/>
  </r>
  <r>
    <x v="7"/>
    <n v="86121502"/>
    <s v="Promoción e implementación de estrategias de desarrollo pedagógico para la prestación del servicio educativo indígena en establecimientos educativos oficiales de las subregiones Bajo Cauca, Norte, Occidente, Suroeste y Urabá."/>
    <s v="Enero"/>
    <s v="10 meses"/>
    <s v="Contratación Directa"/>
    <s v="SGP"/>
    <n v="993625076"/>
    <n v="993625076"/>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Atención de población  en edad escolar en los niveles de preescolar, básica y media, urbana y rural que por limitaciones e insuficiencia en la planta de cargos docentes oficiales viabilizada para la ETC, no alcanzan a ser atendidos por el sector oficial. "/>
    <s v="Sostenibilidad Cohorte y contratada"/>
    <m/>
    <m/>
    <m/>
    <m/>
    <m/>
    <x v="0"/>
    <m/>
    <m/>
    <m/>
    <s v="HERACLIO HERRERA PALMI C.C. 71330109"/>
    <s v="Tipo C"/>
    <s v="Técnica_x000a_Jurídica_x000a_Administrativa_x000a_Contable y/o Financiera_x000a_"/>
  </r>
  <r>
    <x v="7"/>
    <n v="86121502"/>
    <s v="Promoción e implementación de estrategias de desarrollo pedagógico en establecimientos educativos oficiales de las subregiones de Magdalena Medio, Nordeste, Norte, Oriente, Suroeste y Valle de Aburrá con canasta contratada."/>
    <s v="Enero"/>
    <s v="10 meses"/>
    <s v="Contratación Directa"/>
    <s v="SGP"/>
    <n v="12947541528"/>
    <n v="12947541528"/>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Atención de población  en edad escolar en los niveles de preescolar, básica y media, urbana y rural que por limitaciones e insuficiencia en la planta de cargos docentes oficiales viabilizada para la ETC, no alcanzan a ser atendidos por el sector oficial. "/>
    <s v="Sostenibilidad Cohorte y contratada"/>
    <m/>
    <m/>
    <m/>
    <m/>
    <m/>
    <x v="0"/>
    <m/>
    <m/>
    <m/>
    <s v="EDWIN HENAO VALENCIA C.C. 8129102 Y ORFA MIRIAM BARRADA AGUDELO C.C. 32317644"/>
    <s v="Tipo A "/>
    <s v="Interventoria Técnica, Juridica, financiera, ambiental "/>
  </r>
  <r>
    <x v="7"/>
    <n v="86121502"/>
    <s v="Promoción e Implementación de estrategias de desarrollo pedagógico en establecimientos educativos oficiales de Las Subregiones del  Bajo Cauca, Norte, Oriente, Occidente y Suroeste con canasta contratada."/>
    <s v="Enero"/>
    <s v="10 meses"/>
    <s v="Contratación Directa"/>
    <s v="SGP"/>
    <n v="12101618625"/>
    <n v="12101618625"/>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Atención de población  en edad escolar en los niveles de preescolar, básica y media, urbana y rural que por limitaciones e insuficiencia en la planta de cargos docentes oficiales viabilizada para la ETC, no alcanzan a ser atendidos por el sector oficial. "/>
    <s v="Sostenibilidad Cohorte y contratada"/>
    <m/>
    <m/>
    <m/>
    <m/>
    <m/>
    <x v="0"/>
    <m/>
    <m/>
    <m/>
    <s v="GUSTAVO ALFONSO ARAQUE CARRILLO C.C. 98481065 Y CARLA RUIZ SANTAMARÍA C.C. 1017129608"/>
    <s v="Tipo A "/>
    <s v="Interventoria Técnica, Juridica, financiera, ambiental "/>
  </r>
  <r>
    <x v="7"/>
    <n v="86121503"/>
    <s v="Contrato de prestación de servicio educativo para la atención de población en edad escolar en los niveles preescolar, basica y media, en zona urbana del Municipio de Chigorodó."/>
    <s v="Enero"/>
    <s v="10 meses"/>
    <s v="Contratación Directa"/>
    <s v="SGP"/>
    <n v="470971544"/>
    <n v="470971544"/>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Atención de población  en edad escolar en los niveles de preescolar, básica y media, urbana y rural que por limitaciones e insuficiencia en la planta de cargos docentes oficiales viabilizada para la ETC, no alcanzan a ser atendidos por el sector oficial. "/>
    <s v="Sostenibilidad Cohorte y contratada"/>
    <m/>
    <m/>
    <m/>
    <m/>
    <m/>
    <x v="0"/>
    <m/>
    <m/>
    <m/>
    <s v="ALBA LUZ LÓPEZ VELÁSQUEZ C.C. 43674322"/>
    <s v="Tipo C"/>
    <s v="Técnica_x000a_Jurídica_x000a_Administrativa_x000a_Contable y/o Financiera_x000a_"/>
  </r>
  <r>
    <x v="7"/>
    <n v="86121503"/>
    <s v="Contrato de prestación de servicio educativo para la atención de población en edad escolar en los niveles preescolar, basica y media, en zona urbana del Municipio de Caucasia"/>
    <s v="Enero"/>
    <s v="7 meses"/>
    <s v="Contratación Directa"/>
    <s v="SGP"/>
    <n v="1055808966"/>
    <n v="1055808966"/>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Atención de población  en edad escolar en los niveles de preescolar, básica y media, urbana y rural que por limitaciones e insuficiencia en la planta de cargos docentes oficiales viabilizada para la ETC, no alcanzan a ser atendidos por el sector oficial. "/>
    <s v="Sostenibilidad Cohorte y contratada"/>
    <m/>
    <m/>
    <m/>
    <m/>
    <m/>
    <x v="0"/>
    <m/>
    <m/>
    <m/>
    <s v="ANDRÉS FELIPE JARAMILLO BETANCUR C.C. 71228232"/>
    <s v="Tipo C"/>
    <s v="Técnica_x000a_Jurídica_x000a_Administrativa_x000a_Contable y/o Financiera_x000a_"/>
  </r>
  <r>
    <x v="7"/>
    <n v="80111701"/>
    <s v="Prestar servicios de apoyo administrativo, operativo, y profesional a los establecimientos educativos oficiales de los Municipios no certificados del Departamento de Antioquia, sus respectivas sedes y a la Secretaría de Educación Departamental"/>
    <s v="Enero"/>
    <s v="12 meses"/>
    <s v="Licitación Pública"/>
    <s v="SGP"/>
    <n v="33000000000"/>
    <n v="33000000000"/>
    <s v="Si"/>
    <s v="Aprobadas"/>
    <s v="Juliana Arboleda Jiménez"/>
    <s v="Directora Financiera"/>
    <n v="3835037"/>
    <s v="juliana.arboleda@antioquia.gov.co"/>
    <s v="Mas y mejor educación para la sociedad y las personas en el sector urbano"/>
    <s v="Matricula de estudiantes oficiales en la zona Urbana "/>
    <s v="Suministro personal administrativo para garantizar la prestación del servicio educativo en los municipios no certificados del Departamento"/>
    <s v="020219001"/>
    <s v="SERVIVIOS PRESTADOS"/>
    <s v="Contratar personal apoyo urbano rural"/>
    <s v="lic-0001 de 2017"/>
    <m/>
    <d v="2017-11-23T00:00:00"/>
    <m/>
    <m/>
    <x v="1"/>
    <m/>
    <m/>
    <s v="En proceso"/>
    <s v="Juan Eugenio Maya Lema"/>
    <s v="Tipo C"/>
    <s v="Técnica_x000a_Jurídica_x000a_Administrativa_x000a_Contable y/o Financiera_x000a_"/>
  </r>
  <r>
    <x v="7"/>
    <n v="90121502"/>
    <s v="Adquisición de tiquetes aéreos para la Gobernación de Antioquia"/>
    <s v="Enero"/>
    <s v="12 meses"/>
    <s v="Contratación Directa"/>
    <s v="SGP"/>
    <n v="52000000"/>
    <n v="52000000"/>
    <s v="Si"/>
    <s v="Aprobadas"/>
    <s v="JUAN EUGENIO MAYA LEMA"/>
    <s v="SUBSECRETARIO ADTVO"/>
    <s v="3838471"/>
    <s v=" juaneugenio.maya@antioquia.gov.co"/>
    <s v="Más y mejor educación para la sociedad y las personas en el sector Urbano"/>
    <s v="Matricula de estudiantes oficiales en la zona Urbana "/>
    <s v="Suministro personal administrativo para garantizar la prestación del servicio educativo en los municipios no certificados del Departamento"/>
    <s v="020219001"/>
    <s v="TIQUETES"/>
    <s v="Contratar personal apoyo urbano rural"/>
    <n v="7571"/>
    <s v="Educación 2-18744"/>
    <d v="2017-10-05T00:00:00"/>
    <s v="2017060102139 del 22/09/2017"/>
    <n v="4600007506"/>
    <x v="3"/>
    <s v="SATENA S.A"/>
    <m/>
    <m/>
    <s v="JAIME IVAN BOCANECRA_x000a_CC 93.203.984"/>
    <s v="Tipo C"/>
    <s v="Técnica_x000a_Jurídica_x000a_Administrativa_x000a_Contable y/o Financiera_x000a_"/>
  </r>
  <r>
    <x v="7"/>
    <n v="90121502"/>
    <s v="Adquisición de tiquetes aéreos para la Gobernación de Antioquia"/>
    <s v="Enero"/>
    <s v="7 meses"/>
    <s v="Contratación Directa"/>
    <s v="No Aplica"/>
    <n v="108000000"/>
    <n v="108000000"/>
    <s v="Si"/>
    <s v="Aprobadas"/>
    <s v="JUAN EUGENIO MAYA LEMA"/>
    <s v="SUBSECRETARIO ADTVO"/>
    <s v="3838471"/>
    <s v=" juaneugenio.maya@antioquia.gov.co"/>
    <s v="Funcionamiento"/>
    <s v="Funcionamiento"/>
    <s v="Funcionamiento"/>
    <s v="999999999"/>
    <s v="TIQUETES"/>
    <s v="Funcionamiento"/>
    <n v="7571"/>
    <s v="Educación 1-18743"/>
    <d v="2017-10-05T00:00:00"/>
    <s v="2017060102139 del 22/09/2017"/>
    <n v="4600007506"/>
    <x v="3"/>
    <s v="SATENA S.A"/>
    <m/>
    <m/>
    <s v="JAIME IVAN BOCANECRA_x000a_CC 93.203.984"/>
    <s v="Tipo C"/>
    <s v="Técnica_x000a_Jurídica_x000a_Administrativa_x000a_Contable y/o Financiera_x000a_"/>
  </r>
  <r>
    <x v="7"/>
    <n v="81112101"/>
    <s v="Mancomunar esfuerzos técnicos, administrativos y financieros tendientes a la implementación de la promoción de las TIC, mediante la instalación, puesta en funcionamiento, habilitación y mantenimiento de los espacios de acceso gratuito a internet a través de 125 zonas wifi en el departamento de Antioquia"/>
    <s v="Enero"/>
    <s v="7 meses"/>
    <s v="Contratación Directa"/>
    <s v="No Aplica"/>
    <n v="1159468085"/>
    <n v="1159468085"/>
    <s v="Si"/>
    <s v="Aprobadas"/>
    <s v="Juan Gabriel Vélez Manco "/>
    <s v="Subsecretario"/>
    <n v="3835160"/>
    <s v="juan.velez@antioquia.gov.co"/>
    <s v="Educación Terciaria para todos"/>
    <s v="Matrícula de estudiantes en la Universidad Digital"/>
    <s v="Implementación y puesta en marcha de la Universidad Digital de Antioquia, Departamento de Antioquia"/>
    <s v="020167001"/>
    <s v="Matrícula de estudiantes en la Universidad Digital"/>
    <s v="Instalación, puesta en funcionamiento, habilitación y mantenimiento de los estapacios gratuitos de internet a través de 125 zonas wifi en el departamento de Antioquia"/>
    <n v="6281"/>
    <n v="6281"/>
    <d v="2016-12-13T00:00:00"/>
    <m/>
    <n v="4600006140"/>
    <x v="1"/>
    <s v="UNE EPM TELECOMUNICACIONES S.A"/>
    <m/>
    <s v="Contrato efectuado en convenio con el Ministerio de las TICS - FONTIC "/>
    <s v="Faber Ayala_x000a_cc: 79.681.556"/>
    <s v="Tipo A "/>
    <s v="Interventoria Técnica, Juridica, financiera, ambiental "/>
  </r>
  <r>
    <x v="7"/>
    <n v="81112101"/>
    <s v="Adición al contrato Nro. 4600006945 cuyo objeto es &quot;Prestar el servicio de conectividad e internet y servicios asociados en la infraestructura física de los ecosistemas de innovación de los Municipios no Certificados del Departamento de Antioquia &quot;"/>
    <s v="Enero"/>
    <s v="3 meses"/>
    <s v="Contratación Directa"/>
    <s v="Recursos Propios"/>
    <n v="738784018.5"/>
    <n v="738784018.5"/>
    <s v="Si"/>
    <s v="Aprobadas"/>
    <s v="Juan Gabriel Vélez Manco "/>
    <s v="Subsecretario"/>
    <n v="3835160"/>
    <s v="juan.velez@antioquia.gov.co"/>
    <s v="Antioquia territorio inteligente ecosistemas de innovación"/>
    <s v="Sedes Urbanas y Rurales con servicio de internet"/>
    <s v="Fortalecimiento de la conectividad y equipamento tecnologico al servicio de las Instituciones Educativas Todo El Departamento, Antioquia, Occidente"/>
    <s v="020171001"/>
    <s v="Sedes Urbanas y Rurales con servicio de internet"/>
    <s v="Coneccion del servicio de internet en las sedes urbanas y rurales"/>
    <n v="7159"/>
    <n v="7159"/>
    <d v="2017-06-21T00:00:00"/>
    <s v="2017060089481 del 27/06/2017"/>
    <n v="4600006945"/>
    <x v="3"/>
    <s v="VALOR MÁS S.A"/>
    <m/>
    <m/>
    <s v="Gabriel Jaime Monsalve_x000a_Faber Ayala"/>
    <s v="Tipo C"/>
    <s v="Técnica_x000a_Jurídica_x000a_Administrativa_x000a_Contable y/o Financiera_x000a_"/>
  </r>
  <r>
    <x v="7"/>
    <n v="81112101"/>
    <s v="Prestar el servicio de conectividad e internet y servicios asociados en la infraestructura física de los ecosistemas de innovación de los Municipios no Certificados del Departamento de Antioquia "/>
    <s v="Julio"/>
    <s v="6 meses"/>
    <s v="Contratación Directa"/>
    <s v="No Aplica"/>
    <n v="300000000"/>
    <n v="300000000"/>
    <s v="No"/>
    <s v="N/A"/>
    <s v="Juan Gabriel Vélez Manco "/>
    <s v="Subsecretario"/>
    <n v="3835160"/>
    <s v="juan.velez@antioquia.gov.co"/>
    <s v="Antioquia territorio inteligente ecosistemas de innovación"/>
    <s v="Sedes Urbanas y Rurales con servicio de internet"/>
    <s v="Fortalecimiento de la conectividad y equipamento tecnologico al servicio de las Instituciones Educativas Todo El Departamento, Antioquia, Occidente"/>
    <s v="020171001"/>
    <s v="Sedes Urbanas y Rurales con servicio de internet"/>
    <s v="Coneccion del servicio de internet en las sedes urbanas y rurales"/>
    <m/>
    <m/>
    <m/>
    <m/>
    <m/>
    <x v="0"/>
    <m/>
    <m/>
    <m/>
    <s v="Gabriel Jaime Monsalve_x000a_Faber Ayala"/>
    <s v="Tipo C"/>
    <s v="Técnica_x000a_Jurídica_x000a_Administrativa_x000a_Contable y/o Financiera_x000a_"/>
  </r>
  <r>
    <x v="7"/>
    <n v="81111501"/>
    <s v="Adquisición de Plataforma Gamificada con servicio de soporte para que los estudiantes de antioquia practiquen para presetar el exámen de Pruebas Saber"/>
    <s v="Julio"/>
    <s v="12 meses"/>
    <s v="Contratación Directa"/>
    <s v="No Aplica"/>
    <n v="140000000"/>
    <n v="140000000"/>
    <s v="Si"/>
    <s v="Aprobadas"/>
    <s v="Juan Pablo Durán Ortíz "/>
    <s v="Gerente de Plataformas Saber"/>
    <n v="3835234"/>
    <s v="juanpablo.duran@antioquia.gov.co"/>
    <s v="Excelencia educativa con más y mejores maestros "/>
    <s v="Reconocimiento a estudiantes, docentes, directivos docentes, instituciones y centros educativos en sus experiencias a favor de la educación pública de calidad"/>
    <s v="Divulgación y reconocimiento a maestros, directivos docentes y estudiantes de municipios no certificados "/>
    <s v="020174001"/>
    <s v="33040617: Fomentar y motivar el reconocimiento y reivindicación de la profesión docente y directiva desde sus comunidades, dar a conocer el buen desempeño de su función y compromiso para optimizar su saber y competencias."/>
    <s v="Encuentros socialización experiencias, Presentacion del Programa"/>
    <m/>
    <m/>
    <m/>
    <m/>
    <m/>
    <x v="0"/>
    <m/>
    <m/>
    <s v="El proceso se llevará a cabo en la vigencia 2018."/>
    <s v="Frank de Jesús Monsalve Builes  -_x000a_Cc 70101951"/>
    <s v="Tipo C"/>
    <s v="Técnica_x000a_Jurídica_x000a_Administrativa_x000a_Contable y/o Financiera_x000a_"/>
  </r>
  <r>
    <x v="7"/>
    <s v="81112200; 81112213; 81111500; 81111508; 81111820 "/>
    <s v="Implementacion de un sistema de informacion que contenga el proceso presupuestal, financiero, contable y contractual para la administración de los FSE. De los municipios no certificados del departamento de Antioquia."/>
    <s v="Enero"/>
    <s v="12 meses"/>
    <s v="Licitación Pública"/>
    <s v="SGP"/>
    <n v="900000000"/>
    <n v="900000000"/>
    <s v="Si"/>
    <s v="Aprobadas"/>
    <s v="Juliana Arboleda Jiménez"/>
    <s v="Directora Financiera"/>
    <n v="3835037"/>
    <s v="juliana.arboleda@antioquia.gov.co"/>
    <s v="Modelo educativo de Antioquia para la vida, la sociedad y el trabajo"/>
    <s v="Sistema departamental de información y medición educativa que integre calidad, matrícula, gestion, recursos e infraestructura"/>
    <s v="Fortalecimiento  infraestructura tecnologica y consolidacion de la informacion en un sistema integrado en SEEDUCA Antioquia"/>
    <s v="020234001"/>
    <s v="Sistema departamental de información y medición educativa que integre calidad, matrícula, gestion, recursos e infraestructura"/>
    <s v="Implementacion de un sistema de informacion"/>
    <m/>
    <m/>
    <m/>
    <m/>
    <m/>
    <x v="0"/>
    <m/>
    <m/>
    <s v="En proceso"/>
    <s v="Eduardo Muñoz Luna_x000a_cc: 12.555.595"/>
    <s v="Tipo A "/>
    <s v="Interventoria Técnica, Juridica, financiera, ambiental "/>
  </r>
  <r>
    <x v="7"/>
    <s v="81112200; 81112213; 81111500; 81111508; 81111820"/>
    <s v="Implementacion de un sistema de informacion que contenga el proceso presupuestal, financiero, contable y contractual para la administración de los FSE. De los municipios no certificados del departamento de Antioquia."/>
    <s v="Enero"/>
    <s v="11 meses"/>
    <s v="Licitación Pública"/>
    <s v="No Aplica"/>
    <n v="400000000"/>
    <n v="400000000"/>
    <s v="No"/>
    <s v="N/A"/>
    <s v="Juliana Arboleda Jiménez"/>
    <s v="Directora Financiera"/>
    <n v="3835037"/>
    <s v="juliana.arboleda@antioquia.gov.co"/>
    <s v="Modelo educativo de Antioquia para la vida, la sociedad y el trabajo"/>
    <s v="Sistema departamental de información y medición educativa que integre calidad, matrícula, gestion recursos e infraestructura"/>
    <s v="Fortalecimiento  infraestructura tecnologica y consolidacion de la informacion en un sistema integrado en SEEDUCA Antioquia"/>
    <s v="020234001"/>
    <s v="Sistema departamental de información y medición educativa que integre calidad, matrícula, gestion recursos e infraestructura"/>
    <s v="Implementacion de un sistema de informacion"/>
    <m/>
    <m/>
    <m/>
    <m/>
    <m/>
    <x v="0"/>
    <m/>
    <m/>
    <m/>
    <s v="Eduardo Muñoz Luna_x000a_cc: 12.555.595"/>
    <s v="Tipo A "/>
    <s v="Interventoria Técnica, Juridica, financiera, ambiental "/>
  </r>
  <r>
    <x v="7"/>
    <n v="86121504"/>
    <s v="Implementación del diseño metodológico para la formulación del Plan educativo de Antioquia 2030"/>
    <s v="Enero"/>
    <s v="11 meses"/>
    <s v="Contratación Directa"/>
    <s v="No Aplica"/>
    <n v="300000000"/>
    <n v="300000000"/>
    <s v="No"/>
    <s v="N/A"/>
    <s v="FRANCISCO JAVIER ROLDAN"/>
    <s v="DIERECCIÓN PROYECTOS ESTRATÉGICOS"/>
    <n v="3838551"/>
    <s v="francisco.roldan@antioquia.gov.co"/>
    <s v="Modelo educativo de Antioquia para la vida, la sociedad y el trabajo"/>
    <s v="Modelo educativo antiqueño formulado e implementado con asistencia  de la misión de excelencia"/>
    <s v="Implementación del Modelo Educativo que responde a los nuevos requerimientos Todo El Departamento, Antioquia"/>
    <s v="020178001"/>
    <s v="Modelo educativo antiqueño formulado e implementado con asistencia  de la misión de excelencia"/>
    <s v="Plan educativo Antioquia 2030"/>
    <m/>
    <m/>
    <m/>
    <m/>
    <m/>
    <x v="0"/>
    <m/>
    <m/>
    <m/>
    <s v="Maria Alejandra Barrera_x000a_44002468"/>
    <s v="Tipo C"/>
    <s v="Técnica_x000a_Jurídica_x000a_Administrativa_x000a_Contable y/o Financiera_x000a_"/>
  </r>
  <r>
    <x v="7"/>
    <n v="86121504"/>
    <s v="Apoyo para la implementación del Sistema integrado de información"/>
    <s v="Enero"/>
    <s v="10 meses"/>
    <s v="Contratación Directa"/>
    <s v="No Aplica"/>
    <n v="200000000"/>
    <n v="200000000"/>
    <s v="No"/>
    <s v="N/A"/>
    <s v="FRANCISCO JAVIER ROLDAN"/>
    <s v="DIERECCIÓN PROYECTOS ESTRATÉGICOS"/>
    <n v="3838551"/>
    <s v="francisco.roldan@antioquia.gov.co"/>
    <s v="Modelo educativo de Antioquia para la vida, la sociedad y el trabajo"/>
    <s v="Sistema departamental de información y medición educativa  que integre calidad, matrícula, gestión, recursos e infraestrucutra operando"/>
    <s v="Implementación del Modelo Educativo que responde a los nuevos requerimientos Todo El Departamento, Antioquia"/>
    <s v="020178001"/>
    <s v="Sistema departamental de información y medición educativa  que integre calidad, matrícula, gestión, recursos e infraestrucutra operando"/>
    <s v="Diseñar el sistema Departamental de información integrado "/>
    <m/>
    <m/>
    <m/>
    <m/>
    <m/>
    <x v="0"/>
    <m/>
    <m/>
    <m/>
    <s v="Lisardo Domicó Y._x000a_70416967"/>
    <s v="Tipo C"/>
    <s v="Técnica_x000a_Jurídica_x000a_Administrativa_x000a_Contable y/o Financiera_x000a_"/>
  </r>
  <r>
    <x v="7"/>
    <n v="86121504"/>
    <s v="Formulación y articulación  del modelo educativo de Antioquia en las regiones"/>
    <s v="Enero"/>
    <s v="6 meses"/>
    <s v="Contratación Directa"/>
    <s v="No Aplica"/>
    <n v="300000000"/>
    <n v="300000000"/>
    <s v="No"/>
    <s v="N/A"/>
    <s v="FRANCISCO JAVIER ROLDAN"/>
    <s v="DIERECCIÓN PROYECTOS ESTRATÉGICOS"/>
    <n v="3838551"/>
    <s v="francisco.roldan@antioquia.gov.co"/>
    <s v="Modelo educativo de Antioquia para la vida, la sociedad y el trabajo"/>
    <s v="Modelo educativo antiqueño formulado e implementado con asistencia  de la misión de excelencia"/>
    <s v="Implementación del Modelo Educativo que responde a los nuevos requerimientos Todo El Departamento, Antioquia"/>
    <s v="020178001"/>
    <s v="Modelo educativo antiqueño formulado e implementado con asistencia  de la misión de excelencia"/>
    <s v="Plan educativo Antioquia 2030"/>
    <m/>
    <m/>
    <m/>
    <m/>
    <m/>
    <x v="0"/>
    <m/>
    <m/>
    <m/>
    <s v="Ana María Palacio_x000a_43604348"/>
    <s v="Tipo C"/>
    <s v="Técnica_x000a_Jurídica_x000a_Administrativa_x000a_Contable y/o Financiera_x000a_"/>
  </r>
  <r>
    <x v="7"/>
    <n v="86111602"/>
    <s v="Adición al convenio 4600006785 &quot;Apoyar la implementación del Bachillerato Digital en la secundaria y la media para jóvenes y adultos de los municipios no certificados del Departamento de Antioquia&quot;"/>
    <s v="Enero"/>
    <s v="6 meses"/>
    <s v="Contratación Directa"/>
    <s v="No Aplica"/>
    <n v="500000000"/>
    <n v="500000000"/>
    <s v="Si"/>
    <s v="Aprobadas"/>
    <s v="Diego Armando Agudelo Torres"/>
    <s v="Director de Educación Digital"/>
    <n v="3835132"/>
    <s v="diego.agudelo@antioquia.gov.co"/>
    <s v="Antioquia Libre de Analfabetismo"/>
    <s v="Estudiantes matriculados en los ciclos lectivos de educación integrado CLEI mayores de 15 años."/>
    <s v="Fortalecimiento de la Educación de Jóvenes en extra edad y adultos en los ciclos de alfabetización, básica y media en el departamento de Antioquia"/>
    <s v="020183001"/>
    <s v="Estudiantes matriculados en los ciclos lectivos de educación integrado CLEI mayores de 15 años."/>
    <s v="Herramienta implementación de curriculo"/>
    <n v="6919"/>
    <s v="17269-17270_x000a_19688"/>
    <d v="2017-05-08T00:00:00"/>
    <s v="017_x000a_049"/>
    <n v="4600006785"/>
    <x v="3"/>
    <s v="MUNICIPIO DE ENVIGADO"/>
    <m/>
    <m/>
    <s v="Diego Armando Agudelo Torres"/>
    <s v="Tipo B"/>
    <s v="Técnica_x000a_Jurídica_x000a_Administrativa_x000a_Contable y/o Financiera_x000a_"/>
  </r>
  <r>
    <x v="7"/>
    <n v="86111602"/>
    <s v="Adicion al contrato 4600006784 cuyo objeto es &quot;Apoyar la operación de la estrategia de formación desde el modelo de educación digital en los ciclos de alfabetización básica y media para jóvenes en extraedad y adultos de los municipios no certificados del Departamento de Antioquia&quot;"/>
    <s v="Enero"/>
    <s v="6 meses"/>
    <s v="Contratación Directa"/>
    <s v="No Aplica"/>
    <n v="133689730"/>
    <n v="133689730"/>
    <s v="Si"/>
    <s v="Aprobadas"/>
    <s v="Diego Armando Agudelo Torres"/>
    <s v="Director de Educación Digital"/>
    <n v="3835132"/>
    <s v="diego.agudelo@antioquia.gov.co"/>
    <s v="Antioquia Libre de Analfabetismo"/>
    <s v="Agentes formados en las metodologías pertinentes para la atención de la población adulta"/>
    <s v="Fortalecimiento de la Educación de Jóvenes en extra edad y adultos en los ciclos de alfabetización, básica y media en el departamento de Antioquia"/>
    <s v="020183001"/>
    <s v="Agentes formados en las metodologías pertinentes para la atención de la población adulta"/>
    <s v="Apoyo profesional"/>
    <n v="6911"/>
    <n v="17271"/>
    <d v="2017-05-08T00:00:00"/>
    <s v="049"/>
    <n v="4600006784"/>
    <x v="3"/>
    <s v="TECNOLÓGICO DE ANTIOQUIA"/>
    <m/>
    <m/>
    <s v="Diego Armando Agudelo Torres"/>
    <s v="Tipo C"/>
    <s v="Técnica_x000a_Jurídica_x000a_Administrativa_x000a_Contable y/o Financiera_x000a_"/>
  </r>
  <r>
    <x v="7"/>
    <n v="86121504"/>
    <s v="Realizar el fortalecimiento de habilidades socioemocionales de los estudiantes de los grados 8,9,10 y 11 en los municipios no certificados de la subregión del valle de aburra, en el marco del proyecto Brújula en el Departamento."/>
    <s v="Julio"/>
    <s v="6 meses"/>
    <s v="Contratación Directa"/>
    <s v="No Aplica"/>
    <n v="256240000"/>
    <n v="256240000"/>
    <s v="No"/>
    <s v="N/A"/>
    <s v="Deysy Yepes Valencia"/>
    <s v="Dirección Pedagógica"/>
    <n v="3838561"/>
    <s v="deysyalexandra.yepes@antioquia.gov.co"/>
    <s v="Excelencia educativa con más y mejores maestros"/>
    <s v="Estudiantes que han recibido formación y orientación vocacional en la basica secundaria y media mediante el Proyecto Brujula"/>
    <s v="Implementación del proyecto Brujula en el Departamento de Antioquia"/>
    <s v="020181001"/>
    <s v="Cualificación socioemocional"/>
    <s v="Diagnostico, formulacion y produccion del proyecto Brujula"/>
    <m/>
    <m/>
    <m/>
    <m/>
    <m/>
    <x v="0"/>
    <m/>
    <m/>
    <m/>
    <s v="Angela Senejoa"/>
    <s v="Tipo C"/>
    <s v="Técnica_x000a_Jurídica_x000a_Administrativa_x000a_Contable y/o Financiera_x000a_"/>
  </r>
  <r>
    <x v="7"/>
    <n v="86121504"/>
    <s v="Prestar asistencia técnica y acompañamiento a las Instituciones educativas para el desarrollo de proyectos que promuevan la paz y la convivencia escola"/>
    <s v="Julio"/>
    <s v="9 meses"/>
    <s v="Contratación Directa"/>
    <s v="No Aplica"/>
    <n v="200000000"/>
    <n v="200000000"/>
    <s v="No"/>
    <s v="N/A"/>
    <s v="Deysy Yepes Valencia"/>
    <s v="Dirección Pedagógica"/>
    <n v="3838561"/>
    <s v="deysyalexandra.yepes@antioquia.gov.co"/>
    <s v="Excelencia educativa con más y mejores maestros"/>
    <s v="Establecimientos educativos con proyectos de convivencia escolar y atención al posconflicto"/>
    <s v="Actualización, implementación de metodologías de gestión de aula para el desarrollo de capacidades y construcción de paz territorial, Antioquia, Occidente"/>
    <s v="020162001"/>
    <s v="Entrega de talleres urbanos-rurales"/>
    <s v="Talleres de formación urbano rural"/>
    <m/>
    <m/>
    <m/>
    <m/>
    <m/>
    <x v="0"/>
    <m/>
    <m/>
    <m/>
    <s v="Mario Velasquez"/>
    <s v="Tipo C"/>
    <s v="Técnica_x000a_Jurídica_x000a_Administrativa_x000a_Contable y/o Financiera_x000a_"/>
  </r>
  <r>
    <x v="7"/>
    <n v="86131901"/>
    <s v="Prestar servicios de apoyo pedagógico, orientando un modelo de atención centrado en la estrategia educativa de atención centrado en la estrategia educativa de atención y equiparación de oportunidades para población con necesidades educativas especiales en municipios no certificados del Departamento de Antioquia."/>
    <s v="Marzo"/>
    <s v="5 meses"/>
    <s v="Licitación Pública"/>
    <s v="SGP"/>
    <n v="4800000000"/>
    <n v="4800000000"/>
    <s v="No"/>
    <s v="N/A"/>
    <s v="Deysy Yepes Valencia"/>
    <s v="Dirección Pedagógica"/>
    <n v="3838561"/>
    <s v="deysyalexandra.yepes@antioquia.gov.co"/>
    <s v="Excelencia educativa con más y mejores maestros"/>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_x000a__x000a_"/>
    <s v="Fortalecimiento Atención con calidad a la población en situación de discapacidad o talentos excepcionales Todo El Departamento, Antioquia, Occidente"/>
    <s v="020157001"/>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s v="Capacitación directivos y docentes"/>
    <m/>
    <m/>
    <m/>
    <m/>
    <m/>
    <x v="0"/>
    <m/>
    <m/>
    <m/>
    <s v="Ana Elena Arango      Maria Luisa Zapata"/>
    <s v="Tipo B"/>
    <s v="Colegiada "/>
  </r>
  <r>
    <x v="7"/>
    <n v="80111607"/>
    <s v="Divulgación y reconocimiento a maestros, directivos docentes y estudiantes Municipios no certificados de Antioquia"/>
    <s v="Julio"/>
    <s v="6 meses"/>
    <s v="Contratación Directa"/>
    <s v="No Aplica"/>
    <n v="1360000000"/>
    <n v="1360000000"/>
    <s v="No"/>
    <s v="N/A"/>
    <s v="Deysy Yepes Valencia"/>
    <s v="Dirección Pedagógica"/>
    <n v="3838561"/>
    <s v="deysyalexandra.yepes@antioquia.gov.co"/>
    <s v="Excelencia educativa con más y mejores maestros"/>
    <s v="Reconocimiento a  docentes, directivos docentes, instituciones y centros educativos en sus  experiencias a favor de la educación pública de calidad "/>
    <s v="Divulgación y reconocimiento a maestros, directivos docentes y estudiantes Municipios no certificados de Antioquia"/>
    <s v="020174001"/>
    <s v="Divulgación y reconocimiento a maestros, directivos docentes y estudiantes Municipios no certificados de Antioquia"/>
    <s v="Docentes, directivos docentes y estudiantes reconocidos por sus experiencias significativas"/>
    <m/>
    <m/>
    <m/>
    <m/>
    <m/>
    <x v="0"/>
    <m/>
    <m/>
    <m/>
    <s v="Andres Jaramillo    Miriam Bedoya"/>
    <s v="Tipo B"/>
    <s v="Colegiada "/>
  </r>
  <r>
    <x v="7"/>
    <n v="80111604"/>
    <s v="Adición al contrato Nro. 4600006645_x000a_Apoyar las acciones para el desarrollo del componente de Calidad Educativa"/>
    <s v="Enero"/>
    <s v="12 meses"/>
    <s v="Contratación Directa"/>
    <s v="No Aplica"/>
    <n v="598785000"/>
    <n v="598785000"/>
    <s v="Si"/>
    <s v="Aprobadas"/>
    <s v="Deysy Yepes Valencia"/>
    <s v="Dirección Pedagógica"/>
    <n v="3838561"/>
    <s v="deysyalexandra.yepes@antioquia.gov.co"/>
    <s v="Excelencia educativa con más y mejores maestros"/>
    <s v="Docentes y directivos docentes beneficiados con programas para mejorar la formación y  calidad de vida "/>
    <s v="Formulación de un Plan de Formación que contribuya a mejorar las condiciones de vida y profesionales de los Docentes de Todo El Departamento, Antioquia, Occidente"/>
    <s v="020187001"/>
    <s v="Gestión de progemas y proyectos, gestión de las mesas de concertación, gestión de la formación docente y excelencia educativa"/>
    <s v="Capacitación directivos y docentes"/>
    <n v="6696"/>
    <n v="19707"/>
    <d v="2017-03-24T00:00:00"/>
    <s v="049"/>
    <n v="4600006645"/>
    <x v="3"/>
    <s v="TECNOLÓGICO DE ANTIOQUIA"/>
    <m/>
    <m/>
    <s v="Jhon Jairo Laverde"/>
    <s v="Tipo C"/>
    <s v="Técnica_x000a_Jurídica_x000a_Administrativa_x000a_Contable y/o Financiera_x000a_"/>
  </r>
  <r>
    <x v="7"/>
    <n v="80111604"/>
    <s v="Prestar servicios de apoyo administrativo, operativo y profesional para la implementación del  Centro de pensamiento."/>
    <s v="Enero"/>
    <s v="5 meses"/>
    <s v="Contratación Directa"/>
    <s v="No Aplica"/>
    <n v="310998452.50009155"/>
    <n v="310998452.50009155"/>
    <s v="No"/>
    <s v="N/A"/>
    <s v="Deysy Yepes Valencia"/>
    <s v="Dirección Pedagógica"/>
    <n v="3838561"/>
    <s v="deysyalexandra.yepes@antioquia.gov.co"/>
    <s v="Excelencia educativa con más y mejores maestros"/>
    <s v="Escuelas Normales de Educación Superior acompañadas en los procesos pedagógicos, administrativos y financieros _x000a_Docentes y directivos docentes participando en el Centro de Estudios en Educación, pedagogía y didáctica _x000a_Publicaciones resultado de las reflexiones del centro de estudios_x000a_Obras aprobadas y financiadas para su publicación por el Comité Departamental de formación docente y evaluador de obras."/>
    <s v="Implementación del &quot;Centro de Pensamiento Pedagógico&quot; en el Departamento de Antioquia"/>
    <s v="020211001"/>
    <s v="Documento con los contenidos contextualizado_x000a_Propuesta Formulada y diseñada_x000a_Implementación y seguimiento_x000a_Control y seguimiento de obras"/>
    <s v="Diseño de contenidos_x000a_Formulación y diseño_x000a_Implementación y seguimiento_x000a_Monitoreo en  campo"/>
    <m/>
    <m/>
    <m/>
    <m/>
    <m/>
    <x v="0"/>
    <m/>
    <m/>
    <m/>
    <s v="Julian Andres Corrales GiL "/>
    <s v="Tipo C"/>
    <s v="Técnica_x000a_Jurídica_x000a_Administrativa_x000a_Contable y/o Financiera_x000a_"/>
  </r>
  <r>
    <x v="7"/>
    <n v="86131901"/>
    <s v="Prestar servicio de apoyo pedagógico orientado a fortalecer los procesos de caracterización y atención de los estudiantes con talentos excepcionales en los establecimientos educativos de los municipios no certificados del Departamento de Antioquia."/>
    <s v="Agosto"/>
    <s v="5 meses"/>
    <s v="Contratación Directa"/>
    <s v="No Aplica"/>
    <n v="100000000"/>
    <n v="100000000"/>
    <s v="No"/>
    <s v="N/A"/>
    <s v="Deysy Yepes Valencia"/>
    <s v="Dirección Pedagógica"/>
    <n v="3838561"/>
    <s v="deysyalexandra.yepes@antioquia.gov.co"/>
    <s v="Excelencia educativa con más y mejores maestros"/>
    <s v="Estudio de caracterización de niños/as en establecimientos educativos en condición de discapacidad y/o talentos excepcionales"/>
    <s v="Fortalecimiento Atención con calidad a la población en situación de discapacidad o talentos excepcionales Todo El Departamento, Antioquia, Occidente"/>
    <s v="020157001"/>
    <s v="Cracterización de la población referida "/>
    <s v="Capacitación directivos y docentes"/>
    <m/>
    <m/>
    <m/>
    <m/>
    <m/>
    <x v="0"/>
    <m/>
    <m/>
    <m/>
    <s v=" Maria Luisa Zapata"/>
    <s v="Tipo C"/>
    <s v="Técnica_x000a_Jurídica_x000a_Administrativa_x000a_Contable y/o Financiera_x000a_"/>
  </r>
  <r>
    <x v="7"/>
    <n v="80101604"/>
    <s v="Formulación de un Plan de Formación que contribuya a mejorar las condiciones de vida y profesionales de los Docentes de Todo El Departamento, Antioquia, Occidente"/>
    <s v="Julio"/>
    <s v="5 meses"/>
    <s v="Contratación Directa"/>
    <s v="No Aplica"/>
    <n v="349102944"/>
    <n v="349102944"/>
    <s v="No"/>
    <s v="N/A"/>
    <s v="Deysy Yepes Valencia"/>
    <s v="Dirección Pedagógica"/>
    <n v="3838561"/>
    <s v="deysyalexandra.yepes@antioquia.gov.co"/>
    <s v="Excelencia educativa con más y mejores maestros"/>
    <s v="Docentes y directivos docentes beneficiados con programas para mejorar la formación y  calidad de vida.                       Docentes que participan en los juegos del magisterio (fase municipal, subregional, departamental y nacional)_x000a_"/>
    <s v="Formulación de un Plan de Formación que contribuya a mejorar las condiciones de vida y profesionales de los Docentes de Todo El Departamento, Antioquia, Occidente"/>
    <s v="020187001"/>
    <s v="Docentes que participan en los juegos del magisterio (fase municipal, subregional, departamental y nacional)"/>
    <s v="• Alistamiento de instituciones y centros educativos oficiales que han de ser utilizados para el alojamiento de los deportistas. (duchas, sanitarios, cerramientos, arreglos menores, vigilancia y aseo)._x000a_• Suministro de implementación deportiva para los diferentes torneos._x000a_• Hidratación. _x000a_• Juzgamiento y coordinadores de disciplina deportiva (honorarios, desplazamiento, alimentación y alojamiento)._x000a_• Premiación (medallas y trofeos)_x000a_• Capacitación en Estilos de Vida Saludable_x000a_• El apoyo logístico que sea necesario para el óptimo cumplimiento del objeto del contrato: proveer pendones, pancartas, papelería y las piezas de imagen institucional que se consideren necesarias."/>
    <m/>
    <m/>
    <m/>
    <m/>
    <m/>
    <x v="0"/>
    <m/>
    <m/>
    <m/>
    <s v="Juliana Julio"/>
    <s v="Tipo C"/>
    <s v="Técnica_x000a_Jurídica_x000a_Administrativa_x000a_Contable y/o Financiera_x000a_"/>
  </r>
  <r>
    <x v="7"/>
    <n v="80101604"/>
    <s v="Formulación de un Plan de Formación que contribuya a mejorar las condiciones de vida y profesionales de los Docentes de Todo El Departamento, Antioquia, Occidente"/>
    <s v="Julio"/>
    <s v="5 meses"/>
    <s v="Contratación Directa"/>
    <s v="No Aplica"/>
    <n v="200000000"/>
    <n v="200000000"/>
    <s v="No"/>
    <s v="N/A"/>
    <s v="Deysy Yepes Valencia"/>
    <s v="Dirección Pedagógica"/>
    <n v="3838561"/>
    <s v="deysyalexandra.yepes@antioquia.gov.co"/>
    <s v="Excelencia educativa con más y mejores maestros"/>
    <s v="Docentes y directivos docentes beneficiados con programas para mejorar la formación y  calidad de vida "/>
    <s v="Formulación de un Plan de Formación que contribuya a mejorar las condiciones de vida y profesionales de los Docentes de Todo El Departamento, Antioquia, Occidente"/>
    <s v="020187001"/>
    <s v="Docentes y directivos docentes formados en calidad de vida"/>
    <s v="Formación a docentes para mejorar su calidad de vida"/>
    <m/>
    <m/>
    <m/>
    <m/>
    <m/>
    <x v="0"/>
    <m/>
    <m/>
    <m/>
    <s v="Fabio Peña"/>
    <s v="Tipo C"/>
    <s v="Técnica_x000a_Jurídica_x000a_Administrativa_x000a_Contable y/o Financiera_x000a_"/>
  </r>
  <r>
    <x v="7"/>
    <n v="80101604"/>
    <s v="Implementación de la estrategia de transiciones integrales en los municipios no certificados de Antioquia"/>
    <s v="Julio"/>
    <s v="5 meses"/>
    <s v="Contratación Directa"/>
    <s v="No Aplica"/>
    <n v="100000000"/>
    <n v="100000000"/>
    <s v="No"/>
    <s v="N/A"/>
    <s v="Deysy Yepes Valencia"/>
    <s v="Dirección Pedagógica"/>
    <n v="3838561"/>
    <s v="deysyalexandra.yepes@antioquia.gov.co"/>
    <s v="Excelencia educativa con más y mejores maestros"/>
    <s v="Planes articulados con el grado de “transición integral” entre la primera infancia y la escolaridad en los establecimientos educativos"/>
    <s v="Implementación de la estrategia de transiciones integrales en los municipios no certificados de Antioquia"/>
    <s v="020210001"/>
    <s v="Docentes de preescolar y directivos docentes formados en procesos de gestión técnico pedagógicos del nivel de preescolar grado transición"/>
    <s v="Formación a docentes de preescolar"/>
    <m/>
    <m/>
    <m/>
    <m/>
    <m/>
    <x v="0"/>
    <m/>
    <m/>
    <m/>
    <s v="Sara Cuartas"/>
    <s v="Tipo C"/>
    <s v="Técnica_x000a_Jurídica_x000a_Administrativa_x000a_Contable y/o Financiera_x000a_"/>
  </r>
  <r>
    <x v="7"/>
    <n v="86121504"/>
    <s v="Formulación y puesta en marcha del centro de idiomas y culturas"/>
    <s v="Julio"/>
    <s v="11 meses"/>
    <s v="Régimen Especial"/>
    <s v="No Aplica"/>
    <n v="100000000"/>
    <n v="100000000"/>
    <s v="No"/>
    <s v="N/A"/>
    <s v="FRANCISCO JAVIER ROLDAN"/>
    <s v="DIERECCIÓN PROYECTOS ESTRATÉGICOS"/>
    <n v="3838551"/>
    <s v="francisco.roldan@antioquia.gov.co"/>
    <s v="Educación Terciaria para todos"/>
    <s v="Docentes directivos docentes y estudiantes matriculados en el centro departamental de idiomas y culturas"/>
    <s v="Desarrollo del Centro Departamental de Idiomas y Culturas en el Departamento de Antioquia"/>
    <s v="020216001"/>
    <s v="Docentes directivos docentes y estudiantes matriculados en el centro departamental de idiomas y culturas"/>
    <s v="Formulación y diseño del Centro de Idiomas y Culturas"/>
    <m/>
    <m/>
    <m/>
    <m/>
    <m/>
    <x v="0"/>
    <m/>
    <m/>
    <m/>
    <s v="Lisardo Domicó Y._x000a_70416967"/>
    <s v="Tipo C"/>
    <s v="Técnica_x000a_Jurídica_x000a_Administrativa_x000a_Contable y/o Financiera_x000a_"/>
  </r>
  <r>
    <x v="8"/>
    <n v="43231501"/>
    <s v="Contratar la Sostenibilidad (Mesa de ayuda 3 personas) SAP"/>
    <s v="Enero"/>
    <s v="11 meses"/>
    <s v="Selección Abreviada - Menor Cuantía"/>
    <s v="Recursos Propios"/>
    <n v="220000000"/>
    <n v="220000000"/>
    <s v="No"/>
    <s v="N/A"/>
    <s v="Natalia Ruiz Lozano"/>
    <s v="Líder Gestora Contratación"/>
    <n v="3837020"/>
    <s v="natalia.ruiz@fla.com.co"/>
    <m/>
    <m/>
    <m/>
    <m/>
    <m/>
    <m/>
    <m/>
    <m/>
    <m/>
    <m/>
    <m/>
    <x v="0"/>
    <m/>
    <m/>
    <m/>
    <s v="Jorge Andres Fernandez Castrillón"/>
    <s v="Tipo C:  Supervisión"/>
    <s v="Técnica_x000a_Jurídica_x000a_Administrativa_x000a_Contable y/o Financiera_x000a_"/>
  </r>
  <r>
    <x v="8"/>
    <n v="80111700"/>
    <s v="Contratar el servicio de consultoria en el modulo de SAP CO-PC"/>
    <s v="Febrero"/>
    <s v="11 meses"/>
    <s v="Mínima Cuantía"/>
    <s v="Recursos Propios"/>
    <n v="73920000"/>
    <n v="73920000"/>
    <s v="No"/>
    <s v="N/A"/>
    <s v="Natalia Ruiz Lozano"/>
    <s v="Líder Gestora Contratación"/>
    <n v="3837020"/>
    <s v="natalia.ruiz@fla.com.co"/>
    <m/>
    <m/>
    <m/>
    <m/>
    <m/>
    <m/>
    <m/>
    <m/>
    <m/>
    <m/>
    <m/>
    <x v="0"/>
    <m/>
    <m/>
    <m/>
    <s v="Luis Alberto Higuita Sierra"/>
    <s v="Tipo C:  Supervisión"/>
    <s v="Técnica_x000a_Jurídica_x000a_Administrativa_x000a_Contable y/o Financiera_x000a_"/>
  </r>
  <r>
    <x v="8"/>
    <n v="80111700"/>
    <s v="Contratar el servico de Practicantes del Programa de Gestión Humana"/>
    <s v="Enero"/>
    <s v="11 meses"/>
    <s v="Contratación Directa"/>
    <s v="Recursos Propios"/>
    <n v="104000000"/>
    <n v="104000000"/>
    <s v="No"/>
    <s v="N/A"/>
    <s v="Natalia Ruiz Lozano"/>
    <s v="Líder Gestora Contratación"/>
    <n v="3837020"/>
    <s v="natalia.ruiz@fla.com.co"/>
    <m/>
    <m/>
    <m/>
    <m/>
    <m/>
    <m/>
    <m/>
    <m/>
    <m/>
    <m/>
    <m/>
    <x v="0"/>
    <m/>
    <m/>
    <m/>
    <s v="Jorge Humberto Ramirez Orozco"/>
    <s v="Tipo C:  Supervisión"/>
    <s v="Técnica_x000a_Jurídica_x000a_Administrativa_x000a_Contable y/o Financiera_x000a_"/>
  </r>
  <r>
    <x v="8"/>
    <n v="40101600"/>
    <s v="Prestar el Servicio de impresion, fotocopiado, fax y scanner bajo la modalidad de outsourcing in house incluyendo hardware, software, administaracion, papel,insumos y talento humano"/>
    <s v="Enero"/>
    <s v="13 meses"/>
    <s v="Selección Abreviada - Menor Cuantía"/>
    <s v="Recursos Propios"/>
    <n v="315682059"/>
    <n v="315682059"/>
    <s v="Si"/>
    <s v="Aprobadas"/>
    <s v="Natalia Ruiz Lozano"/>
    <s v="Líder Gestora Contratación"/>
    <n v="3837020"/>
    <s v="natalia.ruiz@fla.com.co"/>
    <m/>
    <m/>
    <m/>
    <m/>
    <m/>
    <m/>
    <m/>
    <m/>
    <m/>
    <m/>
    <m/>
    <x v="0"/>
    <m/>
    <m/>
    <m/>
    <s v="Juan Alberto Villegas Gonzalez"/>
    <s v="Tipo C:  Supervisión"/>
    <s v="Técnica_x000a_Jurídica_x000a_Administrativa_x000a_Contable y/o Financiera_x000a_"/>
  </r>
  <r>
    <x v="8"/>
    <n v="92101501"/>
    <s v="Contratar el Servicio de Vigilancia Privada"/>
    <s v="Enero"/>
    <s v="5 meses"/>
    <s v="Licitación Pública"/>
    <s v="Recursos Propios"/>
    <n v="1599888237"/>
    <n v="1599888237"/>
    <s v="Si"/>
    <s v="Aprobadas"/>
    <s v="Natalia Ruiz Lozano"/>
    <s v="Líder Gestora Contratación"/>
    <n v="3837020"/>
    <s v="natalia.ruiz@fla.com.co"/>
    <m/>
    <m/>
    <m/>
    <m/>
    <m/>
    <m/>
    <m/>
    <m/>
    <m/>
    <m/>
    <m/>
    <x v="0"/>
    <m/>
    <m/>
    <m/>
    <s v="Tiberio de Jesus Orrego Cortes"/>
    <s v="Tipo C:  Supervisión"/>
    <s v="Técnica_x000a_Jurídica_x000a_Administrativa_x000a_Contable y/o Financiera_x000a_"/>
  </r>
  <r>
    <x v="8"/>
    <s v="60101605"/>
    <s v="Contratar la Compra de cintas para respaldo para servidores"/>
    <s v="Marzo"/>
    <s v="11 meses"/>
    <s v="Mínima Cuantía"/>
    <s v="Recursos Propios"/>
    <n v="30000000"/>
    <n v="30000000"/>
    <s v="No"/>
    <s v="N/A"/>
    <s v="Natalia Ruiz Lozano"/>
    <s v="Líder Gestora Contratación"/>
    <n v="3837020"/>
    <s v="natalia.ruiz@fla.com.co"/>
    <m/>
    <m/>
    <m/>
    <m/>
    <m/>
    <m/>
    <m/>
    <m/>
    <m/>
    <m/>
    <m/>
    <x v="0"/>
    <m/>
    <m/>
    <m/>
    <s v="Jorge Andres Fernandez Castrillón"/>
    <s v="Tipo C:  Supervisión"/>
    <s v="Técnica_x000a_Jurídica_x000a_Administrativa_x000a_Contable y/o Financiera_x000a_"/>
  </r>
  <r>
    <x v="8"/>
    <n v="25101900"/>
    <s v="Contratar la compra de Utiles de oficina - Papeleria"/>
    <s v="Enero"/>
    <s v="11 meses"/>
    <s v="Mínima Cuantía"/>
    <s v="Recursos Propios"/>
    <n v="13200000"/>
    <n v="13200000"/>
    <s v="No"/>
    <s v="N/A"/>
    <s v="Natalia Ruiz Lozano"/>
    <s v="Líder Gestora Contratación"/>
    <n v="3837020"/>
    <s v="natalia.ruiz@fla.com.co"/>
    <m/>
    <m/>
    <m/>
    <m/>
    <m/>
    <m/>
    <m/>
    <m/>
    <m/>
    <m/>
    <m/>
    <x v="0"/>
    <m/>
    <m/>
    <m/>
    <s v="Juan Alberto Villegas Gonzalez"/>
    <s v="Tipo C:  Supervisión"/>
    <s v="Técnica_x000a_Jurídica_x000a_Administrativa_x000a_Contable y/o Financiera_x000a_"/>
  </r>
  <r>
    <x v="8"/>
    <n v="15101505"/>
    <s v="Contratar el suministro de Gas vehicular"/>
    <s v="Enero"/>
    <s v="11 meses"/>
    <s v="Mínima Cuantía"/>
    <s v="Recursos Propios"/>
    <n v="12597419"/>
    <n v="12597419"/>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8"/>
    <n v="15101505"/>
    <s v="Contratar el suministro de Combustible"/>
    <s v="Enero"/>
    <s v="11 meses"/>
    <s v="Mínima Cuantía"/>
    <s v="Recursos Propios"/>
    <n v="51528347"/>
    <n v="51528347"/>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8"/>
    <n v="81112200"/>
    <s v="Contratar el servicio de Mantenimiento,  soporte de Servidores HP y sus componentes.(SOSTENIBILIDAD)"/>
    <s v="Enero"/>
    <s v="6 meses"/>
    <s v="Mínima Cuantía"/>
    <s v="Recursos Propios"/>
    <n v="20000000"/>
    <n v="20000000"/>
    <s v="No"/>
    <s v="N/A"/>
    <s v="Natalia Ruiz Lozano"/>
    <s v="Líder Gestora Contratación"/>
    <n v="3837020"/>
    <s v="natalia.ruiz@fla.com.co"/>
    <m/>
    <m/>
    <m/>
    <m/>
    <m/>
    <m/>
    <m/>
    <m/>
    <m/>
    <m/>
    <m/>
    <x v="0"/>
    <m/>
    <m/>
    <m/>
    <s v="Jorge Andres Fernandez Castrillón"/>
    <s v="Tipo C:  Supervisión"/>
    <s v="Técnica_x000a_Jurídica_x000a_Administrativa_x000a_Contable y/o Financiera_x000a_"/>
  </r>
  <r>
    <x v="8"/>
    <n v="81112200"/>
    <s v="Contratar el Soporte y mantenimiento del DATA CENTER"/>
    <s v="Enero"/>
    <s v="11 meses"/>
    <s v="Mínima Cuantía"/>
    <s v="Recursos Propios"/>
    <n v="60000000"/>
    <n v="60000000"/>
    <s v="No"/>
    <s v="N/A"/>
    <s v="Natalia Ruiz Lozano"/>
    <s v="Líder Gestora Contratación"/>
    <n v="3837020"/>
    <s v="natalia.ruiz@fla.com.co"/>
    <m/>
    <m/>
    <m/>
    <m/>
    <m/>
    <m/>
    <m/>
    <m/>
    <m/>
    <m/>
    <m/>
    <x v="0"/>
    <m/>
    <m/>
    <m/>
    <s v="Jorge Andres Fernandez Castrillón"/>
    <s v="Tipo C:  Supervisión"/>
    <s v="Técnica_x000a_Jurídica_x000a_Administrativa_x000a_Contable y/o Financiera_x000a_"/>
  </r>
  <r>
    <x v="8"/>
    <n v="78181507"/>
    <s v="Contratar el Mantenimiento de vehiculos"/>
    <s v="Enero"/>
    <s v="11 meses"/>
    <s v="Selección Abreviada - Menor Cuantía"/>
    <s v="Recursos Propios"/>
    <n v="141989057.00000003"/>
    <n v="141989057.00000003"/>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8"/>
    <s v="72154066"/>
    <s v="Contratar el Mantenimiento Equipos de Oficina"/>
    <s v="Enero"/>
    <s v="11 meses"/>
    <s v="Mínima Cuantía"/>
    <s v="Recursos Propios"/>
    <n v="72000000"/>
    <n v="72000000"/>
    <s v="No"/>
    <s v="N/A"/>
    <s v="Natalia Ruiz Lozano"/>
    <s v="Líder Gestora Contratación"/>
    <n v="3837020"/>
    <s v="natalia.ruiz@fla.com.co"/>
    <m/>
    <m/>
    <m/>
    <m/>
    <m/>
    <m/>
    <m/>
    <m/>
    <m/>
    <m/>
    <m/>
    <x v="0"/>
    <m/>
    <m/>
    <m/>
    <s v="Juan Alberto Villegas Gonzalez"/>
    <s v="Tipo C:  Supervisión"/>
    <s v="Técnica_x000a_Jurídica_x000a_Administrativa_x000a_Contable y/o Financiera_x000a_"/>
  </r>
  <r>
    <x v="8"/>
    <n v="78102203"/>
    <s v="Contratar el servicio de Mensajeria urbana, Nacional  e Internacional"/>
    <s v="Enero"/>
    <s v="6 meses"/>
    <s v="Mínima Cuantía"/>
    <s v="Recursos Propios"/>
    <n v="10588608"/>
    <n v="10588608"/>
    <s v="No"/>
    <s v="N/A"/>
    <s v="Natalia Ruiz Lozano"/>
    <s v="Líder Gestora Contratación"/>
    <n v="3837020"/>
    <s v="natalia.ruiz@fla.com.co"/>
    <m/>
    <m/>
    <m/>
    <m/>
    <m/>
    <m/>
    <m/>
    <m/>
    <m/>
    <m/>
    <m/>
    <x v="0"/>
    <m/>
    <m/>
    <m/>
    <s v="Daniela Gaviria Henao"/>
    <s v="Tipo C:  Supervisión"/>
    <s v="Técnica_x000a_Jurídica_x000a_Administrativa_x000a_Contable y/o Financiera_x000a_"/>
  </r>
  <r>
    <x v="8"/>
    <n v="72154066"/>
    <s v="Contratar  la Adquisición Equipos de Oficina"/>
    <s v="Enero"/>
    <s v="1 mes"/>
    <s v="Mínima Cuantía"/>
    <s v="Recursos Propios"/>
    <n v="60000000"/>
    <n v="60000000"/>
    <s v="No"/>
    <s v="N/A"/>
    <s v="Natalia Ruiz Lozano"/>
    <s v="Líder Gestora Contratación"/>
    <n v="3837020"/>
    <s v="natalia.ruiz@fla.com.co"/>
    <s v="Fortalecimiento de los ingresos departamentales"/>
    <s v="Modernizacion y optimizacion del sistema Productivo de la FLA"/>
    <s v="Apoyo y fortalecimiento administraivo de la FLA Itagui, departamento de Antioquia"/>
    <n v="220155001"/>
    <s v="Modernizacion y optimizacion del sistema Productivo de la FLA"/>
    <s v="Adquisición equipos de oficina"/>
    <m/>
    <m/>
    <m/>
    <m/>
    <m/>
    <x v="0"/>
    <m/>
    <m/>
    <m/>
    <s v="Juan Alberto Villegas Gonzalez"/>
    <s v="Tipo C:  Supervisión"/>
    <s v="Técnica_x000a_Jurídica_x000a_Administrativa_x000a_Contable y/o Financiera_x000a_"/>
  </r>
  <r>
    <x v="8"/>
    <n v="43233200"/>
    <s v="Contratar  la Adquisición herramienta de seguridad de la información"/>
    <s v="Enero"/>
    <s v="6 meses"/>
    <s v="Selección Abreviada - Menor Cuantía"/>
    <s v="Recursos Propios"/>
    <n v="120000000"/>
    <n v="12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8"/>
    <n v="43211500"/>
    <s v="Contratar  la Renovación Herramienta filtrado de contenido- Herramienta de seguridad perimetral y filtrado de contenido USD$ 5500 ASA con firepower.  ASA 50515 o Optenet (9660)"/>
    <s v="Marzo"/>
    <s v="5 meses"/>
    <s v="Mínima Cuantía"/>
    <s v="Recursos Propios"/>
    <n v="35000000"/>
    <n v="3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8"/>
    <n v="81111811"/>
    <s v="Contratar  la  Renovación Hosting pagina institucional FLA.COM.CO"/>
    <s v="Enero"/>
    <s v="6 meses"/>
    <s v="Mínima Cuantía"/>
    <s v="Recursos Propios"/>
    <n v="12000000"/>
    <n v="12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8"/>
    <n v="43211500"/>
    <s v="Contratar  el Soporte y  mantenimiento de 4 licencias de  Vmware y 1 licencia de Vcenter a partir de julio de 2016 -Suscripción de soporte y mantenimiento del licenciamiento de Software de virtualización por 1 año  (de julio de 2016  a julio 2017), (SOSTENIBILIDAD)"/>
    <s v="Enero"/>
    <s v="6 meses"/>
    <s v="Contratación Directa"/>
    <s v="Recursos Propios"/>
    <n v="35000000"/>
    <n v="3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8"/>
    <n v="43211500"/>
    <s v="Contratar  la Actualización  soporte y mantenimiento herramienta monitoreo infraestructura tecnológica- Actualización del software (3 módulos), Soporte y mantenimiento de herramienta de monitoreo de infraestructura tecnológica (Solar Winds) a 1 año -(SOSTENIBILIDAD)"/>
    <s v="Abril"/>
    <s v="6 meses"/>
    <s v="Contratación Directa"/>
    <s v="Recursos Propios"/>
    <n v="30000000"/>
    <n v="3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8"/>
    <n v="81112200"/>
    <s v="Contratar  la  Actualización, soporte técnico, mantenimiento preventivo y correctivo, y garantía de fabricación para dispositivos de red cisco - Contrato mantenimiento y soporte de los equipos CISCO, (SOSTENIBILIDAD)"/>
    <s v="Enero"/>
    <s v="1 mes"/>
    <s v="Contratación Directa"/>
    <s v="Recursos Propios"/>
    <n v="15000000"/>
    <n v="1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8"/>
    <n v="81112200"/>
    <s v="Contratar  la  Suscripción licenciamiento de correo en la nube (renovación por un año) - Suscripción por un año de 197 licencias de correo en la nube a razón de USD  7 mes  por licencia a un tipo de cambio $3000 -(SOSTENIBILIDAD)"/>
    <s v="Enero"/>
    <s v="6 meses"/>
    <s v="Contratación Directa"/>
    <s v="Recursos Propios"/>
    <n v="65000000"/>
    <n v="6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8"/>
    <n v="81112200"/>
    <s v="Contratar  la Renovación licencias de antivirus - Actualización 280 licencias de antivirus ($58.000 c/u) mas Servicios de ingeniería  para actualización de maquinas virtuales.  Incluye la   administración de consola  8 x 5- x 12 meses. (SOSTENIBILIDAD)"/>
    <s v="Febrero"/>
    <s v="3 meses"/>
    <s v="Contratación Directa"/>
    <s v="Recursos Propios"/>
    <n v="22000000"/>
    <n v="22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8"/>
    <n v="81112200"/>
    <s v="Contratar  la  Renovación Licencia Auto CAD"/>
    <s v="Enero"/>
    <s v="6 meses"/>
    <s v="Contratación Directa"/>
    <s v="Recursos Propios"/>
    <n v="15000000"/>
    <n v="1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8"/>
    <s v="44111515"/>
    <s v="Contratar un  Sistema de almacenamiento, cintas de respaldo, discos duros SAN"/>
    <s v="Abril"/>
    <s v="11 meses"/>
    <s v="Mínima Cuantía"/>
    <s v="Recursos Propios"/>
    <n v="50000000"/>
    <n v="5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m/>
    <m/>
    <m/>
    <m/>
    <m/>
    <x v="0"/>
    <m/>
    <m/>
    <m/>
    <s v="Jorge Andres Fernandez Castrillón"/>
    <s v="Tipo C:  Supervisión"/>
    <s v="Técnica_x000a_Jurídica_x000a_Administrativa_x000a_Contable y/o Financiera_x000a_"/>
  </r>
  <r>
    <x v="8"/>
    <n v="80111700"/>
    <s v="Prestar  el Servicio de Asesoria tributaria"/>
    <s v="Enero"/>
    <s v="1 mes"/>
    <s v="Contratación Directa"/>
    <s v="Recursos Propios"/>
    <n v="52800000"/>
    <n v="52800000"/>
    <s v="No"/>
    <s v="N/A"/>
    <s v="Natalia Ruiz Lozano"/>
    <s v="Líder Gestora Contratación"/>
    <n v="3837020"/>
    <s v="natalia.ruiz@fla.com.co"/>
    <m/>
    <m/>
    <m/>
    <m/>
    <m/>
    <m/>
    <m/>
    <m/>
    <m/>
    <m/>
    <m/>
    <x v="0"/>
    <m/>
    <m/>
    <m/>
    <s v="Jorge Armando Hincapié Correa"/>
    <s v="Tipo C:  Supervisión"/>
    <s v="Técnica_x000a_Jurídica_x000a_Administrativa_x000a_Contable y/o Financiera_x000a_"/>
  </r>
  <r>
    <x v="8"/>
    <n v="41113635"/>
    <s v="Prestar el Servicio de calibracion de bascula camionera"/>
    <s v="Octubre"/>
    <s v="13 meses"/>
    <s v="Mínima Cuantía"/>
    <s v="Recursos Propios"/>
    <n v="4500000"/>
    <n v="4500000"/>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8"/>
    <n v="80111700"/>
    <s v="Contratar el Manejo integral de gatos ferales"/>
    <s v="Enero"/>
    <s v="11 meses"/>
    <s v="Mínima Cuantía"/>
    <s v="Recursos Propios"/>
    <n v="35206983"/>
    <n v="25000000"/>
    <s v="Si"/>
    <s v="Aprobadas"/>
    <s v="Natalia Ruiz Lozano"/>
    <s v="Líder Gestora Contratación"/>
    <n v="3837020"/>
    <s v="natalia.ruiz@fla.com.co"/>
    <m/>
    <m/>
    <m/>
    <m/>
    <m/>
    <m/>
    <m/>
    <m/>
    <m/>
    <m/>
    <m/>
    <x v="0"/>
    <m/>
    <m/>
    <m/>
    <s v="Juan Alberto Villegas Gonzalez"/>
    <s v="Tipo C:  Supervisión"/>
    <s v="Técnica_x000a_Jurídica_x000a_Administrativa_x000a_Contable y/o Financiera_x000a_"/>
  </r>
  <r>
    <x v="8"/>
    <n v="80121706"/>
    <s v="Contratar el servicio de Reg. de marcas en Colombia y el exterior, Resptas y presentación a oposiciones, Contrato de abogado Tributarista, Abogados para revisión de procesos fuera del Dpto"/>
    <s v="Enero"/>
    <s v="13 meses"/>
    <s v="Contratación Directa"/>
    <s v="Recursos Propios"/>
    <n v="237992832"/>
    <n v="237992832"/>
    <s v="No"/>
    <s v="N/A"/>
    <s v="Natalia Ruiz Lozano"/>
    <s v="Líder Gestora Contratación"/>
    <n v="3837020"/>
    <s v="natalia.ruiz@fla.com.co"/>
    <m/>
    <m/>
    <m/>
    <m/>
    <m/>
    <m/>
    <m/>
    <m/>
    <m/>
    <m/>
    <m/>
    <x v="0"/>
    <m/>
    <m/>
    <m/>
    <s v="Santiago Arango Rios"/>
    <s v="Tipo C:  Supervisión"/>
    <s v="Técnica_x000a_Jurídica_x000a_Administrativa_x000a_Contable y/o Financiera_x000a_"/>
  </r>
  <r>
    <x v="8"/>
    <n v="92121704"/>
    <s v="Contratar el servicio de Monitoreo de camaras del CCTV"/>
    <s v="Enero"/>
    <s v="4 meses"/>
    <s v="Contratación Directa"/>
    <s v="Recursos Propios"/>
    <n v="329352916"/>
    <n v="213149769"/>
    <s v="Si"/>
    <s v="Aprobadas"/>
    <s v="Natalia Ruiz Lozano"/>
    <s v="Líder Gestora Contratación"/>
    <n v="3837020"/>
    <s v="natalia.ruiz@fla.com.co"/>
    <m/>
    <m/>
    <m/>
    <m/>
    <m/>
    <m/>
    <m/>
    <m/>
    <m/>
    <m/>
    <m/>
    <x v="0"/>
    <m/>
    <m/>
    <m/>
    <s v="Tiberio de Jesus Orrego Cortes"/>
    <s v="Tipo C:  Supervisión"/>
    <s v="Técnica_x000a_Jurídica_x000a_Administrativa_x000a_Contable y/o Financiera_x000a_"/>
  </r>
  <r>
    <x v="8"/>
    <n v="43232100"/>
    <s v="Contratar el servico de Producción de videos institucionales."/>
    <s v="Febrero"/>
    <s v="11 meses"/>
    <s v="Selección Abreviada - Menor Cuantía"/>
    <s v="Recursos Propios"/>
    <n v="90000000"/>
    <n v="90000000"/>
    <s v="No"/>
    <s v="N/A"/>
    <s v="Natalia Ruiz Lozano"/>
    <s v="Líder Gestora Contratación"/>
    <n v="3837020"/>
    <s v="natalia.ruiz@fla.com.co"/>
    <m/>
    <m/>
    <m/>
    <m/>
    <m/>
    <m/>
    <m/>
    <m/>
    <m/>
    <m/>
    <m/>
    <x v="0"/>
    <m/>
    <m/>
    <m/>
    <s v="Raúl Guillermo Rendón Arango  "/>
    <s v="Tipo C:  Supervisión"/>
    <s v="Técnica_x000a_Jurídica_x000a_Administrativa_x000a_Contable y/o Financiera_x000a_"/>
  </r>
  <r>
    <x v="8"/>
    <n v="72151603"/>
    <s v="Contratar el servicio de manejo y manteniento de sonido propios de la Fabrica de Licores y Alcoholes de Antioquia."/>
    <s v="Enero"/>
    <s v="11 meses"/>
    <s v="Mínima Cuantía"/>
    <s v="Recursos Propios"/>
    <n v="26000000"/>
    <n v="26000000"/>
    <s v="No"/>
    <s v="N/A"/>
    <s v="Natalia Ruiz Lozano"/>
    <s v="Líder Gestora Contratación"/>
    <n v="3837020"/>
    <s v="natalia.ruiz@fla.com.co"/>
    <m/>
    <m/>
    <m/>
    <m/>
    <m/>
    <m/>
    <m/>
    <m/>
    <m/>
    <m/>
    <m/>
    <x v="0"/>
    <m/>
    <m/>
    <m/>
    <s v="Raúl Guillermo Rendón Arango  "/>
    <s v="Tipo C:  Supervisión"/>
    <s v="Técnica_x000a_Jurídica_x000a_Administrativa_x000a_Contable y/o Financiera_x000a_"/>
  </r>
  <r>
    <x v="8"/>
    <n v="42203602"/>
    <s v="Contratar el servicio de Monitoreo de Medios tradicionales y redes sociales"/>
    <s v="Enero"/>
    <s v="10 meses"/>
    <s v="Mínima Cuantía"/>
    <s v="Recursos Propios"/>
    <n v="29842500"/>
    <n v="29842500"/>
    <s v="No"/>
    <s v="N/A"/>
    <s v="Natalia Ruiz Lozano"/>
    <s v="Líder Gestora Contratación"/>
    <n v="3837020"/>
    <s v="natalia.ruiz@fla.com.co"/>
    <m/>
    <m/>
    <m/>
    <m/>
    <m/>
    <m/>
    <m/>
    <m/>
    <m/>
    <m/>
    <m/>
    <x v="0"/>
    <m/>
    <m/>
    <m/>
    <s v="Natalia María Garcés Hurtado"/>
    <s v="Tipo C:  Supervisión"/>
    <s v="Técnica_x000a_Jurídica_x000a_Administrativa_x000a_Contable y/o Financiera_x000a_"/>
  </r>
  <r>
    <x v="8"/>
    <n v="82101600"/>
    <s v="Prestación de servicios para el apoyo logístico de las campañas internas comunicacionales de la fla."/>
    <s v="Febrero"/>
    <s v="5 meses"/>
    <s v="Selección Abreviada - Menor Cuantía"/>
    <s v="Recursos Propios"/>
    <n v="120000000"/>
    <n v="120000000"/>
    <s v="No"/>
    <s v="N/A"/>
    <s v="Natalia Ruiz Lozano"/>
    <s v="Líder Gestora Contratación"/>
    <n v="3837020"/>
    <s v="natalia.ruiz@fla.com.co"/>
    <m/>
    <m/>
    <m/>
    <m/>
    <m/>
    <m/>
    <m/>
    <m/>
    <m/>
    <m/>
    <m/>
    <x v="0"/>
    <m/>
    <m/>
    <m/>
    <s v="Diana Alexandra Perez Bustamante"/>
    <s v="Tipo C:  Supervisión"/>
    <s v="Técnica_x000a_Jurídica_x000a_Administrativa_x000a_Contable y/o Financiera_x000a_"/>
  </r>
  <r>
    <x v="8"/>
    <n v="82101600"/>
    <s v="Prestación de servicios para el apoyo logístico para campañas licor adulterado, responsabilidad social y capacitación fortalecimietno de rentas."/>
    <s v="Julio"/>
    <s v="8 meses"/>
    <s v="Selección Abreviada - Menor Cuantía"/>
    <s v="Recursos Propios"/>
    <n v="200000000"/>
    <n v="200000000"/>
    <s v="No"/>
    <s v="N/A"/>
    <s v="Natalia Ruiz Lozano"/>
    <s v="Líder Gestora Contratación"/>
    <n v="3837020"/>
    <s v="natalia.ruiz@fla.com.co"/>
    <m/>
    <m/>
    <m/>
    <m/>
    <m/>
    <m/>
    <m/>
    <m/>
    <m/>
    <m/>
    <m/>
    <x v="0"/>
    <m/>
    <m/>
    <m/>
    <s v="Luisa María Pérez Zuluaga "/>
    <s v="Tipo C:  Supervisión"/>
    <s v="Técnica_x000a_Jurídica_x000a_Administrativa_x000a_Contable y/o Financiera_x000a_"/>
  </r>
  <r>
    <x v="8"/>
    <s v="90101500; 95121500"/>
    <s v="Contratatar el servico de Restaurante"/>
    <s v="Enero"/>
    <s v="9 meses"/>
    <s v="Licitación Pública"/>
    <s v="Recursos Propios"/>
    <n v="2172000000"/>
    <n v="2172000000"/>
    <s v="No"/>
    <s v="N/A"/>
    <s v="Natalia Ruiz Lozano"/>
    <s v="Líder Gestora Contratación"/>
    <n v="3837020"/>
    <s v="natalia.ruiz@fla.com.co"/>
    <m/>
    <m/>
    <m/>
    <m/>
    <m/>
    <m/>
    <m/>
    <m/>
    <m/>
    <m/>
    <m/>
    <x v="0"/>
    <m/>
    <m/>
    <m/>
    <s v="Juan Alberto Villegas Gonzalez"/>
    <s v="Tipo C:  Supervisión"/>
    <s v="Técnica_x000a_Jurídica_x000a_Administrativa_x000a_Contable y/o Financiera_x000a_"/>
  </r>
  <r>
    <x v="8"/>
    <s v="90101500; 95121500"/>
    <s v="Contratatar el  de Aseo y Cafeteria y Mantenimiento de Zonas Verdes"/>
    <s v="Enero"/>
    <s v="9 meses"/>
    <s v="Licitación Pública"/>
    <s v="Recursos Propios"/>
    <n v="1212000000"/>
    <n v="1212000000"/>
    <s v="No"/>
    <s v="N/A"/>
    <s v="Natalia Ruiz Lozano"/>
    <s v="Líder Gestora Contratación"/>
    <n v="3837020"/>
    <s v="natalia.ruiz@fla.com.co"/>
    <m/>
    <m/>
    <m/>
    <m/>
    <m/>
    <m/>
    <m/>
    <m/>
    <m/>
    <m/>
    <m/>
    <x v="0"/>
    <m/>
    <m/>
    <m/>
    <s v="Juan Alberto Villegas Gonzalez"/>
    <s v="Tipo C:  Supervisión"/>
    <s v="Técnica_x000a_Jurídica_x000a_Administrativa_x000a_Contable y/o Financiera_x000a_"/>
  </r>
  <r>
    <x v="8"/>
    <n v="49101602"/>
    <s v="Contratar el Suministro de souvenires"/>
    <s v="Marzo"/>
    <s v="2 meses"/>
    <s v="Mínima Cuantía"/>
    <s v="Recursos Propios"/>
    <n v="75000000"/>
    <n v="75000000"/>
    <s v="No"/>
    <s v="N/A"/>
    <s v="Natalia Ruiz Lozano"/>
    <s v="Líder Gestora Contratación"/>
    <n v="3837020"/>
    <s v="natalia.ruiz@fla.com.co"/>
    <m/>
    <m/>
    <m/>
    <m/>
    <m/>
    <m/>
    <m/>
    <m/>
    <m/>
    <m/>
    <m/>
    <x v="0"/>
    <m/>
    <m/>
    <m/>
    <s v="Raúl Guillermo Rendón Arango  "/>
    <s v="Tipo C:  Supervisión"/>
    <s v="Técnica_x000a_Jurídica_x000a_Administrativa_x000a_Contable y/o Financiera_x000a_"/>
  </r>
  <r>
    <x v="8"/>
    <s v="83121702"/>
    <s v="Contratar el Mantenimiento de radios de comunicación"/>
    <s v="Marzo"/>
    <s v="1 mes"/>
    <s v="Mínima Cuantía"/>
    <s v="Recursos Propios"/>
    <n v="15000000"/>
    <n v="15000000"/>
    <s v="No"/>
    <s v="N/A"/>
    <s v="Natalia Ruiz Lozano"/>
    <s v="Líder Gestora Contratación"/>
    <n v="3837020"/>
    <s v="natalia.ruiz@fla.com.co"/>
    <m/>
    <m/>
    <m/>
    <m/>
    <m/>
    <m/>
    <m/>
    <m/>
    <m/>
    <m/>
    <m/>
    <x v="0"/>
    <m/>
    <m/>
    <m/>
    <s v="Lixyibel Muñoz Montes"/>
    <s v="Tipo C:  Supervisión"/>
    <s v="Técnica_x000a_Jurídica_x000a_Administrativa_x000a_Contable y/o Financiera_x000a_"/>
  </r>
  <r>
    <x v="8"/>
    <n v="80101703"/>
    <s v="Contratar el servicio de Afiliación al Consejo Colombiano de Seguridad"/>
    <s v="Enero"/>
    <s v="2 meses"/>
    <s v="Contratación Directa"/>
    <s v="Recursos Propios"/>
    <n v="4000000"/>
    <n v="4000000"/>
    <s v="No"/>
    <s v="N/A"/>
    <s v="Natalia Ruiz Lozano"/>
    <s v="Líder Gestora Contratación"/>
    <n v="3837020"/>
    <s v="natalia.ruiz@fla.com.co"/>
    <m/>
    <m/>
    <m/>
    <m/>
    <m/>
    <m/>
    <m/>
    <m/>
    <m/>
    <m/>
    <m/>
    <x v="0"/>
    <m/>
    <m/>
    <m/>
    <s v="Lixyibel Muñoz Montes"/>
    <s v="Tipo C:  Supervisión"/>
    <s v="Técnica_x000a_Jurídica_x000a_Administrativa_x000a_Contable y/o Financiera_x000a_"/>
  </r>
  <r>
    <x v="8"/>
    <s v="72101516; 46191600"/>
    <s v="Contratar el Mantenimiento y recarga de extintores, Prueba hidrostatica"/>
    <s v="Septiembre"/>
    <s v="13 meses"/>
    <s v="Mínima Cuantía"/>
    <s v="Recursos Propios"/>
    <n v="15840000"/>
    <n v="15840000"/>
    <s v="No"/>
    <s v="N/A"/>
    <s v="Natalia Ruiz Lozano"/>
    <s v="Líder Gestora Contratación"/>
    <n v="3837020"/>
    <s v="natalia.ruiz@fla.com.co"/>
    <m/>
    <m/>
    <m/>
    <m/>
    <m/>
    <m/>
    <m/>
    <m/>
    <m/>
    <m/>
    <m/>
    <x v="0"/>
    <m/>
    <m/>
    <m/>
    <s v="Lixyibel Muñoz Montes"/>
    <s v="Tipo C:  Supervisión"/>
    <s v="Técnica_x000a_Jurídica_x000a_Administrativa_x000a_Contable y/o Financiera_x000a_"/>
  </r>
  <r>
    <x v="8"/>
    <n v="72101509"/>
    <s v="Contratar el Mantenimiento correctivo y preventivo incuidos repuestos y ACPM de la Red Contraincendio de la FLA. (comprende la red de hidrantes y caseta de bombeo)"/>
    <s v="Enero"/>
    <s v="1 mes"/>
    <s v="Selección Abreviada - Menor Cuantía"/>
    <s v="Recursos Propios"/>
    <n v="179473460"/>
    <n v="81376633"/>
    <s v="Si"/>
    <s v="Aprobadas"/>
    <s v="Natalia Ruiz Lozano"/>
    <s v="Líder Gestora Contratación"/>
    <n v="3837020"/>
    <s v="natalia.ruiz@fla.com.co"/>
    <m/>
    <m/>
    <m/>
    <m/>
    <m/>
    <m/>
    <m/>
    <m/>
    <m/>
    <m/>
    <m/>
    <x v="0"/>
    <m/>
    <m/>
    <m/>
    <s v="Lixyibel Muñoz Montes"/>
    <s v="Tipo C:  Supervisión"/>
    <s v="Técnica_x000a_Jurídica_x000a_Administrativa_x000a_Contable y/o Financiera_x000a_"/>
  </r>
  <r>
    <x v="8"/>
    <n v="41113635"/>
    <s v="Contratar el Mantenimiento y calibración de los 4 alcoholimetros "/>
    <s v="Febrero"/>
    <s v="9 meses"/>
    <s v="Mínima Cuantía"/>
    <s v="Recursos Propios"/>
    <n v="7000000"/>
    <n v="7000000"/>
    <s v="No"/>
    <s v="N/A"/>
    <s v="Natalia Ruiz Lozano"/>
    <s v="Líder Gestora Contratación"/>
    <n v="3837020"/>
    <s v="natalia.ruiz@fla.com.co"/>
    <m/>
    <m/>
    <m/>
    <m/>
    <m/>
    <m/>
    <m/>
    <m/>
    <m/>
    <m/>
    <m/>
    <x v="0"/>
    <m/>
    <m/>
    <m/>
    <s v="Lixyibel Muñoz Montes"/>
    <s v="Tipo C:  Supervisión"/>
    <s v="Técnica_x000a_Jurídica_x000a_Administrativa_x000a_Contable y/o Financiera_x000a_"/>
  </r>
  <r>
    <x v="8"/>
    <n v="41113635"/>
    <s v="Contratar el Matenimiento de  Bascula camionera"/>
    <s v="Marzo"/>
    <s v="9 meses"/>
    <s v="Mínima Cuantía"/>
    <s v="Recursos Propios"/>
    <n v="51600000"/>
    <n v="51600000"/>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8"/>
    <n v="72154043"/>
    <s v="Contratar el Servicio de Fumigación"/>
    <s v="Marzo"/>
    <s v="9 meses"/>
    <s v="Selección Abreviada - Menor Cuantía"/>
    <s v="Recursos Propios"/>
    <n v="88800000"/>
    <n v="88800000"/>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8"/>
    <n v="72101511"/>
    <s v="Contratar el Mantenimiento de Aire acondicionado "/>
    <s v="Marzo"/>
    <s v="9 meses"/>
    <s v="Selección Abreviada - Menor Cuantía"/>
    <s v="Recursos Propios"/>
    <n v="84000000"/>
    <n v="84000000"/>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8"/>
    <n v="72101500"/>
    <s v="Contratar el el servicio de Plomeria"/>
    <s v="Enero"/>
    <s v="13 meses"/>
    <s v="Selección Abreviada - Menor Cuantía"/>
    <s v="Recursos Propios"/>
    <n v="153468000"/>
    <n v="153468000"/>
    <s v="No"/>
    <s v="N/A"/>
    <s v="Natalia Ruiz Lozano"/>
    <s v="Líder Gestora Contratación"/>
    <n v="3837020"/>
    <s v="natalia.ruiz@fla.com.co"/>
    <m/>
    <m/>
    <m/>
    <m/>
    <m/>
    <m/>
    <m/>
    <m/>
    <m/>
    <m/>
    <m/>
    <x v="0"/>
    <m/>
    <m/>
    <m/>
    <s v="Diana Hincapié Osorno"/>
    <s v="Tipo C:  Supervisión"/>
    <s v="Técnica_x000a_Jurídica_x000a_Administrativa_x000a_Contable y/o Financiera_x000a_"/>
  </r>
  <r>
    <x v="8"/>
    <n v="49101602"/>
    <s v="Contratar el Mantenimiento Preventivo y Correctivo de Camaras de Seguridad"/>
    <s v="Enero"/>
    <s v="10 meses"/>
    <s v="Contratación Directa"/>
    <s v="Recursos Propios"/>
    <n v="483920284"/>
    <n v="313182283"/>
    <s v="Si"/>
    <s v="Aprobadas"/>
    <s v="Natalia Ruiz Lozano"/>
    <s v="Líder Gestora Contratación"/>
    <n v="3837020"/>
    <s v="natalia.ruiz@fla.com.co"/>
    <m/>
    <m/>
    <m/>
    <m/>
    <m/>
    <m/>
    <m/>
    <m/>
    <m/>
    <m/>
    <m/>
    <x v="0"/>
    <m/>
    <m/>
    <m/>
    <s v="Tiberio de Jesus Orrego Cortes"/>
    <s v="Tipo C:  Supervisión"/>
    <s v="Técnica_x000a_Jurídica_x000a_Administrativa_x000a_Contable y/o Financiera_x000a_"/>
  </r>
  <r>
    <x v="8"/>
    <n v="82101600"/>
    <s v="Contratar la Impresión de piezas comunicacionales, incluye el diseño, instalación y diagramación de carteleras institucionales para la FLA"/>
    <s v="Febrero"/>
    <s v="14 meses"/>
    <s v="Mínima Cuantía"/>
    <s v="Recursos Propios"/>
    <n v="75000000"/>
    <n v="75000000"/>
    <s v="No"/>
    <s v="N/A"/>
    <s v="Natalia Ruiz Lozano"/>
    <s v="Líder Gestora Contratación"/>
    <n v="3837020"/>
    <s v="natalia.ruiz@fla.com.co"/>
    <m/>
    <m/>
    <m/>
    <m/>
    <m/>
    <m/>
    <m/>
    <m/>
    <m/>
    <m/>
    <m/>
    <x v="0"/>
    <m/>
    <m/>
    <m/>
    <s v="Natalia María Garcés Hurtado"/>
    <s v="Tipo C:  Supervisión"/>
    <s v="Técnica_x000a_Jurídica_x000a_Administrativa_x000a_Contable y/o Financiera_x000a_"/>
  </r>
  <r>
    <x v="8"/>
    <n v="78111602"/>
    <s v="Contratar el suministro de Tiquetes  Metro"/>
    <s v="Enero"/>
    <s v="11 meses"/>
    <s v="Contratación Directa"/>
    <s v="Recursos Propios"/>
    <n v="306421990"/>
    <n v="238741990"/>
    <s v="Si"/>
    <s v="Aprobadas"/>
    <s v="Natalia Ruiz Lozano"/>
    <s v="Líder Gestora Contratación"/>
    <n v="3837020"/>
    <s v="natalia.ruiz@fla.com.co"/>
    <m/>
    <m/>
    <m/>
    <m/>
    <m/>
    <m/>
    <m/>
    <m/>
    <m/>
    <m/>
    <m/>
    <x v="0"/>
    <m/>
    <m/>
    <m/>
    <s v="Yamileidy Osorio Montoya"/>
    <s v="Tipo C:  Supervisión"/>
    <s v="Técnica_x000a_Jurídica_x000a_Administrativa_x000a_Contable y/o Financiera_x000a_"/>
  </r>
  <r>
    <x v="8"/>
    <s v="85121600"/>
    <s v="Contratar el servicio  de examenes médicos para los servidores públicos de la FLA, que realizan manipulación de alimentos "/>
    <s v="Febrero"/>
    <s v="11 meses"/>
    <s v="Mínima Cuantía"/>
    <s v="Recursos Propios"/>
    <n v="10000000"/>
    <n v="10000000"/>
    <s v="No"/>
    <s v="N/A"/>
    <s v="Natalia Ruiz Lozano"/>
    <s v="Líder Gestora Contratación"/>
    <n v="3837020"/>
    <s v="natalia.ruiz@fla.com.co"/>
    <m/>
    <m/>
    <m/>
    <m/>
    <m/>
    <m/>
    <m/>
    <m/>
    <m/>
    <m/>
    <m/>
    <x v="0"/>
    <m/>
    <m/>
    <m/>
    <s v="Lixyibel Muñoz Montes"/>
    <s v="Tipo C:  Supervisión"/>
    <s v="Técnica_x000a_Jurídica_x000a_Administrativa_x000a_Contable y/o Financiera_x000a_"/>
  </r>
  <r>
    <x v="8"/>
    <n v="20102301"/>
    <s v="Contratar el servicio de transporte de personal FLA"/>
    <s v="Febrero"/>
    <s v="10 meses"/>
    <s v="Mínima Cuantía"/>
    <s v="Recursos Propios"/>
    <n v="50400000"/>
    <n v="50400000"/>
    <s v="No"/>
    <s v="N/A"/>
    <s v="Natalia Ruiz Lozano"/>
    <s v="Líder Gestora Contratación"/>
    <n v="3837020"/>
    <s v="natalia.ruiz@fla.com.co"/>
    <m/>
    <m/>
    <m/>
    <m/>
    <m/>
    <m/>
    <m/>
    <m/>
    <m/>
    <m/>
    <m/>
    <x v="0"/>
    <m/>
    <m/>
    <m/>
    <s v="María Eugenia Ramírez Henao"/>
    <s v="Tipo C:  Supervisión"/>
    <s v="Técnica_x000a_Jurídica_x000a_Administrativa_x000a_Contable y/o Financiera_x000a_"/>
  </r>
  <r>
    <x v="8"/>
    <n v="80111700"/>
    <s v="Contratar la Atención de catas para fortalecer las relaciones públicas de la FLA"/>
    <s v="Marzo"/>
    <s v="9 meses"/>
    <s v="Selección Abreviada - Menor Cuantía"/>
    <s v="Recursos Propios"/>
    <n v="240000000"/>
    <n v="240000000"/>
    <s v="No"/>
    <s v="N/A"/>
    <s v="Natalia Ruiz Lozano"/>
    <s v="Líder Gestora Contratación"/>
    <n v="3837020"/>
    <s v="natalia.ruiz@fla.com.co"/>
    <m/>
    <m/>
    <m/>
    <m/>
    <m/>
    <m/>
    <m/>
    <m/>
    <m/>
    <m/>
    <m/>
    <x v="0"/>
    <m/>
    <m/>
    <m/>
    <s v="Diana Alexandra Perez Bustamante"/>
    <s v="Tipo C:  Supervisión"/>
    <s v="Técnica_x000a_Jurídica_x000a_Administrativa_x000a_Contable y/o Financiera_x000a_"/>
  </r>
  <r>
    <x v="8"/>
    <n v="49101602"/>
    <s v="Contratar el suministro de Refrigerios para atención de eventos internos y externos"/>
    <s v="Marzo"/>
    <s v="2 meses"/>
    <s v="Mínima Cuantía"/>
    <s v="Recursos Propios"/>
    <n v="20000000"/>
    <n v="20000000"/>
    <s v="No"/>
    <s v="N/A"/>
    <s v="Natalia Ruiz Lozano"/>
    <s v="Líder Gestora Contratación"/>
    <n v="3837020"/>
    <s v="natalia.ruiz@fla.com.co"/>
    <m/>
    <m/>
    <m/>
    <m/>
    <m/>
    <m/>
    <m/>
    <m/>
    <m/>
    <m/>
    <m/>
    <x v="0"/>
    <m/>
    <m/>
    <m/>
    <s v="Natalia María Garcés Hurtado"/>
    <s v="Tipo C:  Supervisión"/>
    <s v="Técnica_x000a_Jurídica_x000a_Administrativa_x000a_Contable y/o Financiera_x000a_"/>
  </r>
  <r>
    <x v="8"/>
    <s v="42161622"/>
    <s v="Compra de desinfectante y desengrasante de manos."/>
    <s v="Abril"/>
    <s v="5 meses"/>
    <s v="Mínima Cuantía"/>
    <s v="Recursos Propios"/>
    <n v="8448000"/>
    <n v="8448000"/>
    <s v="No"/>
    <s v="N/A"/>
    <s v="Natalia Ruiz Lozano"/>
    <s v="Líder Gestora Contratación"/>
    <n v="3837020"/>
    <s v="natalia.ruiz@fla.com.co"/>
    <m/>
    <m/>
    <m/>
    <m/>
    <m/>
    <m/>
    <m/>
    <m/>
    <m/>
    <m/>
    <m/>
    <x v="0"/>
    <m/>
    <m/>
    <m/>
    <s v="Lixyibel Muñoz Montes"/>
    <s v="Tipo C:  Supervisión"/>
    <s v="Técnica_x000a_Jurídica_x000a_Administrativa_x000a_Contable y/o Financiera_x000a_"/>
  </r>
  <r>
    <x v="8"/>
    <n v="80121604"/>
    <s v="Contratar  el servicio de Registros INVIMA"/>
    <s v="Julio"/>
    <s v="3 meses"/>
    <s v="Contratación Directa"/>
    <s v="Recursos Propios"/>
    <n v="36960000"/>
    <n v="3696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8"/>
    <n v="53102710"/>
    <s v="Contratar la Dotación a los servidores públicos de la FLA."/>
    <s v="Abril"/>
    <s v="4 meses"/>
    <s v="Selección Abreviada - Subasta Inversa"/>
    <s v="Recursos Propios"/>
    <n v="137280000"/>
    <n v="137280000"/>
    <s v="No"/>
    <s v="N/A"/>
    <s v="Natalia Ruiz Lozano"/>
    <s v="Líder Gestora Contratación"/>
    <n v="3837020"/>
    <s v="natalia.ruiz@fla.com.co"/>
    <m/>
    <m/>
    <m/>
    <m/>
    <m/>
    <m/>
    <m/>
    <m/>
    <m/>
    <m/>
    <m/>
    <x v="0"/>
    <m/>
    <m/>
    <m/>
    <s v="Lixyibel Muñoz Montes"/>
    <s v="Tipo C:  Supervisión"/>
    <s v="Técnica_x000a_Jurídica_x000a_Administrativa_x000a_Contable y/o Financiera_x000a_"/>
  </r>
  <r>
    <x v="8"/>
    <n v="84111603"/>
    <s v="Prestar el servicio de Auditoría externa de renovación de certificación de los Sellos de Calidad de Producto"/>
    <s v="Enero"/>
    <s v="1 mes"/>
    <s v="Contratación Directa"/>
    <s v="Recursos Propios"/>
    <n v="11000000"/>
    <n v="11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8"/>
    <n v="84111603"/>
    <s v="Prestar el servicio de  Auditoría interna ISO 14001 y BASC"/>
    <s v="Mayo"/>
    <s v="1 mes"/>
    <s v="Mínima Cuantía"/>
    <s v="Recursos Propios"/>
    <n v="17000000"/>
    <n v="17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8"/>
    <n v="84111603"/>
    <s v="Prestar el servicio de Auditoría externa de Certificación ISO 9001"/>
    <s v="Julio"/>
    <s v="10 meses"/>
    <s v="Mínima Cuantía"/>
    <s v="Recursos Propios"/>
    <n v="12000000"/>
    <n v="12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8"/>
    <n v="80111700"/>
    <s v="Prestar el servicio de estudios y determinción de la vida útil de los productos FLA"/>
    <s v="Febrero"/>
    <s v="1 mes"/>
    <s v="Mínima Cuantía"/>
    <s v="Recursos Propios"/>
    <n v="10000000"/>
    <n v="10000000"/>
    <s v="No"/>
    <s v="N/A"/>
    <s v="Natalia Ruiz Lozano"/>
    <s v="Líder Gestora Contratación"/>
    <n v="3837020"/>
    <s v="natalia.ruiz@fla.com.co"/>
    <m/>
    <m/>
    <m/>
    <m/>
    <m/>
    <m/>
    <m/>
    <m/>
    <m/>
    <m/>
    <m/>
    <x v="0"/>
    <m/>
    <m/>
    <m/>
    <s v="Hernán Darío Jaramillo Ciro"/>
    <s v="Tipo C:  Supervisión"/>
    <s v="Técnica_x000a_Jurídica_x000a_Administrativa_x000a_Contable y/o Financiera_x000a_"/>
  </r>
  <r>
    <x v="8"/>
    <n v="84111603"/>
    <s v="Prestar el servicio de Auditoría externa de renovación BASC"/>
    <s v="Enero"/>
    <s v="3 meses"/>
    <s v="Contratación Directa"/>
    <s v="Recursos Propios"/>
    <n v="7000000"/>
    <n v="7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8"/>
    <n v="84111603"/>
    <s v="Prestar el servicio de Auditoria Interna Sistema de Gestión 17025"/>
    <s v="Mayo"/>
    <s v="1 mes"/>
    <s v="Mínima Cuantía"/>
    <s v="Recursos Propios"/>
    <n v="6000000"/>
    <n v="6000000"/>
    <s v="No"/>
    <s v="N/A"/>
    <s v="Natalia Ruiz Lozano"/>
    <s v="Líder Gestora Contratación"/>
    <n v="3837020"/>
    <s v="natalia.ruiz@fla.com.co"/>
    <m/>
    <m/>
    <m/>
    <m/>
    <m/>
    <m/>
    <m/>
    <m/>
    <m/>
    <m/>
    <m/>
    <x v="0"/>
    <m/>
    <m/>
    <m/>
    <s v="Carlos Mario Durango Yepes"/>
    <s v="Tipo C:  Supervisión"/>
    <s v="Técnica_x000a_Jurídica_x000a_Administrativa_x000a_Contable y/o Financiera_x000a_"/>
  </r>
  <r>
    <x v="8"/>
    <n v="84111603"/>
    <s v="Prestar el servicio de Auditoría externa y ampliación del alcance  NTC:ISO/IEC 17025"/>
    <s v="Enero"/>
    <s v="2 meses"/>
    <s v="Contratación Directa"/>
    <s v="Recursos Propios"/>
    <n v="19000000"/>
    <n v="19000000"/>
    <s v="No"/>
    <s v="N/A"/>
    <s v="Natalia Ruiz Lozano"/>
    <s v="Líder Gestora Contratación"/>
    <n v="3837020"/>
    <s v="natalia.ruiz@fla.com.co"/>
    <m/>
    <m/>
    <m/>
    <m/>
    <m/>
    <m/>
    <m/>
    <m/>
    <m/>
    <m/>
    <m/>
    <x v="0"/>
    <m/>
    <m/>
    <m/>
    <s v="Carlos Mario Durango Yepes"/>
    <s v="Tipo C:  Supervisión"/>
    <s v="Técnica_x000a_Jurídica_x000a_Administrativa_x000a_Contable y/o Financiera_x000a_"/>
  </r>
  <r>
    <x v="8"/>
    <n v="41104207"/>
    <s v="Prestar el servicio de Caracterizaciones Vertimientos-Emisiones-Residuos Sólidos"/>
    <s v="Mayo"/>
    <s v="11 meses"/>
    <s v="Mínima Cuantía"/>
    <s v="Recursos Propios"/>
    <n v="10000000"/>
    <n v="10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8"/>
    <n v="80101500"/>
    <s v="Prestar el servicio de Servicios profesionales para apoyar la supervisión a los contratos que sean asignados de la subgerencia de producción."/>
    <s v="Enero"/>
    <s v="11 meses"/>
    <s v="Contratación Directa"/>
    <s v="Recursos Propios"/>
    <n v="90000000"/>
    <n v="90000000"/>
    <s v="No"/>
    <s v="N/A"/>
    <s v="Natalia Ruiz Lozano"/>
    <s v="Líder Gestora Contratación"/>
    <n v="3837020"/>
    <s v="natalia.ruiz@fla.com.co"/>
    <m/>
    <m/>
    <m/>
    <m/>
    <m/>
    <m/>
    <m/>
    <m/>
    <m/>
    <m/>
    <m/>
    <x v="0"/>
    <m/>
    <m/>
    <m/>
    <s v="Erika Rothstein Gutierrez"/>
    <s v="Tipo C:  Supervisión"/>
    <s v="Técnica_x000a_Jurídica_x000a_Administrativa_x000a_Contable y/o Financiera_x000a_"/>
  </r>
  <r>
    <x v="8"/>
    <n v="80111700"/>
    <s v="Contratar la prestacion de servicios para un Ingeniero Ambiental"/>
    <s v="Enero"/>
    <s v="9 meses"/>
    <s v="Contratación Directa"/>
    <s v="Recursos Propios"/>
    <n v="90000000"/>
    <n v="90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8"/>
    <s v=" 80111600"/>
    <s v="Suministro de personal temporal necesario para el cumplimiento de las diferentes actividades del área de producción y de la FLA."/>
    <s v="Febrero"/>
    <s v="14 meses"/>
    <s v="Selección Abreviada - Subasta Inversa"/>
    <s v="Recursos Propios"/>
    <n v="1968509236"/>
    <n v="1968509236"/>
    <s v="No"/>
    <s v="N/A"/>
    <s v="Natalia Ruiz Lozano"/>
    <s v="Líder Gestora Contratación"/>
    <n v="3837020"/>
    <s v="natalia.ruiz@fla.com.co"/>
    <m/>
    <m/>
    <m/>
    <m/>
    <m/>
    <m/>
    <m/>
    <m/>
    <m/>
    <m/>
    <m/>
    <x v="0"/>
    <m/>
    <m/>
    <m/>
    <s v="Jorge Mario Rendón Vélez"/>
    <s v="Tipo C:  Supervisión"/>
    <s v="Técnica_x000a_Jurídica_x000a_Administrativa_x000a_Contable y/o Financiera_x000a_"/>
  </r>
  <r>
    <x v="8"/>
    <n v="95141706"/>
    <s v="Contratar el servicio de Recepcion, admon, manejo  y almacenamiento de materias primas y producto terminado, despacho y transporte de productos terminados FLA a almacenadoras externas, alquiler de estibas y montacargas."/>
    <s v="Enero"/>
    <s v="10 meses"/>
    <s v="Licitación Pública"/>
    <s v="Recursos Propios"/>
    <n v="13521757926"/>
    <n v="11219395503"/>
    <s v="Si"/>
    <s v="Aprobadas"/>
    <s v="Natalia Ruiz Lozano"/>
    <s v="Líder Gestora Contratación"/>
    <n v="3837020"/>
    <s v="natalia.ruiz@fla.com.co"/>
    <m/>
    <m/>
    <m/>
    <m/>
    <m/>
    <m/>
    <m/>
    <m/>
    <m/>
    <m/>
    <m/>
    <x v="0"/>
    <m/>
    <m/>
    <m/>
    <s v="Henry Vasquez Vasquez"/>
    <s v="Tipo C:  Supervisión"/>
    <s v="Técnica_x000a_Jurídica_x000a_Administrativa_x000a_Contable y/o Financiera_x000a_"/>
  </r>
  <r>
    <x v="8"/>
    <n v="50161814"/>
    <s v="Suministrar Aceite Esencial de Anís y Anetol"/>
    <s v="Febrero"/>
    <s v="9 meses"/>
    <s v="Selección Abreviada - Subasta Inversa"/>
    <s v="Recursos Propios"/>
    <n v="532405104.87583202"/>
    <n v="532405104.87583202"/>
    <s v="No"/>
    <s v="N/A"/>
    <s v="Natalia Ruiz Lozano"/>
    <s v="Líder Gestora Contratación"/>
    <n v="3837020"/>
    <s v="natalia.ruiz@fla.com.co"/>
    <m/>
    <m/>
    <m/>
    <m/>
    <m/>
    <m/>
    <m/>
    <m/>
    <m/>
    <m/>
    <m/>
    <x v="0"/>
    <m/>
    <m/>
    <m/>
    <s v="Hugo Álvarez Builes"/>
    <s v="Tipo C:  Supervisión"/>
    <s v="Técnica_x000a_Jurídica_x000a_Administrativa_x000a_Contable y/o Financiera_x000a_"/>
  </r>
  <r>
    <x v="8"/>
    <n v="50161814"/>
    <s v="Suministrar Azúcar Refinada"/>
    <s v="Marzo"/>
    <s v="9 meses"/>
    <s v="Selección Abreviada - Subasta Inversa"/>
    <s v="Recursos Propios"/>
    <n v="260111529.49009866"/>
    <n v="260111529.49009866"/>
    <s v="No"/>
    <s v="N/A"/>
    <s v="Natalia Ruiz Lozano"/>
    <s v="Líder Gestora Contratación"/>
    <n v="3837020"/>
    <s v="natalia.ruiz@fla.com.co"/>
    <m/>
    <m/>
    <m/>
    <m/>
    <m/>
    <m/>
    <m/>
    <m/>
    <m/>
    <m/>
    <m/>
    <x v="0"/>
    <m/>
    <m/>
    <m/>
    <s v="Hugo Álvarez Builes"/>
    <s v="Tipo C:  Supervisión"/>
    <s v="Técnica_x000a_Jurídica_x000a_Administrativa_x000a_Contable y/o Financiera_x000a_"/>
  </r>
  <r>
    <x v="8"/>
    <n v="73131903"/>
    <s v="Suministrar Caramelo para Bebidas"/>
    <s v="Marzo"/>
    <s v="11 meses"/>
    <s v="Mínima Cuantía"/>
    <s v="Recursos Propios"/>
    <n v="39276472.805230118"/>
    <n v="39276472.805230118"/>
    <s v="No"/>
    <s v="N/A"/>
    <s v="Natalia Ruiz Lozano"/>
    <s v="Líder Gestora Contratación"/>
    <n v="3837020"/>
    <s v="natalia.ruiz@fla.com.co"/>
    <m/>
    <m/>
    <m/>
    <m/>
    <m/>
    <m/>
    <m/>
    <m/>
    <m/>
    <m/>
    <m/>
    <x v="0"/>
    <m/>
    <m/>
    <m/>
    <s v="Hugo Álvarez Builes"/>
    <s v="Tipo C:  Supervisión"/>
    <s v="Técnica_x000a_Jurídica_x000a_Administrativa_x000a_Contable y/o Financiera_x000a_"/>
  </r>
  <r>
    <x v="8"/>
    <n v="12352104"/>
    <s v="Suministrar Alcohol sin Añejamiento para Ron (Tafia para siembra)"/>
    <s v="Enero"/>
    <s v="11 meses"/>
    <s v="Selección Abreviada - Subasta Inversa"/>
    <s v="Recursos Propios"/>
    <n v="12484008598"/>
    <n v="12484008598"/>
    <s v="No"/>
    <s v="N/A"/>
    <s v="Natalia Ruiz Lozano"/>
    <s v="Líder Gestora Contratación"/>
    <n v="3837020"/>
    <s v="natalia.ruiz@fla.com.co"/>
    <m/>
    <m/>
    <m/>
    <m/>
    <m/>
    <m/>
    <m/>
    <m/>
    <m/>
    <m/>
    <m/>
    <x v="0"/>
    <m/>
    <m/>
    <m/>
    <s v="Marcela Vasquez Cuellar"/>
    <s v="Tipo C:  Supervisión"/>
    <s v="Técnica_x000a_Jurídica_x000a_Administrativa_x000a_Contable y/o Financiera_x000a_"/>
  </r>
  <r>
    <x v="8"/>
    <n v="12352104"/>
    <s v="Suministrar Alcohol Extraneutro al 96% vv"/>
    <s v="Enero"/>
    <s v="5 meses"/>
    <s v="Selección Abreviada - Subasta Inversa"/>
    <s v="Recursos Propios"/>
    <n v="41492774826.336235"/>
    <n v="41492774826.336235"/>
    <s v="No"/>
    <s v="N/A"/>
    <s v="Natalia Ruiz Lozano"/>
    <s v="Líder Gestora Contratación"/>
    <n v="3837020"/>
    <s v="natalia.ruiz@fla.com.co"/>
    <m/>
    <m/>
    <m/>
    <m/>
    <m/>
    <m/>
    <m/>
    <m/>
    <m/>
    <m/>
    <m/>
    <x v="0"/>
    <m/>
    <m/>
    <m/>
    <s v="Erika Rothstein Gutierrez - Marcela Vasquez"/>
    <s v="Tipo B2: Supervisión Colegiada"/>
    <s v="Técnica_x000a_Jurídica_x000a_Administrativa_x000a_Contable y/o Financiera_x000a_"/>
  </r>
  <r>
    <x v="8"/>
    <n v="50202200"/>
    <s v="Suministrar Crema de ron a granel 11% vol. (Base Láctea)"/>
    <s v="Julio"/>
    <s v="9 meses"/>
    <s v="Contratación Directa"/>
    <s v="Recursos Propios"/>
    <n v="1033471343.8407354"/>
    <n v="1033471343.8407354"/>
    <s v="No"/>
    <s v="N/A"/>
    <s v="Natalia Ruiz Lozano"/>
    <s v="Líder Gestora Contratación"/>
    <n v="3837020"/>
    <s v="natalia.ruiz@fla.com.co"/>
    <m/>
    <m/>
    <m/>
    <m/>
    <m/>
    <m/>
    <m/>
    <m/>
    <m/>
    <m/>
    <m/>
    <x v="0"/>
    <m/>
    <m/>
    <m/>
    <s v="Hugo Álvarez Builes"/>
    <s v="Tipo C:  Supervisión"/>
    <s v="Técnica_x000a_Jurídica_x000a_Administrativa_x000a_Contable y/o Financiera_x000a_"/>
  </r>
  <r>
    <x v="8"/>
    <n v="50221300"/>
    <s v="Suministrar Maltodextrina 1920"/>
    <s v="Marzo"/>
    <s v="5 meses"/>
    <s v="Mínima Cuantía"/>
    <s v="Recursos Propios"/>
    <n v="6546150.9820670784"/>
    <n v="6546150.9820670784"/>
    <s v="No"/>
    <s v="N/A"/>
    <s v="Natalia Ruiz Lozano"/>
    <s v="Líder Gestora Contratación"/>
    <n v="3837020"/>
    <s v="natalia.ruiz@fla.com.co"/>
    <m/>
    <m/>
    <m/>
    <m/>
    <m/>
    <m/>
    <m/>
    <m/>
    <m/>
    <m/>
    <m/>
    <x v="0"/>
    <m/>
    <m/>
    <m/>
    <s v="Hugo Álvarez Builes"/>
    <s v="Tipo C:  Supervisión"/>
    <s v="Técnica_x000a_Jurídica_x000a_Administrativa_x000a_Contable y/o Financiera_x000a_"/>
  </r>
  <r>
    <x v="8"/>
    <n v="12164502"/>
    <s v="Suministrar Esencia de Ron y Esencia de Fudge"/>
    <s v="Julio"/>
    <s v="11 meses"/>
    <s v="Mínima Cuantía"/>
    <s v="Recursos Propios"/>
    <n v="17402814.449139111"/>
    <n v="17402814.449139111"/>
    <s v="No"/>
    <s v="N/A"/>
    <s v="Natalia Ruiz Lozano"/>
    <s v="Líder Gestora Contratación"/>
    <n v="3837020"/>
    <s v="natalia.ruiz@fla.com.co"/>
    <m/>
    <m/>
    <m/>
    <m/>
    <m/>
    <m/>
    <m/>
    <m/>
    <m/>
    <m/>
    <m/>
    <x v="0"/>
    <m/>
    <m/>
    <m/>
    <s v="Hugo Álvarez Builes"/>
    <s v="Tipo C:  Supervisión"/>
    <s v="Técnica_x000a_Jurídica_x000a_Administrativa_x000a_Contable y/o Financiera_x000a_"/>
  </r>
  <r>
    <x v="8"/>
    <n v="31201610"/>
    <s v="Suministrar Pegante tipo Hot Melt"/>
    <s v="Febrero"/>
    <s v="11 meses"/>
    <s v="Selección Abreviada - Subasta Inversa"/>
    <s v="Recursos Propios"/>
    <n v="298150570.75762045"/>
    <n v="298150570.75762045"/>
    <s v="No"/>
    <s v="N/A"/>
    <s v="Natalia Ruiz Lozano"/>
    <s v="Líder Gestora Contratación"/>
    <n v="3837020"/>
    <s v="natalia.ruiz@fla.com.co"/>
    <m/>
    <m/>
    <m/>
    <m/>
    <m/>
    <m/>
    <m/>
    <m/>
    <m/>
    <m/>
    <m/>
    <x v="0"/>
    <m/>
    <m/>
    <m/>
    <s v="Jorge Mario Rendón Vélez"/>
    <s v="Tipo C:  Supervisión"/>
    <s v="Técnica_x000a_Jurídica_x000a_Administrativa_x000a_Contable y/o Financiera_x000a_"/>
  </r>
  <r>
    <x v="8"/>
    <s v="12171700; 47131800"/>
    <s v="Suministrar Tintas y Repuestos para equipos de impresión videjet"/>
    <s v="Enero"/>
    <s v="10 meses"/>
    <s v="Contratación Directa"/>
    <s v="Recursos Propios"/>
    <n v="220890333"/>
    <n v="220890333"/>
    <s v="Si"/>
    <s v="Aprobadas"/>
    <s v="Natalia Ruiz Lozano"/>
    <s v="Líder Gestora Contratación"/>
    <n v="3837020"/>
    <s v="natalia.ruiz@fla.com.co"/>
    <m/>
    <m/>
    <m/>
    <m/>
    <m/>
    <m/>
    <m/>
    <m/>
    <m/>
    <m/>
    <m/>
    <x v="0"/>
    <m/>
    <m/>
    <m/>
    <s v="Sergio Iván Arboleda Betancur"/>
    <s v="Tipo C:  Supervisión"/>
    <s v="Técnica_x000a_Jurídica_x000a_Administrativa_x000a_Contable y/o Financiera_x000a_"/>
  </r>
  <r>
    <x v="8"/>
    <n v="14111537"/>
    <s v="Suministrar Envase de Vidrio"/>
    <s v="Febrero"/>
    <s v="15 meses"/>
    <s v="Selección Abreviada - Subasta Inversa"/>
    <s v="Recursos Propios"/>
    <n v="54795901703.405731"/>
    <n v="54795901703.405731"/>
    <s v="No"/>
    <s v="N/A"/>
    <s v="Natalia Ruiz Lozano"/>
    <s v="Líder Gestora Contratación"/>
    <n v="3837020"/>
    <s v="natalia.ruiz@fla.com.co"/>
    <m/>
    <m/>
    <m/>
    <m/>
    <m/>
    <m/>
    <m/>
    <m/>
    <m/>
    <m/>
    <m/>
    <x v="0"/>
    <m/>
    <m/>
    <m/>
    <s v="Erika Rothstein Gutierrez"/>
    <s v="Tipo C:  Supervisión"/>
    <s v="Técnica_x000a_Jurídica_x000a_Administrativa_x000a_Contable y/o Financiera_x000a_"/>
  </r>
  <r>
    <x v="8"/>
    <n v="24121500"/>
    <s v="Suministrar Envases Tetra"/>
    <s v="Enero"/>
    <s v="8 meses"/>
    <s v="Selección Abreviada - Subasta Inversa"/>
    <s v="Recursos Propios"/>
    <n v="15889000000"/>
    <n v="10800000000.000002"/>
    <s v="Si"/>
    <s v="Aprobadas"/>
    <s v="Natalia Ruiz Lozano"/>
    <s v="Líder Gestora Contratación"/>
    <n v="3837020"/>
    <s v="natalia.ruiz@fla.com.co"/>
    <m/>
    <m/>
    <m/>
    <m/>
    <m/>
    <m/>
    <m/>
    <m/>
    <m/>
    <m/>
    <m/>
    <x v="0"/>
    <m/>
    <m/>
    <m/>
    <s v="Erika Rothstein Gutierrez"/>
    <s v="Tipo C:  Supervisión"/>
    <s v="Técnica_x000a_Jurídica_x000a_Administrativa_x000a_Contable y/o Financiera_x000a_"/>
  </r>
  <r>
    <x v="8"/>
    <n v="24122002"/>
    <s v="Suministrar Envase PET"/>
    <s v="Abril"/>
    <s v="11 meses"/>
    <s v="Selección Abreviada - Subasta Inversa"/>
    <s v="Recursos Propios"/>
    <n v="142758173.80651021"/>
    <n v="142758173.80651021"/>
    <s v="No"/>
    <s v="N/A"/>
    <s v="Natalia Ruiz Lozano"/>
    <s v="Líder Gestora Contratación"/>
    <n v="3837020"/>
    <s v="natalia.ruiz@fla.com.co"/>
    <m/>
    <m/>
    <m/>
    <m/>
    <m/>
    <m/>
    <m/>
    <m/>
    <m/>
    <m/>
    <m/>
    <x v="0"/>
    <m/>
    <m/>
    <m/>
    <s v="Henry Vasquez Vasquez"/>
    <s v="Tipo C:  Supervisión"/>
    <s v="Técnica_x000a_Jurídica_x000a_Administrativa_x000a_Contable y/o Financiera_x000a_"/>
  </r>
  <r>
    <x v="8"/>
    <n v="24121500"/>
    <s v="Suministrar Cajas de Cartón"/>
    <s v="Febrero"/>
    <s v="11 meses"/>
    <s v="Selección Abreviada - Subasta Inversa"/>
    <s v="Recursos Propios"/>
    <n v="6629998700.287921"/>
    <n v="6629998700.287921"/>
    <s v="No"/>
    <s v="N/A"/>
    <s v="Natalia Ruiz Lozano"/>
    <s v="Líder Gestora Contratación"/>
    <n v="3837020"/>
    <s v="natalia.ruiz@fla.com.co"/>
    <m/>
    <m/>
    <m/>
    <m/>
    <m/>
    <m/>
    <m/>
    <m/>
    <m/>
    <m/>
    <m/>
    <x v="0"/>
    <m/>
    <m/>
    <m/>
    <s v="Erika Rothstein Gutierrez - Giovanny López"/>
    <s v="Tipo B2: Supervisión Colegiada"/>
    <s v="Técnica_x000a_Jurídica_x000a_Administrativa_x000a_Contable y/o Financiera_x000a_"/>
  </r>
  <r>
    <x v="8"/>
    <s v="55121502; 55125604"/>
    <s v="Suministrar Etiquetas, Contraetiquetas, Collarines"/>
    <s v="Enero"/>
    <s v="11 meses"/>
    <s v="Selección Abreviada - Subasta Inversa"/>
    <s v="Recursos Propios"/>
    <n v="3385131547.1183023"/>
    <n v="3385131547.1183023"/>
    <s v="No"/>
    <s v="N/A"/>
    <s v="Natalia Ruiz Lozano"/>
    <s v="Líder Gestora Contratación"/>
    <n v="3837020"/>
    <s v="natalia.ruiz@fla.com.co"/>
    <m/>
    <m/>
    <m/>
    <m/>
    <m/>
    <m/>
    <m/>
    <m/>
    <m/>
    <m/>
    <m/>
    <x v="0"/>
    <m/>
    <m/>
    <m/>
    <s v="Erika Rothstein Gutierrez - Giovanny López"/>
    <s v="Tipo B2: Supervisión Colegiada"/>
    <s v="Técnica_x000a_Jurídica_x000a_Administrativa_x000a_Contable y/o Financiera_x000a_"/>
  </r>
  <r>
    <x v="8"/>
    <n v="24122004"/>
    <s v="Suministro Tafia Ron un año"/>
    <s v="Marzo"/>
    <s v="10 meses"/>
    <s v="Selección Abreviada - Subasta Inversa"/>
    <s v="Recursos Propios"/>
    <n v="19515543761"/>
    <n v="19515543761"/>
    <s v="No"/>
    <s v="N/A"/>
    <s v="Natalia Ruiz Lozano"/>
    <s v="Líder Gestora Contratación"/>
    <n v="3837020"/>
    <s v="natalia.ruiz@fla.com.co"/>
    <s v="Fortalecimiento de los ingresos departamentales"/>
    <s v="Modernizacion y optimizacion dels sistema Productivo de la FLA"/>
    <s v="Desarrollo y uso eficiente del proceso de añejamiento del Ron en la Fabrica de Licores de Antioquia"/>
    <n v="220225001"/>
    <s v="Modernizacion y optimizacion dels sistema Productivo de la FLA"/>
    <s v="Siembra de Ron"/>
    <m/>
    <m/>
    <m/>
    <m/>
    <m/>
    <x v="0"/>
    <m/>
    <m/>
    <m/>
    <s v="Erika Rothstein Gutierrez - Juan Francisco Acevedo"/>
    <s v="Tipo B2: Supervisión Colegiada"/>
    <s v="Técnica_x000a_Jurídica_x000a_Administrativa_x000a_Contable y/o Financiera_x000a_"/>
  </r>
  <r>
    <x v="8"/>
    <n v="24121513"/>
    <s v="Suministrar Estuches "/>
    <s v="Febrero"/>
    <s v="2 meses"/>
    <s v="Selección Abreviada - Subasta Inversa"/>
    <s v="Recursos Propios"/>
    <n v="2700989182.4987144"/>
    <n v="2700989182.4987144"/>
    <s v="No"/>
    <s v="N/A"/>
    <s v="Natalia Ruiz Lozano"/>
    <s v="Líder Gestora Contratación"/>
    <n v="3837020"/>
    <s v="natalia.ruiz@fla.com.co"/>
    <m/>
    <m/>
    <m/>
    <m/>
    <m/>
    <m/>
    <m/>
    <m/>
    <m/>
    <m/>
    <m/>
    <x v="0"/>
    <m/>
    <m/>
    <m/>
    <s v="Erika Rothstein Gutierrez"/>
    <s v="Tipo C:  Supervisión"/>
    <s v="Técnica_x000a_Jurídica_x000a_Administrativa_x000a_Contable y/o Financiera_x000a_"/>
  </r>
  <r>
    <x v="8"/>
    <s v="78181507"/>
    <s v="Contratar el servicio de Mantenimiento del carro de golf de la brigada"/>
    <s v="Febrero"/>
    <s v="12 meses"/>
    <s v="Mínima Cuantía"/>
    <s v="Recursos Propios"/>
    <n v="2640000"/>
    <n v="2640000"/>
    <s v="No"/>
    <s v="N/A"/>
    <s v="Natalia Ruiz Lozano"/>
    <s v="Líder Gestora Contratación"/>
    <n v="3837020"/>
    <s v="natalia.ruiz@fla.com.co"/>
    <m/>
    <m/>
    <m/>
    <m/>
    <m/>
    <m/>
    <m/>
    <m/>
    <m/>
    <m/>
    <m/>
    <x v="0"/>
    <m/>
    <m/>
    <m/>
    <s v="Lixyibel Muñoz Montes"/>
    <s v="Tipo C:  Supervisión"/>
    <s v="Técnica_x000a_Jurídica_x000a_Administrativa_x000a_Contable y/o Financiera_x000a_"/>
  </r>
  <r>
    <x v="8"/>
    <n v="73152101"/>
    <s v="Contratar el servicio de Mantenimientos correctivos y preventivo incluye repuestos Tetrapak"/>
    <s v="Enero"/>
    <s v="15 meses"/>
    <s v="Contratación Directa"/>
    <s v="Recursos Propios"/>
    <n v="941760000.00000012"/>
    <n v="641760000"/>
    <s v="Si"/>
    <s v="Aprobadas"/>
    <s v="Natalia Ruiz Lozano"/>
    <s v="Líder Gestora Contratación"/>
    <n v="3837020"/>
    <s v="natalia.ruiz@fla.com.co"/>
    <m/>
    <m/>
    <m/>
    <m/>
    <m/>
    <m/>
    <m/>
    <m/>
    <m/>
    <m/>
    <m/>
    <x v="0"/>
    <m/>
    <m/>
    <m/>
    <s v="Fernando Gómez Ochoa"/>
    <s v="Tipo C:  Supervisión"/>
    <s v="Técnica_x000a_Jurídica_x000a_Administrativa_x000a_Contable y/o Financiera_x000a_"/>
  </r>
  <r>
    <x v="8"/>
    <s v="81101600; 81101700"/>
    <s v="Contratar la compra de Repuestos para mantenimientos correctivos y preventivo lineas de envasado (contratos directos) - krones"/>
    <s v="Enero"/>
    <s v="4 meses"/>
    <s v="Contratación Directa"/>
    <s v="Recursos Propios"/>
    <n v="2445984082"/>
    <n v="1555200000"/>
    <s v="Si"/>
    <s v="Aprobadas"/>
    <s v="Natalia Ruiz Lozano"/>
    <s v="Líder Gestora Contratación"/>
    <n v="3837020"/>
    <s v="natalia.ruiz@fla.com.co"/>
    <m/>
    <m/>
    <m/>
    <m/>
    <m/>
    <m/>
    <m/>
    <m/>
    <m/>
    <m/>
    <m/>
    <x v="0"/>
    <m/>
    <m/>
    <m/>
    <s v="Jorge Humberto Baena Davila"/>
    <s v="Tipo C:  Supervisión"/>
    <s v="Técnica_x000a_Jurídica_x000a_Administrativa_x000a_Contable y/o Financiera_x000a_"/>
  </r>
  <r>
    <x v="8"/>
    <s v="40141600; 40171500"/>
    <s v="Contratar la compra de Repuestos Tuberías, Válvulas, trasiego de alcoholes"/>
    <s v="Marzo"/>
    <s v="4 meses"/>
    <s v="Mínima Cuantía"/>
    <s v="Recursos Propios"/>
    <n v="75000000"/>
    <n v="75000000"/>
    <s v="No"/>
    <s v="N/A"/>
    <s v="Natalia Ruiz Lozano"/>
    <s v="Líder Gestora Contratación"/>
    <n v="3837020"/>
    <s v="natalia.ruiz@fla.com.co"/>
    <m/>
    <m/>
    <m/>
    <m/>
    <m/>
    <m/>
    <m/>
    <m/>
    <m/>
    <m/>
    <m/>
    <x v="0"/>
    <m/>
    <m/>
    <m/>
    <s v="Uriel Laverde Aguilar"/>
    <s v="Tipo C:  Supervisión"/>
    <s v="Técnica_x000a_Jurídica_x000a_Administrativa_x000a_Contable y/o Financiera_x000a_"/>
  </r>
  <r>
    <x v="8"/>
    <n v="41115700"/>
    <s v="Contratar el servicio de mantenimientos preventivos y/o correctivos de equipos y red de gases de los laboratorios de la FLA"/>
    <s v="Agosto"/>
    <s v="11 meses"/>
    <s v="Mínima Cuantía"/>
    <s v="Recursos Propios"/>
    <n v="55000000"/>
    <n v="55000000"/>
    <s v="No"/>
    <s v="N/A"/>
    <s v="Natalia Ruiz Lozano"/>
    <s v="Líder Gestora Contratación"/>
    <n v="3837020"/>
    <s v="natalia.ruiz@fla.com.co"/>
    <m/>
    <m/>
    <m/>
    <m/>
    <m/>
    <m/>
    <m/>
    <m/>
    <m/>
    <m/>
    <m/>
    <x v="0"/>
    <m/>
    <m/>
    <m/>
    <s v="Andrés Felipe Restrepo Alvarez"/>
    <s v="Tipo C:  Supervisión"/>
    <s v="Técnica_x000a_Jurídica_x000a_Administrativa_x000a_Contable y/o Financiera_x000a_"/>
  </r>
  <r>
    <x v="8"/>
    <n v="72154300"/>
    <s v="Contratar el servicio de Mantenimiento y bobinado de motores electricos"/>
    <s v="Febrero"/>
    <s v="11 meses"/>
    <s v="Mínima Cuantía"/>
    <s v="Recursos Propios"/>
    <n v="15000000"/>
    <n v="15000000"/>
    <s v="No"/>
    <s v="N/A"/>
    <s v="Natalia Ruiz Lozano"/>
    <s v="Líder Gestora Contratación"/>
    <n v="3837020"/>
    <s v="natalia.ruiz@fla.com.co"/>
    <m/>
    <m/>
    <m/>
    <m/>
    <m/>
    <m/>
    <m/>
    <m/>
    <m/>
    <m/>
    <m/>
    <x v="0"/>
    <m/>
    <m/>
    <m/>
    <s v="Fernando Gómez Ochoa"/>
    <s v="Tipo C:  Supervisión"/>
    <s v="Técnica_x000a_Jurídica_x000a_Administrativa_x000a_Contable y/o Financiera_x000a_"/>
  </r>
  <r>
    <x v="8"/>
    <n v="73152101"/>
    <s v="Contratar el servicio de Mantenimiento compresor Atlas Copco"/>
    <s v="Enero"/>
    <s v="16 meses"/>
    <s v="Contratación Directa"/>
    <s v="Recursos Propios"/>
    <n v="55000000"/>
    <n v="55000000"/>
    <s v="No"/>
    <s v="N/A"/>
    <s v="Natalia Ruiz Lozano"/>
    <s v="Líder Gestora Contratación"/>
    <n v="3837020"/>
    <s v="natalia.ruiz@fla.com.co"/>
    <m/>
    <m/>
    <m/>
    <m/>
    <m/>
    <m/>
    <m/>
    <m/>
    <m/>
    <m/>
    <m/>
    <x v="0"/>
    <m/>
    <m/>
    <m/>
    <s v="Uriel Laverde Aguilar"/>
    <s v="Tipo C:  Supervisión"/>
    <s v="Técnica_x000a_Jurídica_x000a_Administrativa_x000a_Contable y/o Financiera_x000a_"/>
  </r>
  <r>
    <x v="8"/>
    <n v="73152101"/>
    <s v="Contratar el servicio de Mantenimiento compresor Kaeser"/>
    <s v="Enero"/>
    <s v="5 meses"/>
    <s v="Contratación Directa"/>
    <s v="Recursos Propios"/>
    <n v="61412780"/>
    <n v="40457340"/>
    <s v="Si"/>
    <s v="Aprobadas"/>
    <s v="Natalia Ruiz Lozano"/>
    <s v="Líder Gestora Contratación"/>
    <n v="3837020"/>
    <s v="natalia.ruiz@fla.com.co"/>
    <m/>
    <m/>
    <m/>
    <m/>
    <m/>
    <m/>
    <m/>
    <m/>
    <m/>
    <m/>
    <m/>
    <x v="0"/>
    <m/>
    <m/>
    <m/>
    <s v="Uriel Laverde Aguilar"/>
    <s v="Tipo C:  Supervisión"/>
    <s v="Técnica_x000a_Jurídica_x000a_Administrativa_x000a_Contable y/o Financiera_x000a_"/>
  </r>
  <r>
    <x v="8"/>
    <n v="81141500"/>
    <s v="Contratar el servicio de Mantenimiento preventivo y calibración de equipos mettler toledo de la oficina de laboratorio"/>
    <s v="Julio"/>
    <s v="3 meses"/>
    <s v="Contratación Directa"/>
    <s v="Recursos Propios"/>
    <n v="25000000"/>
    <n v="25000000"/>
    <s v="No"/>
    <s v="N/A"/>
    <s v="Natalia Ruiz Lozano"/>
    <s v="Líder Gestora Contratación"/>
    <n v="3837020"/>
    <s v="natalia.ruiz@fla.com.co"/>
    <m/>
    <m/>
    <m/>
    <m/>
    <m/>
    <m/>
    <m/>
    <m/>
    <m/>
    <m/>
    <m/>
    <x v="0"/>
    <m/>
    <m/>
    <m/>
    <s v="Andrés Felipe Restrepo Alvarez"/>
    <s v="Tipo C:  Supervisión"/>
    <s v="Técnica_x000a_Jurídica_x000a_Administrativa_x000a_Contable y/o Financiera_x000a_"/>
  </r>
  <r>
    <x v="8"/>
    <n v="81141500"/>
    <s v="Contratar el servicio de Mantenimiento preventivo y calibración de equipos agilent de la oficina de laboratorio"/>
    <s v="Septiembre"/>
    <s v="3 meses"/>
    <s v="Contratación Directa"/>
    <s v="Recursos Propios"/>
    <n v="60000000"/>
    <n v="60000000"/>
    <s v="No"/>
    <s v="N/A"/>
    <s v="Natalia Ruiz Lozano"/>
    <s v="Líder Gestora Contratación"/>
    <n v="3837020"/>
    <s v="natalia.ruiz@fla.com.co"/>
    <m/>
    <m/>
    <m/>
    <m/>
    <m/>
    <m/>
    <m/>
    <m/>
    <m/>
    <m/>
    <m/>
    <x v="0"/>
    <m/>
    <m/>
    <m/>
    <s v="Andrés Felipe Restrepo Alvarez"/>
    <s v="Tipo C:  Supervisión"/>
    <s v="Técnica_x000a_Jurídica_x000a_Administrativa_x000a_Contable y/o Financiera_x000a_"/>
  </r>
  <r>
    <x v="8"/>
    <n v="81141500"/>
    <s v="Contratar el servicio de mantenimiento preventivo y calibración de los equipos de desionización de agua cascada ix y ro marca pall de la oficina de laboratorio de la Fábrica de Licores y Alcoholes de Antioquia lab - FLA."/>
    <s v="Septiembre"/>
    <s v="9 meses"/>
    <s v="Contratación Directa"/>
    <s v="Recursos Propios"/>
    <n v="15000000"/>
    <n v="15000000"/>
    <s v="No"/>
    <s v="N/A"/>
    <s v="Natalia Ruiz Lozano"/>
    <s v="Líder Gestora Contratación"/>
    <n v="3837020"/>
    <s v="natalia.ruiz@fla.com.co"/>
    <m/>
    <m/>
    <m/>
    <m/>
    <m/>
    <m/>
    <m/>
    <m/>
    <m/>
    <m/>
    <m/>
    <x v="0"/>
    <m/>
    <m/>
    <m/>
    <s v="Andrés Felipe Restrepo Alvarez"/>
    <s v="Tipo C:  Supervisión"/>
    <s v="Técnica_x000a_Jurídica_x000a_Administrativa_x000a_Contable y/o Financiera_x000a_"/>
  </r>
  <r>
    <x v="8"/>
    <n v="81141504"/>
    <s v="Contratar el servicio de Calibraciones equipos (Metrología)"/>
    <s v="Marzo"/>
    <s v="7 meses"/>
    <s v="Mínima Cuantía"/>
    <s v="Recursos Propios"/>
    <n v="63854942"/>
    <n v="63854942"/>
    <s v="No"/>
    <s v="N/A"/>
    <s v="Natalia Ruiz Lozano"/>
    <s v="Líder Gestora Contratación"/>
    <n v="3837020"/>
    <s v="natalia.ruiz@fla.com.co"/>
    <m/>
    <m/>
    <m/>
    <m/>
    <m/>
    <m/>
    <m/>
    <m/>
    <m/>
    <m/>
    <m/>
    <x v="0"/>
    <m/>
    <m/>
    <m/>
    <s v="Hernán Darío Jaramillo Ciro"/>
    <s v="Tipo C:  Supervisión"/>
    <s v="Técnica_x000a_Jurídica_x000a_Administrativa_x000a_Contable y/o Financiera_x000a_"/>
  </r>
  <r>
    <x v="8"/>
    <s v="12152300; 13101500"/>
    <s v="Contratar la compra de rodamientos y retenedores y seelos metalicos"/>
    <s v="Mayo"/>
    <s v="11 meses"/>
    <s v="Mínima Cuantía"/>
    <s v="Recursos Propios"/>
    <n v="40000000"/>
    <n v="40000000"/>
    <s v="No"/>
    <s v="N/A"/>
    <s v="Natalia Ruiz Lozano"/>
    <s v="Líder Gestora Contratación"/>
    <n v="3837020"/>
    <s v="natalia.ruiz@fla.com.co"/>
    <m/>
    <m/>
    <m/>
    <m/>
    <m/>
    <m/>
    <m/>
    <m/>
    <m/>
    <m/>
    <m/>
    <x v="0"/>
    <m/>
    <m/>
    <m/>
    <s v="Uriel Laverde Aguilar"/>
    <s v="Tipo C:  Supervisión"/>
    <s v="Técnica_x000a_Jurídica_x000a_Administrativa_x000a_Contable y/o Financiera_x000a_"/>
  </r>
  <r>
    <x v="8"/>
    <n v="80005600"/>
    <s v="Contratar la compra de cauchos y plásticos"/>
    <s v="Febrero"/>
    <s v="9 meses"/>
    <s v="Mínima Cuantía"/>
    <s v="Recursos Propios"/>
    <n v="72080000"/>
    <n v="72080000"/>
    <s v="No"/>
    <s v="N/A"/>
    <s v="Natalia Ruiz Lozano"/>
    <s v="Líder Gestora Contratación"/>
    <n v="3837020"/>
    <s v="natalia.ruiz@fla.com.co"/>
    <m/>
    <m/>
    <m/>
    <m/>
    <m/>
    <m/>
    <m/>
    <m/>
    <m/>
    <m/>
    <m/>
    <x v="0"/>
    <m/>
    <m/>
    <m/>
    <s v="Jorge Humberto Baena Davila"/>
    <s v="Tipo C:  Supervisión"/>
    <s v="Técnica_x000a_Jurídica_x000a_Administrativa_x000a_Contable y/o Financiera_x000a_"/>
  </r>
  <r>
    <x v="8"/>
    <s v="39131700; 39121529; 39121528"/>
    <s v="Contratar la compra de Repuestos para iluminación y potencia"/>
    <s v="Abril"/>
    <s v="7 meses"/>
    <s v="Selección Abreviada - Subasta Inversa"/>
    <s v="Recursos Propios"/>
    <n v="160000000"/>
    <n v="160000000"/>
    <s v="No"/>
    <s v="N/A"/>
    <s v="Natalia Ruiz Lozano"/>
    <s v="Líder Gestora Contratación"/>
    <n v="3837020"/>
    <s v="natalia.ruiz@fla.com.co"/>
    <m/>
    <m/>
    <m/>
    <m/>
    <m/>
    <m/>
    <m/>
    <m/>
    <m/>
    <m/>
    <m/>
    <x v="0"/>
    <m/>
    <m/>
    <m/>
    <s v="Fernando Gómez Ochoa"/>
    <s v="Tipo C:  Supervisión"/>
    <s v="Técnica_x000a_Jurídica_x000a_Administrativa_x000a_Contable y/o Financiera_x000a_"/>
  </r>
  <r>
    <x v="8"/>
    <n v="26121600"/>
    <s v="Contratar la compra de Repuestos para partes neumaticas lineas de envasado"/>
    <s v="Mayo"/>
    <s v="10 meses"/>
    <s v="Mínima Cuantía"/>
    <s v="Recursos Propios"/>
    <n v="50000000"/>
    <n v="50000000"/>
    <s v="No"/>
    <s v="N/A"/>
    <s v="Natalia Ruiz Lozano"/>
    <s v="Líder Gestora Contratación"/>
    <n v="3837020"/>
    <s v="natalia.ruiz@fla.com.co"/>
    <m/>
    <m/>
    <m/>
    <m/>
    <m/>
    <m/>
    <m/>
    <m/>
    <m/>
    <m/>
    <m/>
    <x v="0"/>
    <m/>
    <m/>
    <m/>
    <s v="Sergio Iván Arboleda Betancur"/>
    <s v="Tipo C:  Supervisión"/>
    <s v="Técnica_x000a_Jurídica_x000a_Administrativa_x000a_Contable y/o Financiera_x000a_"/>
  </r>
  <r>
    <x v="8"/>
    <n v="12352310"/>
    <s v="Contratar la compra de  Insumos y materiales consumibles para mantenimiento (soldadura, lubricantes en aerosol, silicona, pegantes entre otros)"/>
    <s v="Febrero"/>
    <s v="6 meses"/>
    <s v="Mínima Cuantía"/>
    <s v="Recursos Propios"/>
    <n v="42400000"/>
    <n v="42400000"/>
    <s v="No"/>
    <s v="N/A"/>
    <s v="Natalia Ruiz Lozano"/>
    <s v="Líder Gestora Contratación"/>
    <n v="3837020"/>
    <s v="natalia.ruiz@fla.com.co"/>
    <m/>
    <m/>
    <m/>
    <m/>
    <m/>
    <m/>
    <m/>
    <m/>
    <m/>
    <m/>
    <m/>
    <x v="0"/>
    <m/>
    <m/>
    <m/>
    <s v="Uriel Laverde Aguilar"/>
    <s v="Tipo C:  Supervisión"/>
    <s v="Técnica_x000a_Jurídica_x000a_Administrativa_x000a_Contable y/o Financiera_x000a_"/>
  </r>
  <r>
    <x v="8"/>
    <n v="15121517"/>
    <s v="Contratar la compra de Aceites, grasas y Lubricantes"/>
    <s v="Abril"/>
    <s v="8 meses"/>
    <s v="Mínima Cuantía"/>
    <s v="Recursos Propios"/>
    <n v="15000000"/>
    <n v="15000000"/>
    <s v="No"/>
    <s v="N/A"/>
    <s v="Natalia Ruiz Lozano"/>
    <s v="Líder Gestora Contratación"/>
    <n v="3837020"/>
    <s v="natalia.ruiz@fla.com.co"/>
    <m/>
    <m/>
    <m/>
    <m/>
    <m/>
    <m/>
    <m/>
    <m/>
    <m/>
    <m/>
    <m/>
    <x v="0"/>
    <m/>
    <m/>
    <m/>
    <s v="Jorge Humberto Baena Davila"/>
    <s v="Tipo C:  Supervisión"/>
    <s v="Técnica_x000a_Jurídica_x000a_Administrativa_x000a_Contable y/o Financiera_x000a_"/>
  </r>
  <r>
    <x v="8"/>
    <n v="15121517"/>
    <s v="Contratar la compra de  Jabón Lubricantes cadenas"/>
    <s v="Marzo"/>
    <s v="4 meses"/>
    <s v="Mínima Cuantía"/>
    <s v="Recursos Propios"/>
    <n v="30000000"/>
    <n v="30000000"/>
    <s v="No"/>
    <s v="N/A"/>
    <s v="Natalia Ruiz Lozano"/>
    <s v="Líder Gestora Contratación"/>
    <n v="3837020"/>
    <s v="natalia.ruiz@fla.com.co"/>
    <m/>
    <m/>
    <m/>
    <m/>
    <m/>
    <m/>
    <m/>
    <m/>
    <m/>
    <m/>
    <m/>
    <x v="0"/>
    <m/>
    <m/>
    <m/>
    <s v="Jorge Humberto Baena Davila"/>
    <s v="Tipo C:  Supervisión"/>
    <s v="Técnica_x000a_Jurídica_x000a_Administrativa_x000a_Contable y/o Financiera_x000a_"/>
  </r>
  <r>
    <x v="8"/>
    <n v="40142500"/>
    <s v="Contratar la compra de Filtros (talego, cartuchos, entre otros)"/>
    <s v="Mayo"/>
    <s v="11 meses"/>
    <s v="Mínima Cuantía"/>
    <s v="Recursos Propios"/>
    <n v="25000000"/>
    <n v="25000000"/>
    <s v="No"/>
    <s v="N/A"/>
    <s v="Natalia Ruiz Lozano"/>
    <s v="Líder Gestora Contratación"/>
    <n v="3837020"/>
    <s v="natalia.ruiz@fla.com.co"/>
    <m/>
    <m/>
    <m/>
    <m/>
    <m/>
    <m/>
    <m/>
    <m/>
    <m/>
    <m/>
    <m/>
    <x v="0"/>
    <m/>
    <m/>
    <m/>
    <s v="Jorge Humberto Baena Davila"/>
    <s v="Tipo C:  Supervisión"/>
    <s v="Técnica_x000a_Jurídica_x000a_Administrativa_x000a_Contable y/o Financiera_x000a_"/>
  </r>
  <r>
    <x v="8"/>
    <n v="73152101"/>
    <s v="Contratar el Servicio de mantenimiento correctivo para montacargas (Incluye repuestos)"/>
    <s v="Enero"/>
    <s v="3 meses"/>
    <s v="Selección Abreviada - Menor Cuantía"/>
    <s v="Recursos Propios"/>
    <n v="304000000"/>
    <n v="304000000"/>
    <s v="No"/>
    <s v="N/A"/>
    <s v="Natalia Ruiz Lozano"/>
    <s v="Líder Gestora Contratación"/>
    <n v="3837020"/>
    <s v="natalia.ruiz@fla.com.co"/>
    <m/>
    <m/>
    <m/>
    <m/>
    <m/>
    <m/>
    <m/>
    <m/>
    <m/>
    <m/>
    <m/>
    <x v="0"/>
    <m/>
    <m/>
    <m/>
    <s v="Henry Vasquez Vasquez"/>
    <s v="Tipo C:  Supervisión"/>
    <s v="Técnica_x000a_Jurídica_x000a_Administrativa_x000a_Contable y/o Financiera_x000a_"/>
  </r>
  <r>
    <x v="8"/>
    <n v="47132101"/>
    <s v="Contratar la compra de Elementos e insumos para aseo de los equipos de planta"/>
    <s v="Mayo"/>
    <s v="3 meses"/>
    <s v="Mínima Cuantía"/>
    <s v="Recursos Propios"/>
    <n v="15900000"/>
    <n v="15900000"/>
    <s v="No"/>
    <s v="N/A"/>
    <s v="Natalia Ruiz Lozano"/>
    <s v="Líder Gestora Contratación"/>
    <n v="3837020"/>
    <s v="natalia.ruiz@fla.com.co"/>
    <m/>
    <m/>
    <m/>
    <m/>
    <m/>
    <m/>
    <m/>
    <m/>
    <m/>
    <m/>
    <m/>
    <x v="0"/>
    <m/>
    <m/>
    <m/>
    <s v="Jorge Mario Rendón Vélez"/>
    <s v="Tipo C:  Supervisión"/>
    <s v="Técnica_x000a_Jurídica_x000a_Administrativa_x000a_Contable y/o Financiera_x000a_"/>
  </r>
  <r>
    <x v="8"/>
    <n v="31161504"/>
    <s v="Contratar la compra de tornillería para los mantenimientos de la Fla"/>
    <s v="Abril"/>
    <s v="5 meses"/>
    <s v="Mínima Cuantía"/>
    <s v="Recursos Propios"/>
    <n v="10000000"/>
    <n v="10000000"/>
    <s v="No"/>
    <s v="N/A"/>
    <s v="Natalia Ruiz Lozano"/>
    <s v="Líder Gestora Contratación"/>
    <n v="3837020"/>
    <s v="natalia.ruiz@fla.com.co"/>
    <m/>
    <m/>
    <m/>
    <m/>
    <m/>
    <m/>
    <m/>
    <m/>
    <m/>
    <m/>
    <m/>
    <x v="0"/>
    <m/>
    <m/>
    <m/>
    <s v="Uriel Laverde Aguilar"/>
    <s v="Tipo C:  Supervisión"/>
    <s v="Técnica_x000a_Jurídica_x000a_Administrativa_x000a_Contable y/o Financiera_x000a_"/>
  </r>
  <r>
    <x v="8"/>
    <s v="39131700; 39121529; 39121528"/>
    <s v="Contratar el servicio de Mantenimiento iluminacion periferica"/>
    <s v="Mayo"/>
    <s v="10 meses"/>
    <s v="Mínima Cuantía"/>
    <s v="Recursos Propios"/>
    <n v="20000000"/>
    <n v="20000000"/>
    <s v="No"/>
    <s v="N/A"/>
    <s v="Natalia Ruiz Lozano"/>
    <s v="Líder Gestora Contratación"/>
    <n v="3837020"/>
    <s v="natalia.ruiz@fla.com.co"/>
    <m/>
    <m/>
    <m/>
    <m/>
    <m/>
    <m/>
    <m/>
    <m/>
    <m/>
    <m/>
    <m/>
    <x v="0"/>
    <m/>
    <m/>
    <m/>
    <s v="Fernando Gómez Ochoa"/>
    <s v="Tipo C:  Supervisión"/>
    <s v="Técnica_x000a_Jurídica_x000a_Administrativa_x000a_Contable y/o Financiera_x000a_"/>
  </r>
  <r>
    <x v="8"/>
    <n v="81101701"/>
    <s v="Contratar el servicio de Mantenimiento UPS FLA"/>
    <s v="Marzo"/>
    <s v="12 meses"/>
    <s v="Mínima Cuantía"/>
    <s v="Recursos Propios"/>
    <n v="12000000"/>
    <n v="12000000"/>
    <s v="No"/>
    <s v="N/A"/>
    <s v="Natalia Ruiz Lozano"/>
    <s v="Líder Gestora Contratación"/>
    <n v="3837020"/>
    <s v="natalia.ruiz@fla.com.co"/>
    <m/>
    <m/>
    <m/>
    <m/>
    <m/>
    <m/>
    <m/>
    <m/>
    <m/>
    <m/>
    <m/>
    <x v="0"/>
    <m/>
    <m/>
    <m/>
    <s v="Fernando Gómez Ochoa"/>
    <s v="Tipo C:  Supervisión"/>
    <s v="Técnica_x000a_Jurídica_x000a_Administrativa_x000a_Contable y/o Financiera_x000a_"/>
  </r>
  <r>
    <x v="8"/>
    <s v="81101600; 81101700"/>
    <s v="Contratar la compra de Mantenimiento linea 1 y  3 - Omega"/>
    <s v="Enero"/>
    <s v="11 meses"/>
    <s v="Contratación Directa"/>
    <s v="Recursos Propios"/>
    <n v="1663598644"/>
    <n v="1263600000"/>
    <s v="Si"/>
    <s v="Aprobadas"/>
    <s v="Natalia Ruiz Lozano"/>
    <s v="Líder Gestora Contratación"/>
    <n v="3837020"/>
    <s v="natalia.ruiz@fla.com.co"/>
    <m/>
    <m/>
    <m/>
    <m/>
    <m/>
    <m/>
    <m/>
    <m/>
    <m/>
    <m/>
    <m/>
    <x v="0"/>
    <m/>
    <m/>
    <m/>
    <s v="Jorge Humberto Baena Davila"/>
    <s v="Tipo C:  Supervisión"/>
    <s v="Técnica_x000a_Jurídica_x000a_Administrativa_x000a_Contable y/o Financiera_x000a_"/>
  </r>
  <r>
    <x v="8"/>
    <n v="40161804"/>
    <s v="Contratar la compra de Placas Filtrante de Agte y Ron"/>
    <s v="Febrero"/>
    <s v="11 meses"/>
    <s v="Mínima Cuantía"/>
    <s v="Recursos Propios"/>
    <n v="78100466"/>
    <n v="78100466"/>
    <s v="No"/>
    <s v="N/A"/>
    <s v="Natalia Ruiz Lozano"/>
    <s v="Líder Gestora Contratación"/>
    <n v="3837020"/>
    <s v="natalia.ruiz@fla.com.co"/>
    <m/>
    <m/>
    <m/>
    <m/>
    <m/>
    <m/>
    <m/>
    <m/>
    <m/>
    <m/>
    <m/>
    <x v="0"/>
    <m/>
    <m/>
    <m/>
    <s v="Hugo Álvarez Builes"/>
    <s v="Tipo C:  Supervisión"/>
    <s v="Técnica_x000a_Jurídica_x000a_Administrativa_x000a_Contable y/o Financiera_x000a_"/>
  </r>
  <r>
    <x v="8"/>
    <n v="15111510"/>
    <s v="Contratar la compra de Gas GLP  Montacargas "/>
    <s v="Enero"/>
    <s v="1 mes"/>
    <s v="Mínima Cuantía"/>
    <s v="Recursos Propios"/>
    <n v="70000000.000000015"/>
    <n v="70000000.000000015"/>
    <s v="No"/>
    <s v="N/A"/>
    <s v="Natalia Ruiz Lozano"/>
    <s v="Líder Gestora Contratación"/>
    <n v="3837020"/>
    <s v="natalia.ruiz@fla.com.co"/>
    <m/>
    <m/>
    <m/>
    <m/>
    <m/>
    <m/>
    <m/>
    <m/>
    <m/>
    <m/>
    <m/>
    <x v="0"/>
    <m/>
    <m/>
    <m/>
    <s v="Henry Vasquez Vasquez"/>
    <s v="Tipo C:  Supervisión"/>
    <s v="Técnica_x000a_Jurídica_x000a_Administrativa_x000a_Contable y/o Financiera_x000a_"/>
  </r>
  <r>
    <x v="8"/>
    <s v="85151701"/>
    <s v="Contratar la compra de normas técnicas"/>
    <s v="Enero"/>
    <s v="9 meses"/>
    <s v="Contratación Directa"/>
    <s v="Recursos Propios"/>
    <n v="2500000"/>
    <n v="25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8"/>
    <n v="41121800"/>
    <s v="Contratar la compra de Vidrieria para Laboratorio"/>
    <s v="Abril"/>
    <s v="10 meses"/>
    <s v="Mínima Cuantía"/>
    <s v="Recursos Propios"/>
    <n v="20000000"/>
    <n v="20000000"/>
    <s v="No"/>
    <s v="N/A"/>
    <s v="Natalia Ruiz Lozano"/>
    <s v="Líder Gestora Contratación"/>
    <n v="3837020"/>
    <s v="natalia.ruiz@fla.com.co"/>
    <m/>
    <m/>
    <m/>
    <m/>
    <m/>
    <m/>
    <m/>
    <m/>
    <m/>
    <m/>
    <m/>
    <x v="0"/>
    <m/>
    <m/>
    <m/>
    <s v="Carlos Mario Durango Yepes"/>
    <s v="Tipo C:  Supervisión"/>
    <s v="Técnica_x000a_Jurídica_x000a_Administrativa_x000a_Contable y/o Financiera_x000a_"/>
  </r>
  <r>
    <x v="8"/>
    <n v="41115703"/>
    <s v="Contratar la compra de gases industriales y  especiales para la FLA"/>
    <s v="Febrero"/>
    <s v="8 meses"/>
    <s v="Mínima Cuantía"/>
    <s v="Recursos Propios"/>
    <n v="25000000"/>
    <n v="25000000"/>
    <s v="No"/>
    <s v="N/A"/>
    <s v="Natalia Ruiz Lozano"/>
    <s v="Líder Gestora Contratación"/>
    <n v="3837020"/>
    <s v="natalia.ruiz@fla.com.co"/>
    <m/>
    <m/>
    <m/>
    <m/>
    <m/>
    <m/>
    <m/>
    <m/>
    <m/>
    <m/>
    <m/>
    <x v="0"/>
    <m/>
    <m/>
    <m/>
    <s v="Carlos Mario Durango Yepes"/>
    <s v="Tipo C:  Supervisión"/>
    <s v="Técnica_x000a_Jurídica_x000a_Administrativa_x000a_Contable y/o Financiera_x000a_"/>
  </r>
  <r>
    <x v="8"/>
    <n v="12161500"/>
    <s v="Contratar la compra de Reactivos y consumibles para laboratorio"/>
    <s v="Mayo"/>
    <s v="3 meses"/>
    <s v="Mínima Cuantía"/>
    <s v="Recursos Propios"/>
    <n v="80000000"/>
    <n v="80000000"/>
    <s v="No"/>
    <s v="N/A"/>
    <s v="Natalia Ruiz Lozano"/>
    <s v="Líder Gestora Contratación"/>
    <n v="3837020"/>
    <s v="natalia.ruiz@fla.com.co"/>
    <m/>
    <m/>
    <m/>
    <m/>
    <m/>
    <m/>
    <m/>
    <m/>
    <m/>
    <m/>
    <m/>
    <x v="0"/>
    <m/>
    <m/>
    <m/>
    <s v="Carlos Mario Durango Yepes"/>
    <s v="Tipo C:  Supervisión"/>
    <s v="Técnica_x000a_Jurídica_x000a_Administrativa_x000a_Contable y/o Financiera_x000a_"/>
  </r>
  <r>
    <x v="8"/>
    <n v="81141501"/>
    <s v="Contratar el servicio de Ensayos de aptitud interlaboratorios"/>
    <s v="Mayo"/>
    <s v="1 mes"/>
    <s v="Mínima Cuantía"/>
    <s v="Recursos Propios"/>
    <n v="5000000"/>
    <n v="5000000"/>
    <s v="No"/>
    <s v="N/A"/>
    <s v="Natalia Ruiz Lozano"/>
    <s v="Líder Gestora Contratación"/>
    <n v="3837020"/>
    <s v="natalia.ruiz@fla.com.co"/>
    <m/>
    <m/>
    <m/>
    <m/>
    <m/>
    <m/>
    <m/>
    <m/>
    <m/>
    <m/>
    <m/>
    <x v="0"/>
    <m/>
    <m/>
    <m/>
    <s v="Carlos Mario Durango Yepes"/>
    <s v="Tipo C:  Supervisión"/>
    <s v="Técnica_x000a_Jurídica_x000a_Administrativa_x000a_Contable y/o Financiera_x000a_"/>
  </r>
  <r>
    <x v="8"/>
    <n v="47131600"/>
    <s v="Contratar la compra de  materiales para el control ambiental"/>
    <s v="Junio"/>
    <s v="12 meses"/>
    <s v="Mínima Cuantía"/>
    <s v="Recursos Propios"/>
    <n v="15000000"/>
    <n v="15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8"/>
    <n v="80101703"/>
    <s v="Contratar el servicio de Afiliacion al ICONTEC"/>
    <s v="Enero"/>
    <s v="12 meses"/>
    <s v="Contratación Directa"/>
    <s v="Recursos Propios"/>
    <n v="3000000"/>
    <n v="3000000"/>
    <s v="No"/>
    <s v="N/A"/>
    <s v="Natalia Ruiz Lozano"/>
    <s v="Líder Gestora Contratación"/>
    <n v="3837020"/>
    <s v="natalia.ruiz@fla.com.co"/>
    <m/>
    <m/>
    <m/>
    <m/>
    <m/>
    <m/>
    <m/>
    <m/>
    <m/>
    <m/>
    <m/>
    <x v="0"/>
    <m/>
    <m/>
    <m/>
    <s v="Carlos Mario Gamboa Díaz"/>
    <s v="Tipo C:  Supervisión"/>
    <s v="Técnica_x000a_Jurídica_x000a_Administrativa_x000a_Contable y/o Financiera_x000a_"/>
  </r>
  <r>
    <x v="8"/>
    <n v="80101703"/>
    <s v="Contratar el servicio de Afiliacion a la Asociación Colombiana de Industrias Licoresras - ACIL"/>
    <s v="Enero"/>
    <s v="11 meses"/>
    <s v="Contratación Directa"/>
    <s v="Recursos Propios"/>
    <n v="142952000"/>
    <n v="142952000"/>
    <s v="No"/>
    <s v="N/A"/>
    <s v="Natalia Ruiz Lozano"/>
    <s v="Líder Gestora Contratación"/>
    <n v="3837020"/>
    <s v="natalia.ruiz@fla.com.co"/>
    <m/>
    <m/>
    <m/>
    <m/>
    <m/>
    <m/>
    <m/>
    <m/>
    <m/>
    <m/>
    <m/>
    <x v="0"/>
    <m/>
    <m/>
    <m/>
    <s v="Johnairo Mena Ocampo"/>
    <s v="Tipo C:  Supervisión"/>
    <s v="Técnica_x000a_Jurídica_x000a_Administrativa_x000a_Contable y/o Financiera_x000a_"/>
  </r>
  <r>
    <x v="8"/>
    <s v="78131802; 78131702"/>
    <s v="Contratar el servicio de Transporte de producto terminado a puertos de embarque y mensajeria internal."/>
    <s v="Enero"/>
    <s v="11 meses"/>
    <s v="Licitación Pública"/>
    <s v="Recursos Propios"/>
    <n v="1575132312"/>
    <n v="1575132312"/>
    <s v="No"/>
    <s v="N/A"/>
    <s v="Natalia Ruiz Lozano"/>
    <s v="Líder Gestora Contratación"/>
    <n v="3837020"/>
    <s v="natalia.ruiz@fla.com.co"/>
    <m/>
    <m/>
    <m/>
    <m/>
    <m/>
    <m/>
    <m/>
    <m/>
    <m/>
    <m/>
    <m/>
    <x v="0"/>
    <m/>
    <m/>
    <m/>
    <s v="Jaime Andres Giraldo Montoya"/>
    <s v="Tipo C:  Supervisión"/>
    <s v="Técnica_x000a_Jurídica_x000a_Administrativa_x000a_Contable y/o Financiera_x000a_"/>
  </r>
  <r>
    <x v="8"/>
    <n v="78131800"/>
    <s v="Contratar el servicio de Mantenimiento de Bodega de Material Logístico"/>
    <s v="Enero"/>
    <s v="13 meses"/>
    <s v="Mínima Cuantía"/>
    <s v="Recursos Propios"/>
    <n v="73920000"/>
    <n v="73920000"/>
    <s v="No"/>
    <s v="N/A"/>
    <s v="Natalia Ruiz Lozano"/>
    <s v="Líder Gestora Contratación"/>
    <n v="3837020"/>
    <s v="natalia.ruiz@fla.com.co"/>
    <m/>
    <m/>
    <m/>
    <m/>
    <m/>
    <m/>
    <m/>
    <m/>
    <m/>
    <m/>
    <m/>
    <x v="0"/>
    <m/>
    <m/>
    <m/>
    <s v="Diana Marcela Carvajal Bernal"/>
    <s v="Tipo C:  Supervisión"/>
    <s v="Técnica_x000a_Jurídica_x000a_Administrativa_x000a_Contable y/o Financiera_x000a_"/>
  </r>
  <r>
    <x v="8"/>
    <n v="82101503"/>
    <s v="Contratar el servicio de  mandato para la orientacion y control en pauta publicitaria en medios de comunicacion masivos alternativos y publicidad a nivel regional y nacional."/>
    <s v="Enero"/>
    <s v="6 meses"/>
    <s v="Contratación Directa"/>
    <s v="Recursos Propios"/>
    <n v="3000000000"/>
    <n v="1849583715"/>
    <s v="Si"/>
    <s v="Aprobadas"/>
    <s v="Natalia Ruiz Lozano"/>
    <s v="Líder Gestora Contratación"/>
    <n v="3837020"/>
    <s v="natalia.ruiz@fla.com.co"/>
    <m/>
    <m/>
    <m/>
    <m/>
    <m/>
    <m/>
    <m/>
    <m/>
    <m/>
    <m/>
    <m/>
    <x v="0"/>
    <m/>
    <m/>
    <m/>
    <s v="Juliana Giraldo Macias"/>
    <s v="Tipo C:  Supervisión"/>
    <s v="Técnica_x000a_Jurídica_x000a_Administrativa_x000a_Contable y/o Financiera_x000a_"/>
  </r>
  <r>
    <x v="8"/>
    <n v="82101503"/>
    <s v="Contratar el servicio de  Plan de Medios Marcas"/>
    <s v="Junio"/>
    <s v="11 meses"/>
    <s v="Contratación Directa"/>
    <s v="Recursos Propios"/>
    <n v="6000000000"/>
    <n v="6000000000"/>
    <s v="No"/>
    <s v="N/A"/>
    <s v="Natalia Ruiz Lozano"/>
    <s v="Líder Gestora Contratación"/>
    <n v="3837020"/>
    <s v="natalia.ruiz@fla.com.co"/>
    <m/>
    <m/>
    <m/>
    <m/>
    <m/>
    <m/>
    <m/>
    <m/>
    <m/>
    <m/>
    <m/>
    <x v="0"/>
    <m/>
    <m/>
    <m/>
    <s v="Luisa María Pérez Zuluaga - Juliana Giraldo Macía"/>
    <s v="Tipo C:  Supervisión"/>
    <s v="Técnica_x000a_Jurídica_x000a_Administrativa_x000a_Contable y/o Financiera_x000a_"/>
  </r>
  <r>
    <x v="8"/>
    <n v="80111620"/>
    <s v="Contratar el servicio de  Mercaderistas en  almacenes de la ciudad de Medellin y Area Metrpolitana (40 Mercad.)"/>
    <s v="Enero"/>
    <s v="6 meses"/>
    <s v="Licitación Pública"/>
    <s v="Recursos Propios"/>
    <n v="1304201676"/>
    <n v="1304201676"/>
    <s v="No"/>
    <s v="N/A"/>
    <s v="Natalia Ruiz Lozano"/>
    <s v="Líder Gestora Contratación"/>
    <n v="3837020"/>
    <s v="natalia.ruiz@fla.com.co"/>
    <m/>
    <m/>
    <m/>
    <m/>
    <m/>
    <m/>
    <m/>
    <m/>
    <m/>
    <m/>
    <m/>
    <x v="0"/>
    <m/>
    <m/>
    <m/>
    <s v="Marco Aurelio Arias Angel"/>
    <s v="Tipo C:  Supervisión"/>
    <s v="Técnica_x000a_Jurídica_x000a_Administrativa_x000a_Contable y/o Financiera_x000a_"/>
  </r>
  <r>
    <x v="8"/>
    <n v="93141506"/>
    <s v="Contratar la compra bonos redimibles para Utiles y Textos Escolares"/>
    <s v="Enero"/>
    <s v="6 meses"/>
    <s v="Mínima Cuantía"/>
    <s v="Recursos Propios"/>
    <n v="79200000"/>
    <n v="79200000"/>
    <s v="No"/>
    <s v="N/A"/>
    <s v="Natalia Ruiz Lozano"/>
    <s v="Líder Gestora Contratación"/>
    <s v="3837020"/>
    <s v="natalia.ruiz@fla.com.co"/>
    <m/>
    <m/>
    <m/>
    <m/>
    <m/>
    <m/>
    <m/>
    <m/>
    <m/>
    <m/>
    <m/>
    <x v="0"/>
    <m/>
    <m/>
    <m/>
    <s v="Jimena Roldan Piedrahita"/>
    <s v="Tipo C:  Supervisión"/>
    <s v="Técnica_x000a_Jurídica_x000a_Administrativa_x000a_Contable y/o Financiera_x000a_"/>
  </r>
  <r>
    <x v="8"/>
    <n v="93141506"/>
    <s v="Contratar la compra bonos redimibles por auxilio nacimiento hijos "/>
    <s v="Mayo"/>
    <s v="5 meses"/>
    <s v="Mínima Cuantía"/>
    <s v="Recursos Propios"/>
    <n v="20000000"/>
    <n v="20000000"/>
    <s v="No"/>
    <s v="N/A"/>
    <s v="Natalia Ruiz Lozano"/>
    <s v="Líder Gestora Contratación"/>
    <n v="3837020"/>
    <s v="natalia.ruiz@fla.com.co"/>
    <m/>
    <m/>
    <m/>
    <m/>
    <m/>
    <m/>
    <m/>
    <m/>
    <m/>
    <m/>
    <m/>
    <x v="0"/>
    <m/>
    <m/>
    <m/>
    <s v="Jimena Roldan Piedrahita"/>
    <s v="Tipo C:  Supervisión"/>
    <s v="Técnica_x000a_Jurídica_x000a_Administrativa_x000a_Contable y/o Financiera_x000a_"/>
  </r>
  <r>
    <x v="8"/>
    <n v="92121704"/>
    <s v="Contratar  la Segunda Etapa del Sistema Integrado de Seguridad"/>
    <s v="Julio"/>
    <s v="3 meses"/>
    <s v="Contratación Directa"/>
    <s v="Recursos Propios"/>
    <n v="300000000"/>
    <n v="30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m/>
    <m/>
    <m/>
    <m/>
    <m/>
    <x v="0"/>
    <m/>
    <m/>
    <m/>
    <s v="Tiberio de Jesus Orrego Cortes"/>
    <s v="Tipo C:  Supervisión"/>
    <s v="Técnica_x000a_Jurídica_x000a_Administrativa_x000a_Contable y/o Financiera_x000a_"/>
  </r>
  <r>
    <x v="8"/>
    <n v="81112200"/>
    <s v="Contratar  el Licenciamiento e implementación de soluciones informáticas: pesado dinámico y operador logístico desarrollo dispositivos móviles"/>
    <s v="Marzo"/>
    <s v="3 meses"/>
    <s v="Mínima Cuantía"/>
    <s v="Recursos Propios"/>
    <n v="25000000"/>
    <n v="2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s v="Técnica_x000a_Jurídica_x000a_Administrativa_x000a_Contable y/o Financiera_x000a_"/>
  </r>
  <r>
    <x v="8"/>
    <n v="41115500"/>
    <s v="Compra de un proyector  y una pantalla para el área de comunicaciones de la FLA"/>
    <s v="Mayo"/>
    <s v="2 meses"/>
    <s v="Mínima Cuantía"/>
    <s v="Recursos Propios"/>
    <n v="30000000"/>
    <n v="3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m/>
    <m/>
    <m/>
    <m/>
    <m/>
    <x v="0"/>
    <m/>
    <m/>
    <m/>
    <s v="Raúl Guillermo Rendón Arango  "/>
    <s v="Tipo C:  Supervisión"/>
    <s v="Técnica_x000a_Jurídica_x000a_Administrativa_x000a_Contable y/o Financiera_x000a_"/>
  </r>
  <r>
    <x v="8"/>
    <n v="81112200"/>
    <s v="Realizar el Análisis de brechas para la adquisición del software para administrar y controlar las muestras y tiempo de procesamiento de las mismas en la oficina de laboratorio"/>
    <s v="Marzo"/>
    <s v="5 meses"/>
    <s v="Mínima Cuantía"/>
    <s v="Recursos Propios"/>
    <n v="10000000"/>
    <n v="10000000"/>
    <s v="No"/>
    <s v="N/A"/>
    <s v="Natalia Ruiz Lozano"/>
    <s v="Líder Gestora Contratación"/>
    <s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Realizar el Análisis de brechas para la adquisición del software para administrar y controlar las muestras y tiempo de procesamiento de las mismas en la oficina de laboratorio"/>
    <m/>
    <m/>
    <m/>
    <m/>
    <m/>
    <x v="0"/>
    <m/>
    <m/>
    <m/>
    <s v="Andrés Felipe Restrepo Alvarez"/>
    <s v="Tipo C:  Supervisión"/>
    <s v="Técnica_x000a_Jurídica_x000a_Administrativa_x000a_Contable y/o Financiera_x000a_"/>
  </r>
  <r>
    <x v="8"/>
    <n v="43231500"/>
    <s v="Contratar  la  Adquisición de un software para administrar y controlar las muestras y tiempo de procesamiento de las mismas en la oficina de laboratorio"/>
    <s v="Julio"/>
    <s v="3 meses"/>
    <s v="Selección Abreviada - Menor Cuantía"/>
    <s v="Recursos Propios"/>
    <n v="190000000"/>
    <n v="19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Adquisición de un software para administrar y controlar las muestras y tiempo de procesamiento de las mismas en la oficina de laboratorio"/>
    <m/>
    <m/>
    <m/>
    <m/>
    <m/>
    <x v="0"/>
    <m/>
    <m/>
    <m/>
    <s v="Andrés Felipe Restrepo Alvarez"/>
    <s v="Tipo C:  Supervisión"/>
    <s v="Técnica_x000a_Jurídica_x000a_Administrativa_x000a_Contable y/o Financiera_x000a_"/>
  </r>
  <r>
    <x v="8"/>
    <n v="22101802"/>
    <s v="Contratar la compra de un Elevador para trabajo en alturas"/>
    <s v="Marzo"/>
    <s v="5 meses"/>
    <s v="Selección Abreviada - Menor Cuantía"/>
    <s v="Recursos Propios"/>
    <n v="150000000"/>
    <n v="15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un Elevador para trabajo en alturas"/>
    <m/>
    <m/>
    <m/>
    <m/>
    <m/>
    <x v="0"/>
    <m/>
    <m/>
    <m/>
    <s v="Lixyibel Muñoz Montes"/>
    <s v="Tipo C:  Supervisión"/>
    <s v="Técnica_x000a_Jurídica_x000a_Administrativa_x000a_Contable y/o Financiera_x000a_"/>
  </r>
  <r>
    <x v="8"/>
    <n v="81141501"/>
    <s v="Contratar la compra de un equipo de ultrasonido para tratamiento de muestras de cromatrografía líquida de la oficina de  laboratorio"/>
    <s v="Junio"/>
    <s v="4 meses"/>
    <s v="Mínima Cuantía"/>
    <s v="Recursos Propios"/>
    <n v="50000000"/>
    <n v="5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un equipo de ultrasonido para tratamiento de muestras de cromatrografía líquida de la oficina de  laboratorio"/>
    <m/>
    <m/>
    <m/>
    <m/>
    <m/>
    <x v="0"/>
    <m/>
    <m/>
    <m/>
    <s v="Carlos Mario Durango Yepes"/>
    <s v="Tipo C:  Supervisión"/>
    <s v="Técnica_x000a_Jurídica_x000a_Administrativa_x000a_Contable y/o Financiera_x000a_"/>
  </r>
  <r>
    <x v="8"/>
    <n v="80111700"/>
    <s v="Contratar el suministro e instalación de  puerta automatizada y prestar servicio de mantenimiento puertas electricas automatizadas"/>
    <s v="Agosto"/>
    <s v="4 meses"/>
    <s v="Mínima Cuantía"/>
    <s v="Recursos Propios"/>
    <n v="20000000"/>
    <n v="2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el suministro e instalación de  puerta automatizada y prestar servicio de mantenimiento puertas electricas automatizadas"/>
    <m/>
    <m/>
    <m/>
    <m/>
    <m/>
    <x v="0"/>
    <m/>
    <m/>
    <m/>
    <s v="Jorge Mario Rendón Vélez"/>
    <s v="Tipo C:  Supervisión"/>
    <s v="Técnica_x000a_Jurídica_x000a_Administrativa_x000a_Contable y/o Financiera_x000a_"/>
  </r>
  <r>
    <x v="8"/>
    <n v="32152002"/>
    <s v="Suministrar, instalar y poner en funcionamiento, un sistema de registro y pesaje  de producto terminado."/>
    <s v="Marzo"/>
    <s v="3 meses"/>
    <s v="Selección Abreviada - Menor Cuantía"/>
    <s v="Recursos Propios"/>
    <n v="1800000000"/>
    <n v="180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Suministrar, instalar y poner en funcionamiento, un sistema de registro y pesaje  de producto terminado."/>
    <m/>
    <m/>
    <m/>
    <m/>
    <m/>
    <x v="0"/>
    <m/>
    <m/>
    <m/>
    <s v="Fernando Gómez Ochoa"/>
    <s v="Tipo C:  Supervisión"/>
    <s v="Técnica_x000a_Jurídica_x000a_Administrativa_x000a_Contable y/o Financiera_x000a_"/>
  </r>
  <r>
    <x v="8"/>
    <n v="23153100"/>
    <s v="Contratar la compra de triblock para linea 2"/>
    <s v="Abril"/>
    <s v="6 meses"/>
    <s v="Selección Abreviada - Menor Cuantía"/>
    <s v="Recursos Propios"/>
    <n v="1600000000"/>
    <n v="160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triblock para linea 2"/>
    <m/>
    <m/>
    <m/>
    <m/>
    <m/>
    <x v="0"/>
    <m/>
    <m/>
    <m/>
    <s v="Uriel Laverde Aguilar"/>
    <s v="Tipo C:  Supervisión"/>
    <s v="Técnica_x000a_Jurídica_x000a_Administrativa_x000a_Contable y/o Financiera_x000a_"/>
  </r>
  <r>
    <x v="8"/>
    <n v="20121907"/>
    <s v="Contratar el servicio de Modernización proceso de fabricación de rones (automatización de vaciado y siembra de rones )"/>
    <s v="Marzo"/>
    <s v="4 meses"/>
    <s v="Selección Abreviada - Menor Cuantía"/>
    <s v="Recursos Propios"/>
    <n v="500000000"/>
    <n v="50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el servicio de Modernización proceso de fabricación de rones (automatización de vaciado y siembra de rones )"/>
    <m/>
    <m/>
    <m/>
    <m/>
    <m/>
    <x v="0"/>
    <m/>
    <m/>
    <m/>
    <s v="Hugo Álvarez Builes"/>
    <s v="Tipo C:  Supervisión"/>
    <s v="Técnica_x000a_Jurídica_x000a_Administrativa_x000a_Contable y/o Financiera_x000a_"/>
  </r>
  <r>
    <x v="8"/>
    <n v="20121907"/>
    <s v="Suministrar, instalar y poner en funcionamiento dos sistemas de inspección de nivel, tapa y etiqueta"/>
    <s v="Marzo"/>
    <s v="11 meses"/>
    <s v="Selección Abreviada - Menor Cuantía"/>
    <s v="Recursos Propios"/>
    <n v="1200000000"/>
    <n v="120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Suministrar, instalar y poner en funcionamiento dos sistemas de inspección de nivel, tapa y etiqueta"/>
    <m/>
    <m/>
    <m/>
    <m/>
    <m/>
    <x v="0"/>
    <m/>
    <m/>
    <m/>
    <s v="Fernando Gómez Ochoa"/>
    <s v="Tipo C:  Supervisión"/>
    <s v="Técnica_x000a_Jurídica_x000a_Administrativa_x000a_Contable y/o Financiera_x000a_"/>
  </r>
  <r>
    <x v="8"/>
    <n v="20121907"/>
    <s v="Contratar la compra de elementos para las Etiquetadoras y Empacadora de las líneas 1 y 4 marca Kosme y Krones "/>
    <s v="Enero"/>
    <s v="4 meses"/>
    <s v="Contratación Directa"/>
    <s v="Recursos Propios"/>
    <n v="680000000"/>
    <n v="68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elementos para las Etiquetadoras y Empacadora de las líneas 1 y 4 marca Kosme y Krones "/>
    <m/>
    <m/>
    <m/>
    <m/>
    <m/>
    <x v="0"/>
    <m/>
    <m/>
    <m/>
    <s v="Jorge Humberto Baena Davila"/>
    <s v="Tipo C:  Supervisión"/>
    <s v="Técnica_x000a_Jurídica_x000a_Administrativa_x000a_Contable y/o Financiera_x000a_"/>
  </r>
  <r>
    <x v="8"/>
    <n v="20121907"/>
    <s v="Contratar la compra de Tanques para ampliacion zona preparacion de aguardientes"/>
    <s v="Mayo"/>
    <s v="8 meses"/>
    <s v="Selección Abreviada - Menor Cuantía"/>
    <s v="Recursos Propios"/>
    <n v="500000000"/>
    <n v="50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Tanques para ampliacion zona preparacion de aguardientes"/>
    <m/>
    <m/>
    <m/>
    <m/>
    <m/>
    <x v="0"/>
    <m/>
    <m/>
    <m/>
    <s v="Juan Francisco Acevedo Medina - Diana Hincapié Osorno"/>
    <s v="Tipo B2: Supervisión Colegiada"/>
    <s v="Técnica_x000a_Jurídica_x000a_Administrativa_x000a_Contable y/o Financiera_x000a_"/>
  </r>
  <r>
    <x v="8"/>
    <n v="81101500"/>
    <s v="Contratar el Mejoramiento y Adecuacion infraestructura fisica FLA"/>
    <s v="Febrero"/>
    <s v="9 meses"/>
    <s v="Licitación Pública"/>
    <s v="Recursos Propios"/>
    <n v="1185916000"/>
    <n v="1185916000"/>
    <s v="No"/>
    <s v="N/A"/>
    <s v="Natalia Ruiz Lozano"/>
    <s v="Líder Gestora Contratación"/>
    <s v="3837022"/>
    <s v="natalia.ruiz@fla.com.co"/>
    <s v="Fortalecimiento de los ingresos departamentales"/>
    <s v="Modernizacion y optimizacion dels sistema Productivo de la FLA"/>
    <s v="Mejoramiento y adecuación de la infraestructura física de la FLA Itagui departamento Antioquia"/>
    <n v="112350003"/>
    <s v="Modernizacion y optimizacion dels sistema Productivo de la FLA"/>
    <s v="Contratar el Mejoramiento y Adecuacion infraestructura fisica FLA"/>
    <m/>
    <m/>
    <m/>
    <m/>
    <m/>
    <x v="0"/>
    <m/>
    <m/>
    <m/>
    <s v="Diana Hincapié Osorno"/>
    <s v="Tipo C:  Supervisión"/>
    <s v="Técnica_x000a_Jurídica_x000a_Administrativa_x000a_Contable y/o Financiera_x000a_"/>
  </r>
  <r>
    <x v="8"/>
    <n v="81101500"/>
    <s v="Contratar la interventoría para el mejoramiento y Adecuacion infraestructura fisica FLA"/>
    <s v="Febrero"/>
    <s v="3 meses"/>
    <s v="Concurso de Méritos"/>
    <s v="Recursos Propios"/>
    <n v="130000000"/>
    <n v="130000000"/>
    <s v="No"/>
    <s v="N/A"/>
    <s v="Natalia Ruiz Lozano"/>
    <s v="Líder Gestora Contratación"/>
    <n v="3837020"/>
    <s v="natalia.ruiz@fla.com.co"/>
    <s v="Fortalecimiento de los ingresos departamentales"/>
    <s v="Modernizacion y optimizacion dels sistema Productivo de la FLA"/>
    <s v="Mejoramiento y adecuación de la infraestructura física de la FLA Itagui departamento Antioquia"/>
    <n v="112350003"/>
    <s v="Modernizacion y optimizacion dels sistema Productivo de la FLA"/>
    <s v="Contratar el Mejoramiento y Adecuacion infraestructura fisica FLA"/>
    <m/>
    <m/>
    <m/>
    <m/>
    <m/>
    <x v="0"/>
    <m/>
    <m/>
    <m/>
    <s v="Diana Hincapié Osorno"/>
    <s v="Tipo A1: Supervisión e Interventoría Integral"/>
    <s v="Técnica_x000a_Jurídica_x000a_Administrativa_x000a_Contable y/o Financiera_x000a_"/>
  </r>
  <r>
    <x v="8"/>
    <n v="80111700"/>
    <s v="Contratar el servicio de Convenios especificos de investigación - desempeño aguardiente antioqueno feria de Flores"/>
    <s v="Junio"/>
    <s v="2 meses"/>
    <s v="Mínima Cuantía"/>
    <s v="Recursos Propios"/>
    <n v="245000000"/>
    <n v="245000000"/>
    <s v="No"/>
    <s v="N/A"/>
    <s v="Natalia Ruiz Lozano"/>
    <s v="Líder Gestora Contratación"/>
    <n v="3837020"/>
    <s v="natalia.ruiz@fla.com.co"/>
    <s v="Fortalecimiento de los ingresos departamentales"/>
    <s v="Nuevos Mercados para Productos para la FLA"/>
    <s v="Diseño de estratégias de investigación aplicada y estudios en la FLA Itagui departamento de Antioquia"/>
    <n v="220159001"/>
    <s v="Nuevos Mercados para Productos para la FLA"/>
    <s v="Convenios especificos de investigación"/>
    <m/>
    <m/>
    <m/>
    <m/>
    <m/>
    <x v="0"/>
    <m/>
    <m/>
    <m/>
    <s v="Johnairo Mena Ocampo"/>
    <s v="Tipo C:  Supervisión"/>
    <s v="Técnica_x000a_Jurídica_x000a_Administrativa_x000a_Contable y/o Financiera_x000a_"/>
  </r>
  <r>
    <x v="8"/>
    <n v="47131700"/>
    <s v="Contratar la Compra material absorvente para derrames quimicos"/>
    <s v="Junio"/>
    <s v="2 meses"/>
    <s v="Mínima Cuantía"/>
    <s v="Recursos Propios"/>
    <n v="2112000"/>
    <n v="2112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8"/>
    <n v="46181900"/>
    <s v="Contratar la Compra Kit de Silicona protectores auditivos"/>
    <s v="Octubre"/>
    <s v="2 meses"/>
    <s v="Mínima Cuantía"/>
    <s v="Recursos Propios"/>
    <n v="3168000"/>
    <n v="3168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8"/>
    <s v="46181504; 46181509; 46181902; 46181802"/>
    <s v="Contratar la Elementos de Protección Personal"/>
    <s v="Mayo"/>
    <s v="11 meses"/>
    <s v="Mínima Cuantía"/>
    <s v="Recursos Propios"/>
    <n v="30168000"/>
    <n v="30168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8"/>
    <n v="80111700"/>
    <s v="Contratar el servicio del Area protegida"/>
    <s v="Enero"/>
    <s v="1 mes"/>
    <s v="Mínima Cuantía"/>
    <s v="Recursos Propios"/>
    <n v="10560000"/>
    <n v="1056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8"/>
    <n v="85111510"/>
    <s v="Contratar el servicio de Vacunacion "/>
    <s v="Noviembre"/>
    <s v="1 mes"/>
    <s v="Mínima Cuantía"/>
    <s v="Recursos Propios"/>
    <n v="10560000"/>
    <n v="1056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8"/>
    <s v="46181504; 46181509; 46181902; 46181802"/>
    <s v="Contratar la Compra equipos brigada "/>
    <s v="Abril"/>
    <s v="3 meses"/>
    <s v="Mínima Cuantía"/>
    <s v="Recursos Propios"/>
    <n v="26400000"/>
    <n v="2640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8"/>
    <n v="81111503"/>
    <s v="Contratar el servicio de Implementacion de Sistemas de Gestion Visual,  Manejo de: energias Peligrosas, Riesgo quimico, Altura y ergonomia"/>
    <s v="Agosto"/>
    <s v="1 mes"/>
    <s v="Mínima Cuantía"/>
    <s v="Recursos Propios"/>
    <n v="26400000"/>
    <n v="2640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8"/>
    <s v="42171917; 42172001"/>
    <s v="Contratar la compra de Botiquín"/>
    <s v="Octubre"/>
    <s v="1 mes"/>
    <s v="Mínima Cuantía"/>
    <s v="Recursos Propios"/>
    <n v="10560000"/>
    <n v="1056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8"/>
    <n v="46181804"/>
    <s v="Contratar la compra de Gafas con lente recetado"/>
    <s v="Enero"/>
    <s v="2 meses"/>
    <s v="Mínima Cuantía"/>
    <s v="Recursos Propios"/>
    <n v="10560000"/>
    <n v="1056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s v="Técnica_x000a_Jurídica_x000a_Administrativa_x000a_Contable y/o Financiera_x000a_"/>
  </r>
  <r>
    <x v="8"/>
    <n v="32151800"/>
    <s v="Contratar la implementacion de lineas de vida"/>
    <s v="Agosto"/>
    <s v="11 meses"/>
    <s v="Selección Abreviada - Menor Cuantía"/>
    <s v="Recursos Propios"/>
    <n v="158000000"/>
    <n v="15800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Implementación de líneas de vida"/>
    <m/>
    <m/>
    <m/>
    <m/>
    <m/>
    <x v="0"/>
    <m/>
    <m/>
    <m/>
    <s v="Lixyibel Muñoz Montes"/>
    <s v="Tipo C:  Supervisión"/>
    <s v="Técnica_x000a_Jurídica_x000a_Administrativa_x000a_Contable y/o Financiera_x000a_"/>
  </r>
  <r>
    <x v="8"/>
    <s v="93141506; 49201611"/>
    <s v="Contratar el servicio de Mantenimiento y Mejoras Gimnasio"/>
    <s v="Febrero"/>
    <s v="11 meses"/>
    <s v="Mínima Cuantía"/>
    <s v="Recursos Propios"/>
    <n v="18000000"/>
    <n v="18000000"/>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8"/>
    <n v="80111700"/>
    <s v="Contratar el servicio de Convenio Gimnasios"/>
    <s v="Enero"/>
    <s v="11 meses"/>
    <s v="Mínima Cuantía"/>
    <s v="Recursos Propios"/>
    <n v="19000000"/>
    <n v="19000000"/>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8"/>
    <n v="93141506"/>
    <s v="Contratar el servicio de Aprovechamiento Tiempo Libre"/>
    <s v="Enero"/>
    <s v="11 meses"/>
    <s v="Mínima Cuantía"/>
    <s v="Recursos Propios"/>
    <n v="35900000.000000007"/>
    <n v="35900000.000000007"/>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8"/>
    <n v="80111700"/>
    <s v="Contratar el servicio de Asesoria Sicologica"/>
    <s v="Enero"/>
    <s v="6 meses"/>
    <s v="Contratación Directa"/>
    <s v="Recursos Propios"/>
    <n v="20000000"/>
    <n v="20000000"/>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8"/>
    <s v="85111616"/>
    <s v="Contratar un Programa de prevencion de adicciones"/>
    <s v="Julio"/>
    <s v="5 meses"/>
    <s v="Contratación Directa"/>
    <s v="Recursos Propios"/>
    <n v="47520000"/>
    <n v="4752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Lixyibel Muñoz Montes"/>
    <s v="Tipo C:  Supervisión"/>
    <s v="Técnica_x000a_Jurídica_x000a_Administrativa_x000a_Contable y/o Financiera_x000a_"/>
  </r>
  <r>
    <x v="8"/>
    <n v="93141506"/>
    <s v="Contratar el servicio de Programas Deportivos para servidores, (participacion en torneos deportivos e Intercambios). Entrenamiento (incluye semilleros hijos funcionarios, entrenamiento y escenarios deportivos)"/>
    <s v="Julio"/>
    <s v="5 meses"/>
    <s v="Contratación Directa"/>
    <s v="Recursos Propios"/>
    <n v="50000000"/>
    <n v="5000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8"/>
    <n v="53102700"/>
    <s v="Contratar la compra de Uniformes e Implementos deportivos "/>
    <s v="Julio"/>
    <s v="10 meses"/>
    <s v="Contratación Directa"/>
    <s v="Recursos Propios"/>
    <n v="45000000"/>
    <n v="4500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8"/>
    <n v="93141506"/>
    <s v="Contratar el servicio de Operador Logistico para actividades recreativas de los servidores públicos de la FLA y su grupo familiar."/>
    <s v="Febrero"/>
    <s v="10 meses"/>
    <s v="Selección Abreviada - Menor Cuantía"/>
    <s v="Recursos Propios"/>
    <n v="530000000"/>
    <n v="53000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8"/>
    <n v="93141506"/>
    <s v="Contratar el servicio de operación logística especializada para el mejoramiento de la calidad de vida de los servidores públicos de la FLA y su grupo familar."/>
    <s v="Febrero"/>
    <s v="11 meses"/>
    <s v="Selección Abreviada - Menor Cuantía"/>
    <s v="Recursos Propios"/>
    <n v="355000000"/>
    <n v="35500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s v="Técnica_x000a_Jurídica_x000a_Administrativa_x000a_Contable y/o Financiera_x000a_"/>
  </r>
  <r>
    <x v="8"/>
    <n v="86101810"/>
    <s v="Contratar el servicio de Capacitación y Adiestramiento (Seminarios, Diplomado, talleres y circuitos internos de conocimiento)"/>
    <s v="Febrero"/>
    <s v="11 meses"/>
    <s v="Selección Abreviada - Menor Cuantía"/>
    <s v="Recursos Propios"/>
    <n v="331200000"/>
    <n v="331200000"/>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apacitación y adiestramiento"/>
    <m/>
    <m/>
    <m/>
    <m/>
    <m/>
    <x v="0"/>
    <m/>
    <m/>
    <m/>
    <s v="Jimena Roldan Piedrahita"/>
    <s v="Tipo C:  Supervisión"/>
    <s v="Técnica_x000a_Jurídica_x000a_Administrativa_x000a_Contable y/o Financiera_x000a_"/>
  </r>
  <r>
    <x v="8"/>
    <n v="86101810"/>
    <s v="Contratar el servicio de cursos de capacitacion No Formal"/>
    <s v="Enero"/>
    <s v="1 mes"/>
    <s v="Contratación Directa"/>
    <s v="Recursos Propios"/>
    <n v="25344000"/>
    <n v="25344000"/>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urso de capacitación no formal"/>
    <m/>
    <m/>
    <m/>
    <m/>
    <m/>
    <x v="0"/>
    <m/>
    <m/>
    <m/>
    <s v="Jimena Roldan Piedrahita"/>
    <s v="Tipo C:  Supervisión"/>
    <s v="Técnica_x000a_Jurídica_x000a_Administrativa_x000a_Contable y/o Financiera_x000a_"/>
  </r>
  <r>
    <x v="8"/>
    <n v="80111700"/>
    <s v="Contratar el servicio de Certificación y Reentrenamiento en Alturas"/>
    <s v="Octubre"/>
    <s v="8 meses"/>
    <s v="Mínima Cuantía"/>
    <s v="Recursos Propios"/>
    <n v="23232000"/>
    <n v="23232000"/>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ertificación y reentrenamiento alturas"/>
    <m/>
    <m/>
    <m/>
    <m/>
    <m/>
    <x v="0"/>
    <m/>
    <m/>
    <m/>
    <s v="Lixyibel Muñoz Montes"/>
    <s v="Tipo C:  Supervisión"/>
    <s v="Técnica_x000a_Jurídica_x000a_Administrativa_x000a_Contable y/o Financiera_x000a_"/>
  </r>
  <r>
    <x v="8"/>
    <n v="24122004"/>
    <s v="Tapas de seguridad"/>
    <s v="Febrero"/>
    <s v="5 meses"/>
    <s v="Selección Abreviada - Subasta Inversa"/>
    <s v="Recursos Propios"/>
    <n v="25441678100"/>
    <n v="25441678100"/>
    <s v="No"/>
    <s v="N/A"/>
    <s v="Natalia Ruiz Lozano"/>
    <s v="Líder Gestora Contratación"/>
    <s v="3837021"/>
    <s v="natalia.ruiz@fla.com.co"/>
    <m/>
    <m/>
    <m/>
    <m/>
    <m/>
    <m/>
    <m/>
    <m/>
    <m/>
    <m/>
    <m/>
    <x v="0"/>
    <m/>
    <m/>
    <m/>
    <s v="Erika Rothstein Gutierrez"/>
    <s v="Tipo C:  Supervisión"/>
    <s v="Técnica_x000a_Jurídica_x000a_Administrativa_x000a_Contable y/o Financiera_x000a_"/>
  </r>
  <r>
    <x v="8"/>
    <n v="55121502"/>
    <s v="Contratar la compra de sellos de seguridad lenticular"/>
    <s v="Julio"/>
    <s v="12 meses"/>
    <s v="Contratación Directa"/>
    <s v="Recursos Propios"/>
    <n v="15000000000"/>
    <n v="15000000000"/>
    <s v="No"/>
    <s v="N/A"/>
    <s v="Natalia Ruiz Lozano"/>
    <s v="Líder Gestora Contratación"/>
    <s v="3837020"/>
    <s v="natalia.ruiz@fla.com.co"/>
    <s v="Fortalecimiento de los ingresos departamentales"/>
    <s v="Modernizacion y optimizacion dels sistema Productivo de la FLA"/>
    <s v="Fortalecimiento Señalización y Marcación de Identificadores de Seguridad Itaguí, Antioquia"/>
    <s v="010047001"/>
    <s v="Modernizacion y optimizacion dels sistema Productivo de la FLA"/>
    <s v="Suministro Identificadores Seguridad FLA"/>
    <m/>
    <m/>
    <m/>
    <m/>
    <m/>
    <x v="0"/>
    <m/>
    <m/>
    <m/>
    <s v="Henry Vasquez Vasquez"/>
    <s v="Tipo C:  Supervisión"/>
    <s v="Técnica_x000a_Jurídica_x000a_Administrativa_x000a_Contable y/o Financiera_x000a_"/>
  </r>
  <r>
    <x v="9"/>
    <n v="81112217"/>
    <s v="Servicio de suscripción y soporte licencias ACL Analytics Exchange, ACL Analytics Desktop y Conector ACL Direct Link para SAP."/>
    <s v="Julio"/>
    <s v="5 meses"/>
    <s v="Contratación Directa"/>
    <s v="Recursos Propios"/>
    <n v="150000000"/>
    <n v="150000000"/>
    <s v="No"/>
    <s v="N/A"/>
    <s v="Juan Carlos Cortes Gomez"/>
    <s v="Profesional Universitario"/>
    <n v="3838625"/>
    <s v="juan.cortes@antioquia.gov.co"/>
    <s v="Transparencia y lucha frontal contra la corrupción "/>
    <s v="Implementación de mejoras a partir de las auditorias con uso de ACL."/>
    <s v="Implementación de mejoras a partir de las auditorias con el uso de ACL."/>
    <s v="22-0071"/>
    <s v="Implementación de mejoras a partir de las auditorias con el uso de ACL"/>
    <s v="1. Licenciamiento y auditoría con ACL. 2. Licenciamiento."/>
    <m/>
    <m/>
    <m/>
    <m/>
    <m/>
    <x v="0"/>
    <m/>
    <m/>
    <m/>
    <s v="Juan Carlos Cortes Gomez"/>
    <s v="Tipo C:  Supervisión"/>
    <s v="Técnica, Administrativa, Financiera, Jurídica y contable."/>
  </r>
  <r>
    <x v="9"/>
    <n v="60103600"/>
    <s v="Campaña Fomento de la Cultura de Control."/>
    <s v="Julio"/>
    <s v="3 meses"/>
    <s v="Mínima Cuantía"/>
    <s v="Recursos Propios"/>
    <n v="53262564"/>
    <n v="53262564"/>
    <s v="No"/>
    <s v="N/A"/>
    <s v="Wilson Duque Ríos"/>
    <s v="Profesional Universitario"/>
    <n v="3839545"/>
    <s v="wilson.duque@antioquia.gov.co"/>
    <s v="Transparencia y lucha frontal contra la corrupción "/>
    <s v="Avance en la implementación del plan de fomento de la cultura de control."/>
    <s v="Desarrollo y avance en la implementación de la cultura de control en la Gobernación de Antioquia."/>
    <s v="22-0076"/>
    <s v="1.Avance en el diagnostico del estado de la cultura del control_x000a_2.Avance en la implementacion del plan de fomento de la cultura de control"/>
    <s v="1.Campaña. 2.Encuentro internacional 3.Evaluar cultura del control 4.Practicantes de excelencia"/>
    <m/>
    <m/>
    <m/>
    <m/>
    <m/>
    <x v="0"/>
    <m/>
    <m/>
    <m/>
    <s v="Wilson Duque Ríos "/>
    <s v="Tipo C:  Supervisión"/>
    <s v="Técnica, Administrativa, Financiera, Jurídica y contable."/>
  </r>
  <r>
    <x v="9"/>
    <n v="80111620"/>
    <s v="Acompañamiento Proceso de Certificación"/>
    <s v="Julio"/>
    <s v="3 meses"/>
    <s v="Contratación Directa"/>
    <s v="Recursos Propios"/>
    <n v="18024762"/>
    <n v="18024762"/>
    <s v="No"/>
    <s v="N/A"/>
    <s v="Jorge Enrique Cañas"/>
    <s v="Profesional Especializado"/>
    <s v="3838659"/>
    <s v="jorge.canas@antioquia.gov.co"/>
    <s v="Transparencia y lucha frontal contra la corrupción "/>
    <s v="Avance en la certificación del proceso de auditoría bajo estandares Internacionales."/>
    <s v="Implementación del proceso de certificación CIA bajo estandares internacionales en la Gobernación de Antioquia."/>
    <s v="22-0172"/>
    <s v="Avance en la certificación del proceso de auditoria bajo estandares internacionales"/>
    <s v="Cierre de brechas y certificación"/>
    <m/>
    <m/>
    <m/>
    <m/>
    <m/>
    <x v="0"/>
    <m/>
    <m/>
    <m/>
    <s v="Jorge Enrique Cañas"/>
    <s v="Tipo C:  Supervisión"/>
    <s v="Técnica, Administrativa, Financiera, Jurídica y contable."/>
  </r>
  <r>
    <x v="9"/>
    <n v="84111502"/>
    <s v="Analisis Estados Financieros Decreto 648"/>
    <s v="Abril"/>
    <s v="5 meses"/>
    <s v="Mínima Cuantía"/>
    <s v="Recursos Propios"/>
    <n v="20000000"/>
    <n v="20000000"/>
    <s v="No"/>
    <s v="N/A"/>
    <s v="Dora Corrales "/>
    <s v="Profesional Universitario"/>
    <s v="3838658"/>
    <s v="dora.corrales@antioquia.gov.co"/>
    <s v="Transparencia y lucha frontal contra la corrupción "/>
    <s v="Avance en la implementación del plan de fomento de la cultura de control."/>
    <s v="Desarrollo y avance en la implementación de la cultura de control en la Gobernación de Antioquia."/>
    <s v="22-0076"/>
    <m/>
    <m/>
    <m/>
    <m/>
    <m/>
    <m/>
    <m/>
    <x v="0"/>
    <m/>
    <m/>
    <m/>
    <s v="Dora Corrales Castañeda"/>
    <s v="Tipo C:  Supervisión"/>
    <s v="Técnica, Administrativa, Financiera, Jurídica y contable."/>
  </r>
  <r>
    <x v="9"/>
    <n v="80141607"/>
    <s v="Encuentro Internacional de Control Interno."/>
    <s v="Junio"/>
    <s v="5 meses"/>
    <s v="Régimen Especial"/>
    <s v="Recursos Propios"/>
    <n v="75000000"/>
    <n v="75000000"/>
    <s v="No"/>
    <s v="N/A"/>
    <s v="Haver Gonzalez"/>
    <s v="Asesor"/>
    <s v="3838651"/>
    <s v="Haver.gonzalez@antioquia.gov.co"/>
    <m/>
    <m/>
    <m/>
    <m/>
    <m/>
    <m/>
    <m/>
    <m/>
    <m/>
    <m/>
    <m/>
    <x v="0"/>
    <m/>
    <m/>
    <s v="Vigencias Futuras "/>
    <s v="Dependencia a cargo"/>
    <s v="Tipo C:  Supervisión"/>
    <s v="Supervisión técnica, ambiental, jurídica, administrativa, contable y/o financiera"/>
  </r>
  <r>
    <x v="9"/>
    <s v="84111603"/>
    <s v="Compra de elementos Auditores Ciudadanos"/>
    <s v="Mayo"/>
    <s v="5 meses"/>
    <s v="Régimen Especial"/>
    <s v="Recursos Propios"/>
    <n v="25000000"/>
    <n v="25000000"/>
    <s v="No"/>
    <s v="N/A"/>
    <s v="Haver Gonzalez"/>
    <s v="Asesor"/>
    <s v="3838652"/>
    <s v="Haver.gonzalez@antioquia.gov.co"/>
    <m/>
    <m/>
    <m/>
    <m/>
    <m/>
    <m/>
    <m/>
    <m/>
    <m/>
    <m/>
    <m/>
    <x v="0"/>
    <m/>
    <m/>
    <s v="Traslado a Comunicaciones "/>
    <s v="Dependencia a cargo"/>
    <s v="Tipo C:  Supervisión"/>
    <s v="Supervisión técnica, ambiental, jurídica, administrativa, contable y/o financiera"/>
  </r>
  <r>
    <x v="9"/>
    <n v="90121502"/>
    <s v="Compra de tiquetes Aéreos"/>
    <s v="Febrero"/>
    <s v="5 meses"/>
    <s v="Régimen Especial"/>
    <s v="Recursos Propios"/>
    <n v="17000000"/>
    <n v="17000000"/>
    <s v="No"/>
    <s v="N/A"/>
    <s v="Haver Gonzalez"/>
    <s v="Asesor"/>
    <s v="3838653"/>
    <s v="Haver.gonzalez@antioquia.gov.co"/>
    <m/>
    <m/>
    <m/>
    <m/>
    <m/>
    <m/>
    <m/>
    <m/>
    <m/>
    <m/>
    <m/>
    <x v="0"/>
    <m/>
    <m/>
    <s v="Vigencias Futuras, CDP"/>
    <m/>
    <s v="Tipo C:  Supervisión"/>
    <s v="Supervisión técnica, ambiental, jurídica, administrativa, contable y/o financiera"/>
  </r>
  <r>
    <x v="9"/>
    <n v="80111700"/>
    <s v="Practicantes de Excelencia "/>
    <s v="Febrero"/>
    <s v="5 meses"/>
    <s v="Régimen Especial"/>
    <s v="Recursos Propios"/>
    <n v="12000000"/>
    <n v="12000000"/>
    <s v="No"/>
    <s v="N/A"/>
    <s v="Haver Gonzalez"/>
    <s v="Asesor"/>
    <s v="3838654"/>
    <s v="Haver.gonzalez@antioquia.gov.co"/>
    <m/>
    <m/>
    <m/>
    <m/>
    <m/>
    <m/>
    <m/>
    <m/>
    <m/>
    <m/>
    <m/>
    <x v="0"/>
    <m/>
    <m/>
    <s v="CDP"/>
    <m/>
    <s v="Tipo C:  Supervisión"/>
    <s v="Supervisión técnica, ambiental, jurídica, administrativa, contable y/o financiera"/>
  </r>
  <r>
    <x v="9"/>
    <s v="86101807"/>
    <s v="Formación en Normas Internacionales"/>
    <s v="Febrero"/>
    <s v="15 meses"/>
    <s v="Régimen Especial"/>
    <s v="Recursos Propios"/>
    <n v="30000000"/>
    <n v="30000000"/>
    <s v="No"/>
    <s v="N/A"/>
    <s v="Haver Gonzalez"/>
    <s v="Asesor"/>
    <s v="3838655"/>
    <s v="Haver.gonzalez@antioquia.gov.co"/>
    <m/>
    <m/>
    <m/>
    <m/>
    <m/>
    <m/>
    <m/>
    <m/>
    <m/>
    <m/>
    <m/>
    <x v="0"/>
    <m/>
    <m/>
    <s v="Traslado"/>
    <m/>
    <s v="Tipo C:  Supervisión"/>
    <s v="Supervisión técnica, ambiental, jurídica, administrativa, contable y/o financiera"/>
  </r>
  <r>
    <x v="10"/>
    <n v="81161801"/>
    <s v="Prestar a la Gobernación de Antioquia, los servicios de relacionamiento con la ciudadanía a través de los canales de Contact Center y BPO, brindando una experiencia diferenciadora en cada interacción telefónica, presencial o virtual, apoyando así la actividad institucional del Departamento de Antioquia en el fortalecimiento de sus relaciones con la comunidad."/>
    <s v="Enero"/>
    <s v="11 meses"/>
    <s v="Contratación Directa"/>
    <s v="Recursos Propios"/>
    <n v="2232000000"/>
    <n v="1632000000"/>
    <s v="Si"/>
    <s v="Aprobadas"/>
    <s v="Jorge O. Patiño Cardona"/>
    <s v="Profesional Universitario"/>
    <s v="3839691"/>
    <s v="jorge.patino@antioquia.gov.co"/>
    <s v="Fortalecimiento del Modelo integral de Atención a la ciudadanía"/>
    <s v="Cumplimiento del enfoque al cliente frente a la dimensión de Adaptabilidad en el diagnóstico de la cultura organizacional"/>
    <s v="Fortalecimiento del Modelo integral de Atención a la ciudadanía"/>
    <n v="222197001"/>
    <s v=" procesos del Sistema Integrado de Gestión articulados con la Misión, Visión y objetivos estrategicos de la entidad"/>
    <s v="Fortalecimiento en la atención a la Ciudadania"/>
    <n v="7503"/>
    <n v="18525"/>
    <d v="2017-08-29T00:00:00"/>
    <s v="2017060101623 del 19/09/2017"/>
    <n v="4600007451"/>
    <x v="3"/>
    <s v="Emtelco S.A.S"/>
    <s v="En ejecución"/>
    <m/>
    <s v="Erica Maria Tobon Rivera"/>
    <s v="Tipo C:  Supervisión"/>
    <s v="Tecnica, Administrativa, Financiera, juridica y contable."/>
  </r>
  <r>
    <x v="10"/>
    <n v="78111502"/>
    <s v="Contratar el suministro de tiquetes aéreos, regionales, nacionales e internacionales para los desplazamientos de los servidores públicos de la Secretaría de Gestión Humana"/>
    <s v="Enero"/>
    <s v="6 meses"/>
    <s v="Selección Abreviada - Subasta Inversa"/>
    <s v="Recursos Propios"/>
    <n v="80500000"/>
    <n v="60500000"/>
    <s v="Si"/>
    <s v="Aprobadas"/>
    <s v="Jorge O. Patiño Cardona"/>
    <s v="Profesional Universitario"/>
    <s v="3839691"/>
    <s v="jorge.patino@antioquia.gov.co"/>
    <s v="N/A"/>
    <s v="N/A"/>
    <s v="N/A"/>
    <s v="N/A"/>
    <s v="N/A"/>
    <s v="N/A"/>
    <n v="7571"/>
    <n v="18669"/>
    <d v="2017-09-08T00:00:00"/>
    <s v="201706102139 del 22 /09/2017"/>
    <n v="4600007506"/>
    <x v="3"/>
    <s v="Servicio Aereo Territorio Nacional - SATENA"/>
    <s v="En ejecución"/>
    <s v="El proceso lo realiza la Secretaria General"/>
    <s v="Hernan Dario Tamayo Piedrahita"/>
    <s v="Tipo C:  Supervisión"/>
    <s v="Tecnica, Administrativa, Financiera, juridica y contable."/>
  </r>
  <r>
    <x v="10"/>
    <n v="82121503"/>
    <s v="Elaboración de credenciales de identificación (carné)  con su correspondiente cinta bordada y accesorio porta escarapela "/>
    <s v="Junio"/>
    <s v="12 meses"/>
    <s v="Mínima Cuantía"/>
    <s v="Recursos Propios"/>
    <n v="10000000"/>
    <n v="10000000"/>
    <s v="No"/>
    <s v="N/A"/>
    <s v="Jorge O. Patiño Cardona"/>
    <s v="Profesional Universitario"/>
    <s v="3839691"/>
    <s v="jorge.patino@antioquia.gov.co"/>
    <s v="N/A"/>
    <s v="N/A"/>
    <s v="N/A"/>
    <s v="N/A"/>
    <s v="N/A"/>
    <s v="N/A"/>
    <m/>
    <m/>
    <m/>
    <m/>
    <m/>
    <x v="0"/>
    <m/>
    <m/>
    <m/>
    <s v="Ingrid Rodriguez Cuellar"/>
    <s v="Tipo C:  Supervisión"/>
    <s v="Tecnica, Administrativa, Financiera, juridica y contable."/>
  </r>
  <r>
    <x v="10"/>
    <n v="80111600"/>
    <s v="Apoyar el Fortalecimiento Institucional de la Asamblea Departamental de Antioquia, en aras de promover la eficiencia, eficacia y efectividad en el cumplimiento de sus funciones"/>
    <s v="Enero"/>
    <s v="12 meses"/>
    <s v="Régimen Especial"/>
    <s v="Recursos Propios"/>
    <n v="2029471994"/>
    <n v="1547412138"/>
    <s v="Si"/>
    <s v="Aprobadas"/>
    <s v="Jorge O. Patiño Cardona"/>
    <s v="Profesional Universitario"/>
    <s v="3839691"/>
    <s v="jorge.patino@antioquia.gov.co"/>
    <s v="N/A"/>
    <s v="N/A"/>
    <s v="N/A"/>
    <s v="N/A"/>
    <s v="N/A"/>
    <s v="N/A"/>
    <n v="7454"/>
    <n v="18524"/>
    <d v="2017-08-30T00:00:00"/>
    <n v="42978"/>
    <s v="2017-SS-24-0011"/>
    <x v="3"/>
    <s v="Asamblea Departamental"/>
    <s v="En ejecución"/>
    <m/>
    <s v="Laura Melissa Monsalve Alvarez"/>
    <s v="Tipo C:  Supervisión"/>
    <s v="Tecnica, Administrativa, Financiera, juridica y contable."/>
  </r>
  <r>
    <x v="10"/>
    <n v="81111811"/>
    <s v="Servicios para la Administración, Operación del Centro de Servicios de Informática,  y servicio de hosting, para el apoyo tecnológico a la plataforma informática utilizada en la Administración Departamental"/>
    <s v="Enero"/>
    <s v="12 meses"/>
    <s v="Contratación Directa"/>
    <s v="Recursos Propios"/>
    <n v="2418663303"/>
    <n v="1636904414"/>
    <s v="Si"/>
    <s v="Aprobadas"/>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n v="7720"/>
    <s v="19049 - 19050"/>
    <d v="2017-10-13T00:00:00"/>
    <n v="43042"/>
    <n v="4600007640"/>
    <x v="3"/>
    <s v="Valor + S.A.S"/>
    <s v="En ejecución"/>
    <m/>
    <s v="Diana Perez Blandon - Ivan Yesid Espinoza Guzman"/>
    <s v="Tipo B2: Supervisión Colegiada"/>
    <s v="Tecnica, Administrativa, Financiera, juridica y contable."/>
  </r>
  <r>
    <x v="10"/>
    <n v="81112209"/>
    <s v="Servicio de mantenimiento, soporte y actualización del software G+ (actualización, soporte y mantenimiento),  Secretaría de Gestión Humana (adición)"/>
    <s v="Enero"/>
    <s v="12 meses"/>
    <s v="Contratación Directa"/>
    <s v="Recursos Propios"/>
    <n v="130000000"/>
    <n v="13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m/>
    <m/>
    <m/>
    <m/>
    <x v="0"/>
    <m/>
    <m/>
    <m/>
    <m/>
    <s v="Tipo C:  Supervisión"/>
    <s v="Supervisión técnica, ambiental, jurídica, administrativa, contable y/o financiera"/>
  </r>
  <r>
    <x v="10"/>
    <n v="81112209"/>
    <s v="Servicio de mantenimiento, soporte y actualización del software ISOLUCION (actualización, soporte y mantenimiento),  Secretaría de Gestión Humana "/>
    <s v="Enero"/>
    <s v="12 meses"/>
    <s v="Contratación Directa"/>
    <s v="Recursos Propios"/>
    <n v="42000000"/>
    <n v="26000000"/>
    <s v="Si"/>
    <s v="Aprobadas"/>
    <s v="Jorge O. Patiño Cardona"/>
    <s v="Profesional Universitario"/>
    <s v="3839691"/>
    <s v="jorge.patino@antioquia.gov.co"/>
    <s v="Fortalecimiento de las TIC en la Administración Departamental"/>
    <s v="Soluciones de Tecnología de información y comunicaciones por demanda incorporadas"/>
    <s v="Fortalecimiento de las tecnologías de información y comunicaciones TIC"/>
    <s v="22-0083"/>
    <s v="Fortalecimiento de las tecnologías de información y comunicaciones TIC"/>
    <s v="Incorporar soluciones informáticas"/>
    <n v="7772"/>
    <n v="19044"/>
    <d v="2017-11-01T00:00:00"/>
    <n v="43042"/>
    <s v="4600007687"/>
    <x v="3"/>
    <s v="ISOLUCIÓN SISTEMAS INTEGR A GE"/>
    <s v="En ejecución"/>
    <m/>
    <s v="Gloria Ivonne Mayo"/>
    <s v="Tipo C:  Supervisión"/>
    <s v="Tecnica, Administrativa, Financiera, juridica y contable."/>
  </r>
  <r>
    <x v="10"/>
    <n v="81112209"/>
    <s v="Servicio de mantenimiento, soporte y actualización del software ARANDA (actualización, soporte y mantenimiento), Secretaría de Gestión Humana"/>
    <s v="Enero"/>
    <s v="12 meses"/>
    <s v="Contratación Directa"/>
    <s v="Recursos Propios"/>
    <n v="170000000"/>
    <n v="17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m/>
    <m/>
    <m/>
    <m/>
    <m/>
    <x v="0"/>
    <m/>
    <m/>
    <m/>
    <s v="Doris Elena Palacio Ramírez"/>
    <s v="Tipo C:  Supervisión"/>
    <s v="Tecnica, Administrativa, Financiera, juridica y contable."/>
  </r>
  <r>
    <x v="10"/>
    <n v="81112205"/>
    <s v="Servicio de mantenimeinto, soporte y actualización de Software Updates License &amp; Support para los productos Oracle que posee el Departamento de Antioquia (Mas 150 millones de Planeación)"/>
    <s v="Julio"/>
    <s v="12 meses"/>
    <s v="Contratación Directa"/>
    <s v="Recursos Propios"/>
    <n v="60000000"/>
    <n v="6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m/>
    <m/>
    <m/>
    <m/>
    <x v="0"/>
    <m/>
    <m/>
    <m/>
    <m/>
    <s v="Tipo C:  Supervisión"/>
    <s v="Supervisión técnica, ambiental, jurídica, administrativa, contable y/o financiera"/>
  </r>
  <r>
    <x v="10"/>
    <n v="81112006"/>
    <s v="Servicio de recepción, transporte, entrega, almacenamiento y custodia de la información corporativa almacenada en medios magnéticos y otros dispositivos de la Gobernación de Antioquia."/>
    <s v="Mayo"/>
    <s v="12 meses"/>
    <s v="Mínima Cuantía"/>
    <s v="Recursos Propios"/>
    <n v="4000000"/>
    <n v="4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m/>
    <m/>
    <m/>
    <m/>
    <x v="0"/>
    <m/>
    <m/>
    <m/>
    <m/>
    <s v="Tipo C:  Supervisión"/>
    <s v="Supervisión técnica, ambiental, jurídica, administrativa, contable y/o financiera"/>
  </r>
  <r>
    <x v="10"/>
    <n v="81112209"/>
    <s v="Servicio de mantenimiento, soporte y actualización del software Kactus-HR, para la gestión de nómina y recursos humanos."/>
    <s v="Julio"/>
    <s v="12 meses"/>
    <s v="Contratación Directa"/>
    <s v="Recursos Propios"/>
    <n v="77000000"/>
    <n v="77000000"/>
    <s v="No"/>
    <s v="N/A"/>
    <s v="Jorge O. Patiño Cardona"/>
    <s v="Profesional Universitario"/>
    <n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m/>
    <m/>
    <m/>
    <m/>
    <m/>
    <x v="0"/>
    <m/>
    <m/>
    <m/>
    <s v="Doris Elena Palacio Ramírez"/>
    <s v="Tipo C:  Supervisión"/>
    <s v="Tecnica, Administrativa, Financiera, juridica y contable."/>
  </r>
  <r>
    <x v="10"/>
    <n v="81112209"/>
    <s v="Servicio de mantenimiento, soporte y actualización del software SISCUOTAS, para la administración de las cuotas partes jubilatorias por cobrar y por pagar del Departamento de Antioquia"/>
    <s v="Julio"/>
    <s v="12 meses"/>
    <s v="Contratación Directa"/>
    <s v="Recursos Propios"/>
    <n v="88000000"/>
    <n v="88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1"/>
    <s v="Fortalecimiento de las tecnologías de información y comunicaciones TIC"/>
    <s v="Intervenir  soluciones informáticas"/>
    <m/>
    <m/>
    <m/>
    <m/>
    <m/>
    <x v="0"/>
    <m/>
    <m/>
    <m/>
    <m/>
    <s v="Tipo C:  Supervisión"/>
    <s v="Supervisión técnica, ambiental, jurídica, administrativa, contable y/o financiera"/>
  </r>
  <r>
    <x v="10"/>
    <n v="81112218"/>
    <s v="Servicio de soporte bolsa de horas base de datos Oracle"/>
    <s v="Enero"/>
    <s v="12 meses"/>
    <s v="Contratación Directa"/>
    <s v="Recursos Propios"/>
    <n v="14676692"/>
    <n v="14676692"/>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2"/>
    <s v="Fortalecimiento de las tecnologías de información y comunicaciones TIC"/>
    <s v="Intervenir  soluciones informáticas"/>
    <m/>
    <m/>
    <m/>
    <m/>
    <m/>
    <x v="0"/>
    <m/>
    <m/>
    <m/>
    <m/>
    <s v="Tipo C:  Supervisión"/>
    <s v="Supervisión técnica, ambiental, jurídica, administrativa, contable y/o financiera"/>
  </r>
  <r>
    <x v="10"/>
    <n v="43233200"/>
    <s v="Servicio de mantenimiento, soporte y renovación de la herramienta  VMware de la Gobernación de Antioquia. "/>
    <s v="Octubre"/>
    <s v="7 meses"/>
    <s v="Selección Abreviada - Subasta Inversa"/>
    <s v="Recursos Propios"/>
    <n v="180000000"/>
    <n v="18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3"/>
    <s v="Fortalecimiento de las tecnologías de información y comunicaciones TIC"/>
    <s v="Intervenir  soluciones informáticas"/>
    <m/>
    <m/>
    <m/>
    <m/>
    <m/>
    <x v="0"/>
    <m/>
    <m/>
    <m/>
    <m/>
    <s v="Tipo C:  Supervisión"/>
    <s v="Supervisión técnica, ambiental, jurídica, administrativa, contable y/o financiera"/>
  </r>
  <r>
    <x v="10"/>
    <n v="80101505"/>
    <s v="Intervenciones asociadas al plan  de trabajo  de los proyectos de:  competencias laborales, cultura y cambio organizacional y gestion del conocimiento. "/>
    <s v="Marzo"/>
    <s v="1 mes"/>
    <s v="Selección Abreviada - Menor Cuantía"/>
    <s v="Recursos Propios"/>
    <n v="163000000"/>
    <n v="163000000"/>
    <s v="No"/>
    <s v="N/A"/>
    <s v="Jorge O. Patiño Cardona"/>
    <s v="Profesional Universitario"/>
    <s v="3839691"/>
    <s v="jorge.patino@antioquia.gov.co"/>
    <s v="Desarrollo del capital intelectual y organizacional"/>
    <s v="Variacion del indice de cultura organizacional"/>
    <s v="Fortalecimiento de las competencias laborales de los servidores pùblcios departamentales_x000a__x000a_Fortalecimiento de la cultura y el cambio organizacional de la Gobernacion de Antioquia_x000a__x000a_Consolidacion del modelo de gestion del cambio de la Gobernacion de Antioquia"/>
    <s v="100012001_x000a_100013001_x000a_100015001"/>
    <s v="37020101_x000a_37020103_x000a_37020104_x000a_37020102"/>
    <s v="Aplicación de pruebas propias_x000a_Aplicación Prueba Betesa_x000a_Certificación en NCLC_x000a_Eventos y Ceremonias_x000a_Fortalecimiento Betesa_x000a_Fortalecimiento prueba Liderazgo_x000a_Fortalecimiento pruebas propias_x000a_Planes de comunicación_x000a_Ceremonia modulo virtual_x000a_Consolidación del programa_x000a_Divulgación del procedimiento_x000a_Gestión de agendas de cambio_x000a_Gestión de las brechas culturales_x000a_Gestión del cartero de la admiración_x000a_Gestión del kit conversacional_x000a_Gestión equipo de lideres de cambio_x000a_Medición de la cultura_x000a_Modulo virtual de conversación_x000a_Seguimiento equipo de lideres de cambio_x000a_Talleres para el cierre de brechas_x000a_Aprendizaje plan de desarrollo_x000a_Cartilla virtual_x000a_Construcción de instructivos_x000a_Evento de multiplicadores_x000a_Eventos de Facilitación_x000a_Gestión del convenio ICETEX_x000a_Gestión relatos de practica_x000a_Hábitos del conocimiento_x000a_Mapas de conocimiento_x000a_Metodologías de facilitación_x000a_Modulo virtual del conocimiento_x000a_Plan de comunicaciones_x000a_Plan de entrega del cargo_x000a_Practicas destacadas_x000a_Talleres para multiplicadores_x000a_Transferencia del conocimiento_x000a_World café_x000a_Recurso Humano_x000a_"/>
    <m/>
    <m/>
    <m/>
    <m/>
    <m/>
    <x v="0"/>
    <m/>
    <m/>
    <m/>
    <s v="David Alejandro Ochoa M. "/>
    <s v="Tipo C:  Supervisión"/>
    <s v="Tecnica, Administrativa, Financiera, juridica y contable."/>
  </r>
  <r>
    <x v="10"/>
    <n v="80101505"/>
    <s v="Prestación del servicio de auditoría de seguimiento al otorgamiento de certificados, con el fin de verificar el cumplimiento del Sistema Integrado de Gestión con los requisitos de las normas de calidad ISO 9001:2008 y NTC GP 1000: 2009, para todos los procesos del SIG"/>
    <s v="Julio"/>
    <s v="10 meses"/>
    <s v="Contratación Directa"/>
    <s v="Recursos Propios"/>
    <n v="14396739"/>
    <n v="14396739"/>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12"/>
    <s v="Auditoría externa"/>
    <m/>
    <m/>
    <m/>
    <m/>
    <m/>
    <x v="0"/>
    <m/>
    <m/>
    <m/>
    <s v="Iván Darío Arango Correa"/>
    <s v="Tipo C:  Supervisión"/>
    <s v="Tecnica, Administrativa, Financiera, juridica y contable."/>
  </r>
  <r>
    <x v="10"/>
    <n v="80101505"/>
    <s v="Apoyar al equipo auditor de la Gobernación de Antioquia para la realización de las auditorías internas de calidad, al Sistema Integrado de Gestión - SIG y realizar entrenamiento teórico práctico en el desarrollo de las mismas a los auditores internos."/>
    <s v="Enero"/>
    <s v="12 meses"/>
    <s v="Contratación Directa"/>
    <s v="Recursos Propios"/>
    <n v="54091800"/>
    <n v="45978030"/>
    <s v="Si"/>
    <s v="Aprobadas"/>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0"/>
    <m/>
    <m/>
    <m/>
    <s v="Iván Darío Arango Correa"/>
    <s v="Tipo C:  Supervisión"/>
    <s v="Tecnica, Administrativa, Financiera, juridica y contable."/>
  </r>
  <r>
    <x v="10"/>
    <n v="80101505"/>
    <s v="Realización del 6° Evento Académico del Sistema Integrado de Gestión"/>
    <s v="Septiembre"/>
    <s v="12 meses"/>
    <s v="Licitación Pública"/>
    <s v="Recursos Propios"/>
    <n v="14300000"/>
    <n v="14300000"/>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0"/>
    <m/>
    <m/>
    <s v="Se trasladará el CDP a la Oficina de Comunicaciones"/>
    <s v="Iván Darío Arango Correa"/>
    <s v="Tipo C:  Supervisión"/>
    <s v="Tecnica, Administrativa, Financiera, juridica y contable."/>
  </r>
  <r>
    <x v="10"/>
    <n v="80101505"/>
    <s v="Realización del Tercer Encuentro de Integrantes de EMC"/>
    <s v="Noviembre"/>
    <s v="6 meses"/>
    <s v="Licitación Pública"/>
    <s v="Recursos Propios"/>
    <n v="23100000.000000004"/>
    <n v="23100000.000000004"/>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0"/>
    <m/>
    <m/>
    <s v="Se trasladará el CDP a la Oficina de Comunicaciones"/>
    <s v="Iván Darío Arango Correa"/>
    <s v="Tipo C:  Supervisión"/>
    <s v="Tecnica, Administrativa, Financiera, juridica y contable."/>
  </r>
  <r>
    <x v="10"/>
    <n v="80111504"/>
    <s v="Designar estudiantes de las universidades privadas para la realización de la práctica académica, con el fin de brindar apoyo a la gestión del Departamento de Antioquia y sus subregiones durante el segundo semestre de 2017 y el primer semestre 2018."/>
    <s v="Enero"/>
    <s v="6 meses"/>
    <s v="Contratación Directa"/>
    <s v="Recursos Propios"/>
    <n v="526896180"/>
    <n v="526896180"/>
    <s v="Si"/>
    <s v="Aprobadas"/>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rivadas"/>
    <m/>
    <m/>
    <m/>
    <m/>
    <m/>
    <x v="0"/>
    <m/>
    <m/>
    <m/>
    <s v="Maribel Barrientos uribe"/>
    <s v="Tipo C:  Supervisión"/>
    <s v="Tecnica, Administrativa, Financiera, juridica y contable."/>
  </r>
  <r>
    <x v="10"/>
    <n v="80111504"/>
    <s v="Designar estudiantes de las universidades públicas para la realización de la práctica académica, con el fin de brindar apoyo a la gestión del Departamento de Antioquia y sus subregiones durante el segundo semestre de 2017 y el primer semestre 2018."/>
    <s v="Enero"/>
    <s v="5 meses"/>
    <s v="Contratación Directa"/>
    <s v="Recursos Propios"/>
    <n v="692661150"/>
    <n v="692661150"/>
    <s v="Si"/>
    <s v="Aprobadas"/>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úblicas"/>
    <m/>
    <m/>
    <m/>
    <m/>
    <m/>
    <x v="0"/>
    <m/>
    <m/>
    <m/>
    <s v="Diego Fernado Bedoya Gallo"/>
    <s v="Tipo C:  Supervisión"/>
    <s v="Tecnica, Administrativa, Financiera, juridica y contable."/>
  </r>
  <r>
    <x v="10"/>
    <n v="80111504"/>
    <s v="Designar estudiantes de las universidades privadas para la realización de la práctica académica, con el fin de brindar apoyo a la gestión del Departamento de Antioquia y sus subregiones durante el segundo semestre de 2018."/>
    <s v="Julio"/>
    <s v="5 meses"/>
    <s v="Contratación Directa"/>
    <s v="Recursos Propios"/>
    <n v="545000000"/>
    <n v="545000000"/>
    <s v="No"/>
    <s v="N/A"/>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rivadas"/>
    <m/>
    <m/>
    <m/>
    <m/>
    <m/>
    <x v="0"/>
    <m/>
    <m/>
    <m/>
    <s v="Maribel Barrientos uribe"/>
    <s v="Tipo C:  Supervisión"/>
    <s v="Tecnica, Administrativa, Financiera, juridica y contable."/>
  </r>
  <r>
    <x v="10"/>
    <n v="80111504"/>
    <s v="Designar estudiantes de las universidades públicas para la realización de la práctica académica, con el fin de brindar apoyo a la gestión del Departamento de Antioquia y sus subregiones durante el segundo semestre de 2018."/>
    <s v="Julio"/>
    <s v="10 meses"/>
    <s v="Contratación Directa"/>
    <s v="Recursos Propios"/>
    <n v="450000000"/>
    <n v="450000000"/>
    <s v="No"/>
    <s v="N/A"/>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úblicas"/>
    <m/>
    <m/>
    <m/>
    <m/>
    <m/>
    <x v="0"/>
    <m/>
    <m/>
    <m/>
    <s v="Diego Fernado Bedoya Gallo"/>
    <s v="Tipo C:  Supervisión"/>
    <s v="Tecnica, Administrativa, Financiera, juridica y contable."/>
  </r>
  <r>
    <x v="10"/>
    <n v="80111504"/>
    <s v="Realización de los diferentes eventos de prácticas (Inducción, encuentro de experiencias y de certificación)."/>
    <s v="Julio"/>
    <s v="11 meses"/>
    <s v="Contratación Directa"/>
    <s v="Recursos Propios"/>
    <n v="50000000"/>
    <n v="50000000"/>
    <s v="Si"/>
    <s v="Aprobadas"/>
    <s v="Jorge O. Patiño Cardona"/>
    <s v="Profesional Universitario"/>
    <s v="3839691"/>
    <s v="jorge.patino@antioquia.gov.co"/>
    <s v="Prácticas de Excelencia"/>
    <s v="Eventos"/>
    <s v="Fortalecimiento incorporación de estudiantes en semestre de práctica que aporten al desarrollo de proyectos de corta duración 2016-2019. Medellín, Antioquia, Occidente"/>
    <s v="020130001"/>
    <n v="37020301"/>
    <s v="Logistica_x000a_Alimentación"/>
    <m/>
    <m/>
    <m/>
    <m/>
    <m/>
    <x v="0"/>
    <m/>
    <m/>
    <m/>
    <s v="Maribel Barrientos uribe"/>
    <s v="Tipo C:  Supervisión"/>
    <s v="Tecnica, Administrativa, Financiera, juridica y contable."/>
  </r>
  <r>
    <x v="10"/>
    <n v="80101505"/>
    <s v="Convenio Educativo Departamento de Antioquia ICETEX "/>
    <s v="Enero"/>
    <s v="13 meses"/>
    <s v="Contratación Directa"/>
    <s v="Recursos Propios"/>
    <n v="100000000"/>
    <n v="100000000"/>
    <s v="No"/>
    <s v="N/A"/>
    <s v="Jorge O. Patiño Cardona"/>
    <s v="Profesional Universitario"/>
    <s v="3839691"/>
    <s v="jorge.patino@antioquia.gov.co"/>
    <s v="Gestión del Empleo Público"/>
    <s v="Capacitación para el Fortalecimiento de la Gestión Institucional en Todo el Departamento de Antioquia"/>
    <s v="Capacitación para el fortalecimiento de la gestión institucional"/>
    <s v="02-0165"/>
    <s v="Servidores públicos fortalecidos en sus competencias"/>
    <s v="Servicios"/>
    <m/>
    <m/>
    <m/>
    <m/>
    <m/>
    <x v="0"/>
    <m/>
    <m/>
    <m/>
    <s v="Beatriz Elena Restrepo Munera"/>
    <s v="Tipo C:  Supervisión"/>
    <s v="Tecnica, Administrativa, Financiera, juridica y contable."/>
  </r>
  <r>
    <x v="10"/>
    <n v="85101706"/>
    <s v="Prestar los servicios de atención y prevención de accidentes de trabajo y enfermedades laborales (ATEL) de empleados, trabajadores, estudiantes en práctica y contratistas independientes (riesgos lV y V) de la administración departamental."/>
    <s v="Enero"/>
    <s v="13 meses"/>
    <s v="Contratación Directa"/>
    <s v="Recursos Propios"/>
    <n v="1690248628"/>
    <n v="599869670"/>
    <s v="Si"/>
    <s v="Aprobadas"/>
    <s v="Jorge O. Patiño Cardona"/>
    <s v="Profesional Universitario"/>
    <s v="3839692"/>
    <s v="jorge.patino@antioquia.gov.co"/>
    <s v="N/A"/>
    <s v="N/A"/>
    <s v="N/A"/>
    <s v="N/A"/>
    <s v="N/A"/>
    <s v="N/A"/>
    <n v="7794"/>
    <s v="19275 - 19270 - 19271 - 19235"/>
    <d v="2018-10-30T00:00:00"/>
    <n v="43413"/>
    <s v="2017-SS-24-0014"/>
    <x v="3"/>
    <s v="Positiva Compañía de Seguros"/>
    <s v="En ejecución"/>
    <m/>
    <s v="Roberto Hernandez Arboleda"/>
    <s v="Tipo C:  Supervisión"/>
    <s v="Tecnica, Administrativa, Financiera, juridica y contable."/>
  </r>
  <r>
    <x v="10"/>
    <n v="86111600"/>
    <s v="Realizar cursos de capacitación informal, artes, oficios, recreación y deportes para los servidores públicos departamentales y sus beneficiarios directos, y las actividades inherentes a la jornada de integración de la familia, de acuerdo a lo establecido en la ley 1857 de 2017"/>
    <s v="Enero"/>
    <s v="12 meses"/>
    <s v="Contratación Directa"/>
    <s v="Recursos Propios"/>
    <n v="750000000"/>
    <n v="127500000"/>
    <s v="Si"/>
    <s v="Aprobadas"/>
    <s v="Jorge O. Patiño Cardona"/>
    <s v="Profesional Universitario"/>
    <s v="3839692"/>
    <s v="jorge.patino@antioquia.gov.co"/>
    <s v="Fortalecimiento del bienestar laboral y mejoramiento de la calidad de vida"/>
    <s v="Servidores Públicos intervenidos integralmente desde la seguridad y salud en el trabajo"/>
    <s v="Mejoramiento de la Calidad de Vida de los servidores públicos y sus beneficiarios directos de la Gobernación de Antioquia"/>
    <s v="10-0018"/>
    <s v="Satisfacción de los pensionados departamentales"/>
    <s v="Servicios"/>
    <n v="7971"/>
    <s v="18667 - 19457"/>
    <d v="2017-11-22T00:00:00"/>
    <n v="43434"/>
    <n v="4600007927"/>
    <x v="3"/>
    <s v="Comfama"/>
    <s v="En ejecución"/>
    <m/>
    <s v="Elvia María Ríos Izquierdo"/>
    <s v="Tipo C:  Supervisión"/>
    <s v="Tecnica, Administrativa, Financiera, juridica y contable."/>
  </r>
  <r>
    <x v="10"/>
    <n v="851015003"/>
    <s v="Realizar las evaluaciones médicas ocupacionales, la práctica de exámenes de laboratorio, la aplicación de vacunas necesarias para el ingreso, las evaluaciones periódicas y las ayudas necesarias para el egreso del servidor público departamental."/>
    <s v="Enero"/>
    <s v="12 meses"/>
    <s v="Mínima Cuantía"/>
    <s v="Recursos Propios"/>
    <n v="15000000"/>
    <n v="12500000"/>
    <s v="Si"/>
    <s v="Aprobadas"/>
    <s v="Jorge O. Patiño Cardona"/>
    <s v="Profesional Universitario"/>
    <s v="3839692"/>
    <s v="jorge.patino@antioquia.gov.co"/>
    <s v="Gestión de la Seguridad y Salud en el Trabajo"/>
    <s v="Servidores Públicos intervenidos integralmente desde la seguridad y salud en el trabajo"/>
    <s v="Implementación de la Seguridad y Salud en el Trabajo en la Gobernación de Antioquia"/>
    <s v="01-0025"/>
    <s v="Fortalecer la Seguridad y la Salud en el Trabajo"/>
    <s v="Servicios"/>
    <m/>
    <m/>
    <m/>
    <m/>
    <m/>
    <x v="0"/>
    <m/>
    <m/>
    <m/>
    <s v="Jaime Ignacio Gaviria C"/>
    <s v="Tipo C:  Supervisión"/>
    <s v="Tecnica, Administrativa, Financiera, juridica y contable."/>
  </r>
  <r>
    <x v="10"/>
    <n v="861116004"/>
    <s v="Prestar los servicios no contemplados en el plan obligatorio de salud, mediante un plan complementario para el trabajador oficial y su núcleo familiar."/>
    <s v="Enero"/>
    <s v="9 meses"/>
    <s v="Mínima Cuantía"/>
    <s v="Recursos Propios"/>
    <n v="73000000"/>
    <n v="73000000"/>
    <s v="Si"/>
    <s v="Aprobadas"/>
    <s v="Jorge O. Patiño Cardona"/>
    <s v="Profesional Universitario"/>
    <s v="3839692"/>
    <s v="jorge.patino@antioquia.gov.co"/>
    <s v="N/A"/>
    <s v="N/A"/>
    <s v="N/A"/>
    <s v="N/A"/>
    <s v="N/A"/>
    <s v="N/A"/>
    <m/>
    <m/>
    <m/>
    <m/>
    <m/>
    <x v="0"/>
    <m/>
    <m/>
    <m/>
    <s v="Francisco Guillermo Castro"/>
    <s v="Tipo C:  Supervisión"/>
    <s v="Tecnica, Administrativa, Financiera, juridica y contable."/>
  </r>
  <r>
    <x v="10"/>
    <s v="80141900; 80141600; 90101600; 90111600_x000a_"/>
    <s v="Prestar servicios de apoyo logístico necesario para el desarrollo de los programas de  Capacitación, Bienestar Laboral, Seguridad y Salud en el Trabajo y Mejoramiento de la Calidad de Vida de los servidores públicos, los jubilados y pensionados departamentales y sus familias"/>
    <s v="Enero"/>
    <s v="6 meses"/>
    <s v="Licitación Pública"/>
    <s v="Recursos Propios"/>
    <n v="1117378164"/>
    <n v="1117378164"/>
    <s v="No"/>
    <s v="N/A"/>
    <s v="Jorge O. Patiño Cardona"/>
    <s v="Profesional Universitario"/>
    <s v="3839692"/>
    <s v="jorge.patino@antioquia.gov.co"/>
    <s v="Fortalecimiento del bienestar laboral y mejoramiento de la calidad de vida"/>
    <s v="Servidores Públicos intervenidos integralmente desde la seguridad y salud en el trabajo"/>
    <s v="Mejoramiento de la Calidad de Vida de los servidores públicos y sus beneficiarios directos de la Gobernación de Antioquia"/>
    <s v="10-0022"/>
    <s v="Satisfacción de los servidores públicos departamentales"/>
    <s v="Servicios"/>
    <m/>
    <m/>
    <m/>
    <m/>
    <m/>
    <x v="0"/>
    <m/>
    <m/>
    <m/>
    <s v="Beatriz Elena Restrepo Munera"/>
    <s v="Tipo C:  Supervisión"/>
    <s v="Tecnica, Administrativa, Financiera, juridica y contable."/>
  </r>
  <r>
    <x v="10"/>
    <n v="851015003"/>
    <s v="Contratación de exámenes médicos para servidores y contratistas independientes (semana de la salud ocupacional para CAD y todo el Departamento de Antioquia)"/>
    <s v="Junio"/>
    <s v="12 meses"/>
    <s v="Mínima Cuantía"/>
    <s v="Recursos Propios"/>
    <n v="60000000"/>
    <n v="6000000"/>
    <s v="No"/>
    <s v="N/A"/>
    <s v="Jorge O. Patiño Cardona"/>
    <s v="Profesional Universitario"/>
    <s v="3839692"/>
    <s v="jorge.patino@antioquia.gov.co"/>
    <s v="Gestión de la Seguridad y Salud en el Trabajo"/>
    <s v="Servidores Públicos intervenidos integralmente desde la seguridad y salud en el trabajo"/>
    <s v="Implementación de la Seguridad y Salud en el Trabajo en la Gobernación de Antioquia"/>
    <s v="01-0025"/>
    <s v="Fortalecer la Seguridad y la Salud en el Trabajo"/>
    <s v="Servicios"/>
    <m/>
    <m/>
    <m/>
    <m/>
    <m/>
    <x v="0"/>
    <m/>
    <m/>
    <m/>
    <s v="Jaime Ignacio Gaviria C"/>
    <s v="Tipo C:  Supervisión"/>
    <s v="Tecnica, Administrativa, Financiera, juridica y contable."/>
  </r>
  <r>
    <x v="10"/>
    <n v="80121610"/>
    <s v="Prestar los servicios como apoderada(o) en los procesos prejurídicos y jurídicos para el cobro de la cartera morosa en favor del Fondo de la Vivienda del Departamento de Antioquia."/>
    <s v="Enero"/>
    <s v="10 meses"/>
    <s v="Contratación Directa"/>
    <s v="Recursos Propios"/>
    <n v="30000000"/>
    <n v="3000000"/>
    <s v="No"/>
    <s v="N/A"/>
    <s v="Jorge O. Patiño Cardona"/>
    <s v="Profesional Universitario"/>
    <s v="3839693"/>
    <s v="jorge.patino@antioquia.gov.co"/>
    <s v="N/A"/>
    <s v="N/A"/>
    <s v="N/A"/>
    <s v="N/A"/>
    <s v="N/A"/>
    <s v="N/A"/>
    <m/>
    <m/>
    <m/>
    <m/>
    <m/>
    <x v="0"/>
    <m/>
    <m/>
    <m/>
    <s v="Gloria Marcela Botero Isaza"/>
    <s v="Tipo C:  Supervisión"/>
    <s v="Tecnica, Administrativa, Financiera, juridica y contable."/>
  </r>
  <r>
    <x v="11"/>
    <n v="78141500"/>
    <s v="ADQUISISCION DE TIQUETES AEREOS VF 600002262"/>
    <s v="Junio"/>
    <s v="10 meses"/>
    <s v="Contratación Directa"/>
    <s v="Recursos Propios"/>
    <n v="30000000"/>
    <n v="30000000"/>
    <s v="Si"/>
    <s v="Aprobadas"/>
    <s v="VICTORIA E RAMIREZ VELEZ"/>
    <s v="SECRETARIA DE GOBIERNO"/>
    <s v="3838301"/>
    <s v="victoria.ramirez@antioquia.gov.co"/>
    <m/>
    <s v="Recursos de Funcionamiento"/>
    <s v="Recursos de Funcionamiento"/>
    <s v="N/A"/>
    <m/>
    <m/>
    <m/>
    <m/>
    <m/>
    <m/>
    <m/>
    <x v="0"/>
    <m/>
    <m/>
    <s v="traslado a la Secretaria General- Subsecretaría Logistica"/>
    <s v="VICTORIA E RAMIREZ VELEZ"/>
    <s v="Tipo C:  Supervisión"/>
    <s v="Tecnica, Administrativa, Financiera."/>
  </r>
  <r>
    <x v="11"/>
    <n v="50111500"/>
    <s v="SUMINISTRO DE VIVERES CARCEL YARUMITO VF 600002270"/>
    <s v="Mayo"/>
    <s v="6 meses"/>
    <s v="Mínima Cuantía"/>
    <s v="Recursos Propios"/>
    <n v="70000000"/>
    <n v="20000000"/>
    <s v="Si"/>
    <s v="Aprobadas"/>
    <s v="VICTORIA E RAMIREZ VELEZ"/>
    <s v="SECRETARIA DE GOBIERNO"/>
    <s v="3838302"/>
    <s v="victoria.ramirez@antioquia.gov.co"/>
    <m/>
    <s v="Recursos de Funcionamiento"/>
    <s v="Recursos de Funcionamiento"/>
    <s v="N/A"/>
    <m/>
    <m/>
    <m/>
    <m/>
    <m/>
    <m/>
    <m/>
    <x v="0"/>
    <m/>
    <m/>
    <s v="Recursos de funcionamiento"/>
    <s v="VICTORIA E RAMIREZ VELEZ"/>
    <s v="Tipo C:  Supervisión"/>
    <s v="Tecnica, Administrativa, Financiera."/>
  </r>
  <r>
    <x v="11"/>
    <n v="93151500"/>
    <s v="PROMOCION Y PROTECION DE DDHH"/>
    <s v="Enero"/>
    <s v="5 meses"/>
    <s v="Contratación Directa"/>
    <s v="Recursos Propios"/>
    <n v="300000000"/>
    <n v="300000000"/>
    <s v="No"/>
    <s v="N/A"/>
    <s v="CARLOS MARIO VANEGAS CALLE"/>
    <s v="DIRECTOR DE DERECHOS HUMANOS"/>
    <s v="3839107"/>
    <s v="carlos.vanegas@antioquia. Gov.co"/>
    <s v="Promoción, prevención y protección de los Derechos Humanos (DDHH) y Derecho Internacional Humanitario (DIH)"/>
    <s v="Mesas Técnicas de Trabajo en Derechos Humanos (DDHH),  con  de planes de acción implementados."/>
    <m/>
    <s v="22-0023"/>
    <m/>
    <m/>
    <m/>
    <m/>
    <m/>
    <m/>
    <m/>
    <x v="0"/>
    <m/>
    <m/>
    <m/>
    <s v="CARLOS MARIO VANEGAS CALLE"/>
    <s v="Tipo C:  Supervisión"/>
    <s v="Tecnica, Administrativa, Financiera."/>
  </r>
  <r>
    <x v="11"/>
    <n v="93151500"/>
    <s v="RESTITUCION DE TIERRAS"/>
    <s v="Julio"/>
    <s v="12 meses"/>
    <s v="Contratación Directa"/>
    <s v="Recursos Propios"/>
    <n v="129060293"/>
    <n v="129060293"/>
    <s v="No"/>
    <s v="N/A"/>
    <s v="CARLOS MARIO VANEGAS CALLE"/>
    <s v="Sub secretario de seguridad y convivencia ciudadana"/>
    <s v="3838353"/>
    <s v="carlos.vanegas@antioquia. Gov.co"/>
    <s v="Protección, restablecimiento de los derechos y reparación individual y colectiva a las  víctimas del conflicto armado."/>
    <s v="Plan de Acción territorial departamental ajustado e implementado_x000a_Estrategias comunicacionales para la difusión reconocimiento, _x000a_protección, defensa y garantía de los Derechos Humanos (DDHH) y la resolución pacífica de conflictos. _x000a__x000a_"/>
    <s v="Protección, restablecimiento de los derechos y reparación individual y colectiva a las  víctimas del conflicto armado."/>
    <s v="14-0061"/>
    <m/>
    <m/>
    <m/>
    <m/>
    <m/>
    <m/>
    <m/>
    <x v="0"/>
    <m/>
    <m/>
    <m/>
    <s v="CARLOS MARIO VANEGAS CALLE"/>
    <s v="Tipo C:  Supervisión"/>
    <s v="Tecnica, Administrativa, Financiera."/>
  </r>
  <r>
    <x v="11"/>
    <n v="92101500"/>
    <s v="EDUCACION Y REGULACION VIAL VF 600002268"/>
    <s v="Enero"/>
    <s v="8 meses"/>
    <s v="Régimen Especial"/>
    <s v="Recursos Propios"/>
    <n v="469908333"/>
    <n v="156636111"/>
    <s v="Si"/>
    <s v="Aprobadas"/>
    <s v="CARLOS MARIO MARIN MARIN"/>
    <s v="GERENTE"/>
    <s v="3839336"/>
    <s v="astrid.arroyo@antioquia.gov.co"/>
    <s v="Movilidad segura en el Departamento de Antioquia"/>
    <s v="Municipios sin organismos de tránsito con Programas Integrales en Seguridad Vial"/>
    <s v="Apoyo en su logistica e inteligencia a la fuerza pública y organismos de seguridad en_x000a_Antioquia"/>
    <s v="22-0173"/>
    <s v="Municipios sin organismos de tránsito con Programas Integrales en Seguridad Vial"/>
    <s v="Municipios sin organismos de tránsito con Programas Integrales en Seguridad Vial"/>
    <n v="6434"/>
    <n v="6434"/>
    <d v="2017-07-14T00:00:00"/>
    <m/>
    <n v="4600007048"/>
    <x v="1"/>
    <s v="POLICIA NACIONAL"/>
    <m/>
    <s v="En ejecución"/>
    <s v="CARLOS MARIO MARIN MARIN"/>
    <s v="Tipo C:  Supervisión"/>
    <s v="Tecnica, Administrativa, Financiera."/>
  </r>
  <r>
    <x v="11"/>
    <n v="72121400"/>
    <s v="CONSTRUCCION, MENTENIMIENTO Y ADECUACIONES FUERZA PUBLICA"/>
    <s v="Abril"/>
    <s v="12 meses"/>
    <s v="Licitación Pública"/>
    <s v="Recursos Propios"/>
    <n v="2900000000"/>
    <n v="2900000000"/>
    <s v="No"/>
    <s v="N/A"/>
    <s v="HUGO ALBERTO PARRA GALEANO"/>
    <s v="Sub secretario de seguridad y convivencia ciudadana"/>
    <s v="3838330"/>
    <s v="hugo.parra@antioquia.gov.co"/>
    <s v="Fortalecimiento a la Seguridad y Orden Público"/>
    <s v="Sedes de la Fuerza Pública y Organismos de Seguridad Adecuados y Construidos"/>
    <s v="Construcción, mejoramiento y dotación de sedes de la fuerza pública y organismos de seguridad de Antioquia "/>
    <s v="08-0016"/>
    <s v="Sedes de la Fuerza Pública y Organismos de Seguridad Adecuados y Construidos"/>
    <s v="Estudios, diseños, construcción, adecuación, mantenimiento e  interventoría"/>
    <m/>
    <m/>
    <m/>
    <m/>
    <m/>
    <x v="0"/>
    <m/>
    <m/>
    <m/>
    <s v="HUGO ALBERTO PARRA GALEANO"/>
    <s v="Tipo C:  Supervisión"/>
    <s v="Tecnica, Administrativa, Financiera."/>
  </r>
  <r>
    <x v="11"/>
    <s v=" 80111600"/>
    <s v="TEMPORALES PROYECTO CONSTRUCCION, MENTENIMIENTO Y ADECUACIONES FUERZA PUBLICA"/>
    <s v="Enero"/>
    <s v="10 meses"/>
    <s v="Contratación Directa"/>
    <s v="Recursos Propios"/>
    <n v="100000000"/>
    <n v="100000000"/>
    <s v="No"/>
    <s v="N/A"/>
    <s v="HUGO ALBERTO PARRA GALEANO"/>
    <s v="Sub secretario de seguridad y convivencia ciudadana"/>
    <s v="3838330"/>
    <s v="hugo.parra@antioquia.gov.co"/>
    <s v="Fortalecimiento a la Seguridad y Orden Público"/>
    <s v="Sedes de la Fuerza Pública y Organismos de Seguridad Adecuados y Construidos"/>
    <s v="Construcción, mejoramiento y dotación de sedes de la fuerza pública y organismos de seguridad de Antioquia "/>
    <s v="08-0016"/>
    <s v="Sedes de la Fuerza Pública y Organismos de Seguridad Adecuados y Construidos"/>
    <m/>
    <m/>
    <m/>
    <m/>
    <m/>
    <m/>
    <x v="0"/>
    <m/>
    <m/>
    <s v="Traslado CDP a la Secretaría de Gestión Humana para el pago de temporales"/>
    <s v="HUGO ALBERTO PARRA GALEANO"/>
    <s v="Tipo C:  Supervisión"/>
    <s v="Tecnica, Administrativa, Financiera."/>
  </r>
  <r>
    <x v="11"/>
    <s v="80141600"/>
    <s v="OPERACIÓN LOGISTICA OPERATIVOS FUERZA PÚBLICA, ORGASNISMOS DE SEGURIDAD Y JUSTICIA VF"/>
    <s v="Enero"/>
    <s v="6 meses"/>
    <s v="Contratación Directa"/>
    <s v="Recursos Propios"/>
    <n v="1500000000"/>
    <n v="10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m/>
    <n v="7730"/>
    <n v="7730"/>
    <d v="2017-10-25T00:00:00"/>
    <s v="2017060108445"/>
    <n v="4600007716"/>
    <x v="3"/>
    <s v="METROPARQUES"/>
    <m/>
    <s v="En ejecución"/>
    <s v="HUGO ALBERTO PARRA GALEANO"/>
    <s v="Tipo C:  Supervisión"/>
    <s v="Tecnica, Administrativa, Financiera."/>
  </r>
  <r>
    <x v="11"/>
    <s v="80141600"/>
    <s v="OPERACIÓN LOGISTICA OPERATIVOS FUERZA PÚBLICA, ORGASNISMOS DE SEGURIDAD Y JUSTICIA "/>
    <s v="Julio"/>
    <s v="10 meses"/>
    <s v="Contratación Directa"/>
    <s v="Recursos Propios"/>
    <n v="500000000"/>
    <n v="5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11"/>
    <n v="92111800"/>
    <s v="PAGO DE RECOMENSAS Y PROTECCION DE VÍCTIMAS Y TESTIGOS EN PRO DE LA SEGURIDAD Y LA CONVIVENCIA EN EL DEPARTAMENTO DE ANTIOQUIA VF 6000002266"/>
    <s v="Enero"/>
    <s v="5 meses"/>
    <s v="Contratación Directa"/>
    <s v="Recursos Propios"/>
    <n v="240000000"/>
    <n v="2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n v="7751"/>
    <n v="7751"/>
    <d v="2017-10-25T00:00:00"/>
    <s v="2017060109184"/>
    <n v="4600007830"/>
    <x v="3"/>
    <s v="EMPRESA PARA LA SEGURIDAD URBANA"/>
    <m/>
    <s v="En ejecución"/>
    <s v="HUGO ALBERTO PARRA GALEANO"/>
    <s v="Tipo C:  Supervisión"/>
    <s v="Tecnica, Administrativa, Financiera."/>
  </r>
  <r>
    <x v="11"/>
    <n v="92111800"/>
    <s v="PAGO DE RECOMENSAS Y PROTECCION DE VÍCTIMAS Y TESTIGOS EN PRO DE LA SEGURIDAD Y LA CONVIVENCIA EN EL DEPARTAMENTO DE ANTIOQUIA VF 6000002266"/>
    <s v="Agosto"/>
    <s v="10 meses"/>
    <s v="Contratación Directa"/>
    <s v="Recursos Propios"/>
    <n v="100000000"/>
    <n v="1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11"/>
    <s v="80141600"/>
    <s v="APOYO A LA LOGISTICA E INTELIGENCIA D ELA FUERZA PUBLICA"/>
    <s v="Febrero"/>
    <s v="12 meses"/>
    <s v="Selección Abreviada - Menor Cuantía"/>
    <s v="Recursos Propios"/>
    <n v="173000000"/>
    <n v="173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11"/>
    <s v=" 80111600"/>
    <s v="TEMPORALES APOYO A LA LOGISTICA E INTELIGENCIA D ELA FUERZA PUBLICA"/>
    <s v="Enero"/>
    <s v="16 meses"/>
    <s v="Contratación Directa"/>
    <s v="Recursos Propios"/>
    <n v="730500000"/>
    <n v="7305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s v="Traslado CDP a la Secretaría de Gestión Humana para el pago de temporales"/>
    <s v="HUGO ALBERTO PARRA GALEANO"/>
    <s v="Tipo C:  Supervisión"/>
    <s v="Supervisión técnica, ambiental, jurídica, administrativa, contable y/o financiera"/>
  </r>
  <r>
    <x v="11"/>
    <n v="72121400"/>
    <s v="CONSTRUCCION MANTENIMIENTO DE SEDES VF 600002423"/>
    <s v="Enero"/>
    <s v="9 meses"/>
    <s v="Contratación Directa"/>
    <s v="Recursos Propios"/>
    <n v="9019927066"/>
    <n v="1000000000"/>
    <s v="Si"/>
    <s v="Aprobadas"/>
    <s v="HUGO ALBERTO PARRA GALEANO"/>
    <s v="Sub secretario de seguridad y convivencia ciudadana"/>
    <s v="3838330"/>
    <s v="hugo.parra@antioquia.gov.co"/>
    <s v="Fortalecimiento a la Seguridad y Orden Público"/>
    <s v="Sedes de la Fuerza Pública y Organismos de Seguridad Adecuados y Construidos"/>
    <s v="Construcción, mejoramiento y dotación de sedes de la fuerza pública y organismos de seguridad de Antioquia "/>
    <s v="08-0011"/>
    <s v="Sedes de la Fuerza Pública y Organismos de Seguridad Adecuados y Construidos"/>
    <s v="Estudios, diseños, construcción, adecuación, mantenimiento e  interventoría"/>
    <n v="6718"/>
    <n v="6718"/>
    <d v="2017-03-27T00:00:00"/>
    <s v="2017060053415"/>
    <n v="4600006649"/>
    <x v="3"/>
    <s v="EMPRESA DE VIVIENDA DE ANTIOQUIA"/>
    <m/>
    <s v="En ejecución"/>
    <s v="HUGO ALBERTO PARRA GALEANO"/>
    <s v="Tipo C:  Supervisión"/>
    <s v="Tecnica, Administrativa, Financiera."/>
  </r>
  <r>
    <x v="11"/>
    <n v="15101500"/>
    <s v="COMBUSTIBLE FUERZA PUBLICA VF 600002460"/>
    <s v="Enero"/>
    <s v="10 meses"/>
    <s v="Selección Abreviada - Subasta Inversa"/>
    <s v="Recursos Propios"/>
    <n v="1420000000"/>
    <n v="2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s v="Suministro de combustible para Fuerza Pública, Organismos de Seguridad y Justicia"/>
    <n v="7032"/>
    <n v="7032"/>
    <d v="2017-06-16T00:00:00"/>
    <s v="2017060084466"/>
    <n v="4600006924"/>
    <x v="3"/>
    <s v="DIEGO LPEZ S.A.S"/>
    <m/>
    <s v="En ejecución"/>
    <s v="HUGO ALBERTO PARRA GALEANO"/>
    <s v="Tipo C:  Supervisión"/>
    <s v="Tecnica, Administrativa, Financiera."/>
  </r>
  <r>
    <x v="11"/>
    <n v="15101500"/>
    <s v="COMBUSTIBLE FUERZA PUBLICA "/>
    <s v="Febrero"/>
    <s v="9 meses"/>
    <s v="Selección Abreviada - Subasta Inversa"/>
    <s v="Recursos Propios"/>
    <n v="1000000000"/>
    <n v="10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s v="Suministro de combustible para Fuerza Pública, Organismos de Seguridad y Justicia"/>
    <m/>
    <m/>
    <m/>
    <m/>
    <m/>
    <x v="0"/>
    <m/>
    <m/>
    <m/>
    <s v="HUGO ALBERTO PARRA GALEANO"/>
    <s v="Tipo C:  Supervisión"/>
    <s v="Tecnica, Administrativa, Financiera."/>
  </r>
  <r>
    <x v="11"/>
    <n v="25101500"/>
    <s v="ADQUISICION DE PARQUE AUTOMOTOR (VEHÍCULOS, MOTOCICLETAS, BOTES Y MOTORES) PARA LA FUERZA PÚBLICA, ORGANISMOS DE SEGURIDAD Y J"/>
    <s v="Marzo"/>
    <s v="12 meses"/>
    <s v="Selección Abreviada - Acuerdo Marco de Precios"/>
    <s v="Recursos Propios"/>
    <n v="1500000000"/>
    <n v="15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
    <s v="Compra de carros, motos para Fuerza Pública, Organismos de Seguridad y Justicia"/>
    <m/>
    <m/>
    <m/>
    <m/>
    <m/>
    <x v="0"/>
    <m/>
    <m/>
    <m/>
    <s v="HUGO ALBERTO PARRA GALEANO"/>
    <s v="Tipo C:  Supervisión"/>
    <s v="Tecnica, Administrativa, Financiera."/>
  </r>
  <r>
    <x v="11"/>
    <n v="92101700"/>
    <s v="FORTALECIMIENTO RESPONSABILIDAD PENAL ADOLECENTES VF 600002267"/>
    <s v="Mayo"/>
    <s v="10 meses"/>
    <s v="Régimen Especial"/>
    <s v="Recursos Propios"/>
    <n v="685763241"/>
    <n v="228000000"/>
    <s v="Si"/>
    <s v="Aprobadas"/>
    <s v="AICARDO URREGO USUGA"/>
    <s v="DIRECTOR DE APOYO INSTITUCIONAL"/>
    <s v="3838350"/>
    <s v="aicardo.urrego@antioquia.gov.co"/>
    <s v="Antioquia Convive y es Justa"/>
    <s v="Cupos para la atención de adolescentes infractores de la Ley Penal pagados"/>
    <s v="Antioquia Convive y es Justa"/>
    <s v="09-005"/>
    <s v="Cupos para la atención de adolescentes infractores de la Ley Penal pagados"/>
    <m/>
    <n v="6863"/>
    <n v="6863"/>
    <m/>
    <s v="2017060076783"/>
    <n v="4600006749"/>
    <x v="1"/>
    <s v="IPSICOL"/>
    <m/>
    <s v="En ejecución"/>
    <s v="AICARDO URREGO USUGA"/>
    <s v="Tipo C:  Supervisión"/>
    <s v="Tecnica, Administrativa, Financiera."/>
  </r>
  <r>
    <x v="11"/>
    <n v="83111600"/>
    <s v=" TECNOLOGÍA PARA LA SEGURIDAD  -COMUNICACION MOVIL AVANTEL VF 600002265"/>
    <s v="Enero"/>
    <s v="11 meses"/>
    <s v="Contratación Directa"/>
    <s v="Recursos Propios"/>
    <n v="23500000"/>
    <n v="19000000"/>
    <s v="Si"/>
    <s v="Aprobadas"/>
    <s v="HUGO ALBERTO PARRA GALEANO"/>
    <s v="Sub secretario de seguridad y convivencia ciudadana"/>
    <s v="3838330"/>
    <s v="hugo.parra@antioquia.gov.co"/>
    <s v="Fortalecimiento a la Seguridad y Orden Público"/>
    <s v="* Municipios con sistemas de recepción de denunicas en línea funcionando._x000a_*Organismos de Seguridad y Fuerza Pública, Fortalecidos y Dotados."/>
    <s v="Implementación de tecnologías y sistemas de información para la seguridad y convivencia ciudadana en el Departamento de Antioquia"/>
    <s v="22-1002"/>
    <s v="* Municipios con sistemas de recepción de denunicas en línea funcionando.  Organismos de Seguridad y Fuerza Pública, Fortalecidos y Dotados."/>
    <m/>
    <n v="7729"/>
    <n v="7729"/>
    <d v="2017-10-25T00:00:00"/>
    <s v="2017060108106"/>
    <n v="4600007647"/>
    <x v="3"/>
    <s v="AVANTEL S.A.S"/>
    <m/>
    <s v="En ejecución"/>
    <s v="HUGO ALBERTO PARRA GALEANO"/>
    <s v="Tipo C:  Supervisión"/>
    <s v="Tecnica, Administrativa, Financiera."/>
  </r>
  <r>
    <x v="11"/>
    <n v="92101602"/>
    <s v="Prestar los servicios como Coordinador Ejecutivo de los Bomberos de Antioquia en cumplimiento de la Ley 1575 de 2012, las Resolución 0661 de 2014, la Resolución 384 de 2017 y Resolución 429 de 2017"/>
    <s v="Enero"/>
    <s v="13 meses"/>
    <s v="Contratación Directa"/>
    <s v="Recursos Propios"/>
    <n v="28886258"/>
    <n v="28886258"/>
    <s v="Si"/>
    <s v="Aprobadas"/>
    <s v="AICARDO URREGO USUGA"/>
    <s v="DIRECTOR DE APOYO INSTITUCIONAL"/>
    <s v="3838350"/>
    <s v="aicardo.urrego@antioquia.gov.co"/>
    <m/>
    <s v="Recursos de Funcionamiento"/>
    <s v="Recursos de Funcionamiento"/>
    <s v="23-00007"/>
    <m/>
    <m/>
    <m/>
    <m/>
    <m/>
    <m/>
    <m/>
    <x v="0"/>
    <m/>
    <m/>
    <s v="Recursos de funcionamiento"/>
    <s v="AICARDO URREGO USUGA"/>
    <s v="Tipo C:  Supervisión"/>
    <s v="Tecnica, Administrativa, Financiera."/>
  </r>
  <r>
    <x v="11"/>
    <n v="90101600"/>
    <s v="SUMINISTRO DE ALIMENTACIÓN COMO APOYO A LA REGISTRADURÍA VF 6000002271"/>
    <s v="Enero"/>
    <s v="8 meses"/>
    <s v="Selección Abreviada - Menor Cuantía"/>
    <s v="Recursos Propios"/>
    <n v="196000000"/>
    <n v="54000000"/>
    <s v="Si"/>
    <s v="Aprobadas"/>
    <s v="AICARDO URREGO USUGA"/>
    <s v="DIRECTOR DE APOYO INSTITUCIONAL"/>
    <s v="3838350"/>
    <s v="aicardo.urrego@antioquia.gov.co"/>
    <m/>
    <s v="Recursos de Funcionamiento"/>
    <s v="Recursos de Funcionamiento"/>
    <s v="23-00007"/>
    <m/>
    <m/>
    <n v="6457"/>
    <n v="6457"/>
    <d v="2017-02-28T00:00:00"/>
    <s v="2017060077279"/>
    <n v="460006708"/>
    <x v="3"/>
    <s v="SAN AGUSTÍN EVENTOS"/>
    <m/>
    <s v="En ejecución"/>
    <s v="AICARDO URREGO USUGA"/>
    <s v="Tipo C:  Supervisión"/>
    <s v="Tecnica, Administrativa, Financiera."/>
  </r>
  <r>
    <x v="11"/>
    <n v="86101700"/>
    <s v="FORTALECIMIENTO (CAPACITACIÓN Y ASISTENCIA TÉCNICA) BOMBEROS"/>
    <s v="Febrero"/>
    <s v="10 meses"/>
    <s v="Selección Abreviada - Menor Cuantía"/>
    <s v="Recursos Propios"/>
    <n v="282921422"/>
    <n v="282921422"/>
    <s v="No"/>
    <s v="N/A"/>
    <s v="AICARDO URREGO USUGA"/>
    <s v="DIRECTOR DE APOYO INSTITUCIONAL"/>
    <s v="3838350"/>
    <s v="aicardo.urrego@antioquia.gov.co"/>
    <s v="Sistema Departamental de Bomberos"/>
    <s v="Cuerpos de Bomberos tecnificados y capacitados "/>
    <s v="Sistema Departamental de Bomberos"/>
    <s v="23-00007"/>
    <s v="Cuerpos de Bomberos tecnificados y capacitados "/>
    <m/>
    <m/>
    <m/>
    <m/>
    <m/>
    <m/>
    <x v="0"/>
    <m/>
    <m/>
    <m/>
    <s v="AICARDO URREGO USUGA"/>
    <s v="Tipo C:  Supervisión"/>
    <s v="Tecnica, Administrativa, Financiera."/>
  </r>
  <r>
    <x v="11"/>
    <n v="44100000"/>
    <s v="FORTALECIMIENTIO TECNOLOGICO ORGANISMO DE TRANSITO"/>
    <s v="Febrero"/>
    <s v="3 meses"/>
    <s v="Selección Abreviada - Subasta Inversa"/>
    <s v="Recursos Propios"/>
    <n v="481949000"/>
    <n v="481949000"/>
    <s v="No"/>
    <s v="N/A"/>
    <s v="CARLOS MARIO MARIN MARIN"/>
    <s v="GERENTE"/>
    <s v="3839336"/>
    <s v="carlosalberto.marin@antioquia.gov.co"/>
    <s v="Fortalecimiento Institucional en Transporte y Transito en el Departamento de Antioquia"/>
    <s v="Sedes operativas de Movilidad dotadas y operando"/>
    <s v="Fortalecimiento Institucional en Transporte y Tránsito en el Departamento de Antioquia"/>
    <s v="22-0218"/>
    <s v="Municipios sin organismos de tránsito con Programas Integrales en Seguridad Vial"/>
    <s v="Municipios sin organismos de tránsito con Programas Integrales en Seguridad Vial"/>
    <m/>
    <m/>
    <m/>
    <m/>
    <m/>
    <x v="0"/>
    <m/>
    <m/>
    <m/>
    <s v="CARLOS MARIO MARIN MARIN"/>
    <s v="Tipo C:  Supervisión"/>
    <s v="Tecnica, Administrativa, Financiera."/>
  </r>
  <r>
    <x v="11"/>
    <n v="83111600"/>
    <s v="COMUNICACION MOVIL AVANTEL "/>
    <s v="Julio"/>
    <s v="5 meses"/>
    <s v="Contratación Directa"/>
    <s v="Recursos Propios"/>
    <n v="10000000"/>
    <n v="1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1"/>
    <n v="92121900"/>
    <s v="BOTES Y MOTORES FZA PUBLICA"/>
    <s v="Septiembre"/>
    <s v="10 meses"/>
    <s v="Selección Abreviada - Subasta Inversa"/>
    <s v="Recursos Propios"/>
    <n v="500000000"/>
    <n v="5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11"/>
    <n v="93151500"/>
    <s v="ATENCION VICTIMAS Y DERECHOS HUMANOS VF600002424"/>
    <s v="Enero"/>
    <s v="10 meses"/>
    <s v="Contratación Directa"/>
    <s v="Recursos Propios"/>
    <n v="1639500000"/>
    <n v="350000000"/>
    <s v="Si"/>
    <s v="Aprobadas"/>
    <s v="CARLOS MARIO VANEGAS CALLE"/>
    <s v="DIRECTOR DE DERECHOS HUMANOS"/>
    <s v="3839107"/>
    <s v="carlos.vanegas@antioquia. Gov.co"/>
    <m/>
    <m/>
    <m/>
    <s v="22-0223"/>
    <m/>
    <m/>
    <n v="7158"/>
    <n v="7158"/>
    <d v="2017-06-20T00:00:00"/>
    <s v="2017060089213"/>
    <n v="46000006932"/>
    <x v="3"/>
    <s v="EMPRESA SOCIAL DEL ESTADO HOSPITAL MENTAL DE ANTIOQUIA"/>
    <m/>
    <s v="En ejecución"/>
    <s v="CARLOS MARIO VANEGAS CALLE"/>
    <s v="Tipo C:  Supervisión"/>
    <s v="Tecnica, Administrativa, Financiera."/>
  </r>
  <r>
    <x v="11"/>
    <n v="93151500"/>
    <s v="ATENCION VICTIMAS Y DERECHOS HUMANOS VF 6000002425"/>
    <s v="Enero"/>
    <s v="6 meses"/>
    <s v="Contratación Directa"/>
    <s v="Recursos Propios"/>
    <n v="1639500000"/>
    <n v="187500000"/>
    <s v="Si"/>
    <s v="Aprobadas"/>
    <s v="CARLOS MARIO VANEGAS CALLE"/>
    <s v="DIRECTOR DE DERECHOS HUMANOS"/>
    <s v="3839107"/>
    <s v="carlos.vanegas@antioquia. Gov.co"/>
    <m/>
    <m/>
    <m/>
    <s v="22-0222"/>
    <m/>
    <m/>
    <n v="7158"/>
    <n v="7158"/>
    <d v="2017-06-20T00:00:00"/>
    <s v="2017060089213"/>
    <n v="46000006932"/>
    <x v="3"/>
    <s v="EMPRESA SOCIAL DEL ESTADO HOSPITAL MENTAL DE ANTIOQUIA"/>
    <m/>
    <s v="En ejecución"/>
    <s v="CARLOS MARIO VANEGAS CALLE"/>
    <s v="Tipo C:  Supervisión"/>
    <s v="Tecnica, Administrativa, Financiera."/>
  </r>
  <r>
    <x v="11"/>
    <n v="93151500"/>
    <s v="ATENCION VICTIMAS Y DERECHOS HUMANOS "/>
    <s v="Enero"/>
    <s v="6 meses"/>
    <s v="Contratación Directa"/>
    <s v="Recursos Propios"/>
    <n v="212500000"/>
    <n v="212500000"/>
    <s v="No"/>
    <s v="N/A"/>
    <s v="CARLOS MARIO VANEGAS CALLE"/>
    <s v="DIRECTOR DE DERECHOS HUMANOS"/>
    <s v="3839107"/>
    <s v="carlos.vanegas@antioquia. Gov.co"/>
    <m/>
    <m/>
    <m/>
    <s v="22-0222"/>
    <m/>
    <m/>
    <m/>
    <m/>
    <m/>
    <m/>
    <m/>
    <x v="0"/>
    <m/>
    <m/>
    <m/>
    <s v="CARLOS MARIO VANEGAS CALLE"/>
    <s v="Tipo C:  Supervisión"/>
    <s v="Tecnica, Administrativa, Financiera."/>
  </r>
  <r>
    <x v="11"/>
    <n v="93151500"/>
    <s v="APOYO A LA ACCION INTEGRAL CONTRA MINAS ANTIPERSONALES"/>
    <s v="Enero"/>
    <s v="10 meses"/>
    <s v="Contratación Directa"/>
    <s v="Recursos Propios"/>
    <n v="250000000"/>
    <n v="250000000"/>
    <s v="No"/>
    <s v="N/A"/>
    <s v="CARLOS MARIO VANEGAS CALLE"/>
    <s v="DIRECTOR DE DERECHOS HUMANOS"/>
    <s v="3839107"/>
    <s v="carlos.vanegas@antioquia. Gov.co"/>
    <s v="Acción Integral contra Minas Antipersonal (MAP), Munición sin Explotar (MUSE) y Artefactos Explosivos Improvisados (AEI)"/>
    <s v="Víctimas de Minas Antipersonal (MAP), (MUSE) y (AEI) Caracterizadas_x000a_Estrategia de Educación en el Riesgo de Minas Antipersonal  y comportamientos seguros._x000a_"/>
    <m/>
    <s v="22-0075"/>
    <m/>
    <m/>
    <m/>
    <m/>
    <m/>
    <m/>
    <m/>
    <x v="0"/>
    <m/>
    <m/>
    <m/>
    <s v="CARLOS MARIO VANEGAS CALLE"/>
    <s v="Tipo C:  Supervisión"/>
    <s v="Tecnica, Administrativa, Financiera."/>
  </r>
  <r>
    <x v="11"/>
    <n v="80101500"/>
    <s v="IMPLEMENTACION TECNOLOGICA Y SISTEMAS DE INFORMACION"/>
    <s v="Febrero"/>
    <s v="12 meses"/>
    <s v="Licitación Pública"/>
    <s v="Recursos Propios"/>
    <n v="4000000000"/>
    <n v="400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1"/>
    <n v="80101500"/>
    <s v=" TEMPORALES IMPLEMENTACION TECNOLOGICA Y SISTEMAS DE INFORMACION"/>
    <s v="Enero"/>
    <s v="10 meses"/>
    <s v="Contratación Directa"/>
    <s v="Recursos Propios"/>
    <n v="200000000"/>
    <n v="20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0"/>
    <m/>
    <m/>
    <s v="Traslado CDP a la Secretaría de Gestión Humana para el pago de temporales"/>
    <s v="HUGO ALBERTO PARRA GALEANO"/>
    <s v="Tipo C:  Supervisión"/>
    <s v="Tecnica, Administrativa, Financiera."/>
  </r>
  <r>
    <x v="11"/>
    <n v="93141500"/>
    <s v="APOYO LOGISTICO EVENTOS"/>
    <s v="Febrero"/>
    <s v="6 meses"/>
    <s v="Mínima Cuantía"/>
    <s v="Recursos Propios"/>
    <n v="70000000"/>
    <n v="7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1"/>
    <n v="92101700"/>
    <s v="FORTALECIMIENTO RESPONSABILIDAD PENAL ADOLECENTES "/>
    <s v="Julio"/>
    <s v="15 meses"/>
    <s v="Régimen Especial"/>
    <s v="Recursos Propios"/>
    <n v="267096431"/>
    <n v="267096431"/>
    <s v="No"/>
    <s v="N/A"/>
    <s v="AICARDO URREGO USUGA"/>
    <s v="DIRECTOR DE APOYO INSTITUCIONAL"/>
    <s v="3838350"/>
    <s v="aicardo.urrego@antioquia.gov.co"/>
    <s v="Antioquia Convive y es Justa"/>
    <s v="Cupos para la atención de adolescentes infractores de la Ley Penal pagados"/>
    <s v="Antioquia Convive y es Justa"/>
    <s v="09-005"/>
    <s v="Cupos para la atención de adolescentes infractores de la Ley Penal pagados"/>
    <m/>
    <m/>
    <m/>
    <m/>
    <m/>
    <m/>
    <x v="0"/>
    <m/>
    <m/>
    <m/>
    <s v="AICARDO URREGO USUGA"/>
    <s v="Tipo C:  Supervisión"/>
    <s v="Tecnica, Administrativa, Financiera."/>
  </r>
  <r>
    <x v="11"/>
    <n v="93141500"/>
    <s v="OPERADOR LOGISTICO COMUNICACIONES VF600002353"/>
    <s v="Abril"/>
    <s v="8 meses"/>
    <s v="Contratación Directa"/>
    <s v="Recursos Propios"/>
    <n v="472500000"/>
    <n v="52500000"/>
    <s v="Si"/>
    <s v="Aprobadas"/>
    <s v="AICARDO URREGO USUGA"/>
    <s v="DIRECTOR DE APOYO INSTITUCIONAL"/>
    <s v="3838350"/>
    <s v="aicardo.urrego@antioquia.gov.co"/>
    <m/>
    <m/>
    <m/>
    <s v="22-00224"/>
    <m/>
    <m/>
    <m/>
    <m/>
    <m/>
    <m/>
    <m/>
    <x v="0"/>
    <m/>
    <m/>
    <s v="Traslado a comunicaciones"/>
    <s v="AICARDO URREGO USUGA"/>
    <s v="Tipo C:  Supervisión"/>
    <s v="Tecnica, Administrativa, Financiera."/>
  </r>
  <r>
    <x v="11"/>
    <n v="43211500"/>
    <s v="FORTALECIMIENTO DE INTITUCIONES QUE BRINDAN SERVICIO DE JUSTICIA FORMAL Y NO FORMAL"/>
    <s v="Marzo"/>
    <s v="15 meses"/>
    <s v="Selección Abreviada - Subasta Inversa"/>
    <s v="Recursos Propios"/>
    <n v="547500000"/>
    <n v="547500000"/>
    <s v="No"/>
    <s v="N/A"/>
    <s v="AICARDO URREGO USUGA"/>
    <s v="DIRECTOR DE APOYO INSTITUCIONAL"/>
    <s v="3838350"/>
    <s v="aicardo.urrego@antioquia.gov.co"/>
    <s v="Antioquia Convive y es Justa"/>
    <s v="Casas de Justicia, Inspecciones de Policía, Comisarías de Familia, Puntos de Atención para la Conciliación en Equidad y Centros de Paz adecuados"/>
    <s v="Antioquia Convive y es Justa"/>
    <s v="22-0024"/>
    <s v="Casas de Justicia, Inspecciones de Policía, Comisarías de Familia, Puntos de Atención para la Conciliación en Equidad y Centros de Paz adecuados"/>
    <m/>
    <m/>
    <m/>
    <m/>
    <m/>
    <m/>
    <x v="0"/>
    <m/>
    <m/>
    <m/>
    <s v="AICARDO URREGO USUGA"/>
    <s v="Tipo C:  Supervisión"/>
    <s v="Tecnica, Administrativa, Financiera."/>
  </r>
  <r>
    <x v="11"/>
    <n v="93141500"/>
    <s v="OPERADOR LOGISTICO COMUNICACIONES VF600002355"/>
    <s v="Abril"/>
    <s v="6 meses"/>
    <s v="Contratación Directa"/>
    <s v="Recursos Propios"/>
    <n v="472500000"/>
    <n v="52500000"/>
    <s v="Si"/>
    <s v="Aprobadas"/>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0"/>
    <m/>
    <m/>
    <s v="Traslado a comunicaciones"/>
    <s v="HUGO ALBERTO PARRA GALEANO"/>
    <s v="Tipo C:  Supervisión"/>
    <s v="Tecnica, Administrativa, Financiera."/>
  </r>
  <r>
    <x v="11"/>
    <n v="93141500"/>
    <s v="OPERADOR LOGISTICO COMUNICACIONES "/>
    <s v="Julio"/>
    <s v="15 meses"/>
    <s v="Contratación Directa"/>
    <s v="Recursos Propios"/>
    <n v="60000000"/>
    <n v="6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0"/>
    <m/>
    <m/>
    <s v="Traslado a comunicaciones"/>
    <s v="HUGO ALBERTO PARRA GALEANO"/>
    <s v="Tipo C:  Supervisión"/>
    <s v="Tecnica, Administrativa, Financiera."/>
  </r>
  <r>
    <x v="11"/>
    <n v="93141500"/>
    <s v="CENTRAL DE MEDIOS VF 600002365"/>
    <s v="Abril"/>
    <s v="4 meses"/>
    <s v="Contratación Directa"/>
    <s v="Recursos Propios"/>
    <n v="472500000"/>
    <n v="68750000"/>
    <s v="Si"/>
    <s v="Aprobadas"/>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0"/>
    <m/>
    <m/>
    <s v="Traslado a comunicaciones"/>
    <s v="HUGO ALBERTO PARRA GALEANO"/>
    <s v="Tipo C:  Supervisión"/>
    <s v="Tecnica, Administrativa, Financiera."/>
  </r>
  <r>
    <x v="11"/>
    <n v="83111600"/>
    <s v="OPERADOR TELEFONIA CELULAR "/>
    <s v="Agosto"/>
    <s v="8 meses"/>
    <s v="Contratación Directa"/>
    <s v="Recursos Propios"/>
    <n v="80000000"/>
    <n v="8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Organismos de Seguridad y Fuerza Pública, Fortalecidos y Dotados."/>
    <m/>
    <m/>
    <m/>
    <m/>
    <m/>
    <m/>
    <x v="0"/>
    <m/>
    <m/>
    <m/>
    <s v="HUGO ALBERTO PARRA GALEANO"/>
    <s v="Tipo C:  Supervisión"/>
    <s v="Tecnica, Administrativa, Financiera."/>
  </r>
  <r>
    <x v="11"/>
    <n v="16111500"/>
    <s v="ELEMENTOS OFICINA"/>
    <s v="Enero"/>
    <s v="15 meses"/>
    <s v="Selección Abreviada - Subasta Inversa"/>
    <s v="Recursos Propios"/>
    <n v="200000000"/>
    <n v="20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Organismos de Seguridad y Fuerza Pública, Fortalecidos y Dotados."/>
    <m/>
    <m/>
    <m/>
    <m/>
    <m/>
    <m/>
    <x v="0"/>
    <m/>
    <m/>
    <m/>
    <s v="HUGO ALBERTO PARRA GALEANO"/>
    <s v="Tipo C:  Supervisión"/>
    <s v="Tecnica, Administrativa, Financiera."/>
  </r>
  <r>
    <x v="11"/>
    <n v="93141500"/>
    <s v="OPERADOR LOGISTICO  VF600002354"/>
    <s v="Abril"/>
    <s v="10 meses"/>
    <s v="Contratación Directa"/>
    <s v="Recursos Propios"/>
    <n v="472500000"/>
    <n v="52500000"/>
    <s v="Si"/>
    <s v="Aprobadas"/>
    <s v="CARLOS MARIO MARIN MARIN"/>
    <s v="GERENTE"/>
    <s v="3839336"/>
    <s v="carlosalberto.marin@antioquia.gov.co"/>
    <m/>
    <m/>
    <m/>
    <s v="08-00003"/>
    <m/>
    <m/>
    <m/>
    <m/>
    <m/>
    <m/>
    <m/>
    <x v="0"/>
    <m/>
    <m/>
    <s v="Traslado a comunicaciones"/>
    <s v="CARLOS MARIO MARIN MARIN"/>
    <s v="Tipo C:  Supervisión"/>
    <s v="Tecnica, Administrativa, Financiera."/>
  </r>
  <r>
    <x v="11"/>
    <n v="83111600"/>
    <s v="MEDIOS DE  COMUNICACION VF600002366"/>
    <s v="Febrero"/>
    <s v="13 meses"/>
    <s v="Contratación Directa"/>
    <s v="Recursos Propios"/>
    <n v="68750000"/>
    <n v="68750000"/>
    <s v="No"/>
    <s v="N/A"/>
    <s v="CARLOS MARIO MARIN MARIN"/>
    <s v="GERENTE"/>
    <s v="3839336"/>
    <s v="carlosalberto.marin@antioquia.gov.co"/>
    <m/>
    <m/>
    <m/>
    <s v="08-0003"/>
    <m/>
    <m/>
    <m/>
    <m/>
    <m/>
    <m/>
    <m/>
    <x v="0"/>
    <m/>
    <m/>
    <s v="Traslado a comunicaciones"/>
    <s v="CARLOS MARIO MARIN MARIN"/>
    <s v="Tipo C:  Supervisión"/>
    <s v="Tecnica, Administrativa, Financiera."/>
  </r>
  <r>
    <x v="11"/>
    <n v="81161700"/>
    <s v="SERVICIO COMUNICACIÓN MOVIL PDA VF6000002459"/>
    <s v="Enero"/>
    <s v="6 meses"/>
    <s v="Contratación Directa"/>
    <s v="Recursos Propios"/>
    <n v="436720000"/>
    <n v="143000000"/>
    <s v="Si"/>
    <s v="Aprobadas"/>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n v="6280"/>
    <n v="6280"/>
    <d v="2016-12-16T00:00:00"/>
    <s v="2016060099711"/>
    <n v="4600006147"/>
    <x v="3"/>
    <s v="AVANTEL S.A.S"/>
    <m/>
    <s v="En ejecución"/>
    <s v="HUGO ALBERTO PARRA GALEANO"/>
    <s v="Tipo C:  Supervisión"/>
    <s v="Tecnica, Administrativa, Financiera."/>
  </r>
  <r>
    <x v="11"/>
    <n v="81161700"/>
    <s v="SERVICIO COMUNICACIÓN MOVIL PDA "/>
    <s v="Mayo"/>
    <s v="10 meses"/>
    <s v="Contratación Directa"/>
    <s v="Recursos Propios"/>
    <n v="350000000"/>
    <n v="35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1"/>
    <n v="86101700"/>
    <s v="APOYO E IMPLEMENTACION DE PROGRAMAS MPALES PAZES"/>
    <s v="Febrero"/>
    <s v="10 meses"/>
    <s v="Selección Abreviada - Menor Cuantía"/>
    <s v="Recursos Propios"/>
    <n v="187000000"/>
    <n v="187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11"/>
    <n v="500000000"/>
    <s v="SUMINISTRO DE VÍVERES FUERZA PÚBLICA, ORGANISMOS DE SEGURIDAD Y JUSTICIA"/>
    <s v="Febrero"/>
    <s v="10 meses"/>
    <s v="Selección Abreviada - Subasta Inversa"/>
    <s v="Recursos Propios"/>
    <n v="200000000"/>
    <n v="20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11"/>
    <n v="70141500"/>
    <s v="ERRADICACION DE CULTIVOS ILICITOS"/>
    <s v="Febrero"/>
    <s v="12 meses"/>
    <s v="Selección Abreviada - Menor Cuantía"/>
    <s v="Recursos Propios"/>
    <n v="300000000"/>
    <n v="300000000"/>
    <s v="No"/>
    <s v="N/A"/>
    <s v="HUGO ALBERTO PARRA GALEANO"/>
    <s v="Sub secretario de seguridad y convivencia ciudadana"/>
    <s v="3838330"/>
    <s v="hugo.parra@antioquia.gov.co"/>
    <s v="Antioquia Sin Cultivos Ilícitos"/>
    <s v="Cultivos ilicitos erradicados con proyectos de desarrollo alternativo"/>
    <s v="Antioquia Sin Cultivos Ilícitos"/>
    <s v="14-0063"/>
    <s v="Cultivos ilicitos erradicados con proyectos de desarrollo alternativo"/>
    <m/>
    <m/>
    <m/>
    <m/>
    <m/>
    <m/>
    <x v="0"/>
    <m/>
    <m/>
    <m/>
    <s v="HUGO ALBERTO PARRA GALEANO"/>
    <s v="Tipo C:  Supervisión"/>
    <s v="Tecnica, Administrativa, Financiera."/>
  </r>
  <r>
    <x v="12"/>
    <s v="81112001"/>
    <s v="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
    <s v="Enero"/>
    <s v="9 meses"/>
    <s v="Licitación Pública"/>
    <s v="Recursos Propios"/>
    <n v="2365421226"/>
    <n v="459300000"/>
    <s v="Si"/>
    <s v="Aprobadas"/>
    <s v="Norman Harry Posada"/>
    <s v="Director de Rentas"/>
    <s v="3835152"/>
    <s v="norman.harry@antioquia.gov.co"/>
    <s v="N/A"/>
    <s v="N/A"/>
    <s v="N/A"/>
    <s v="N/A"/>
    <s v="N/A"/>
    <s v="N/A"/>
    <s v="6306 de 2017"/>
    <n v="15663"/>
    <d v="2017-01-11T00:00:00"/>
    <n v="2017060052736"/>
    <n v="4600006524"/>
    <x v="3"/>
    <s v="En ejecución"/>
    <m/>
    <s v="Se realizó una prorroga a este contrato hasta el 31-03-2018"/>
    <s v="Ivon Stella Hernandez Gonzalez y Cesar Cordoba"/>
    <s v="Tipo B2: Supervisión Colegiada"/>
    <s v="Tecnica, Administrativa, Financiera, juridca y contable "/>
  </r>
  <r>
    <x v="12"/>
    <s v="81112001"/>
    <s v="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
    <s v="Febrero"/>
    <s v="13 meses"/>
    <s v="Licitación Pública"/>
    <s v="Recursos Propios"/>
    <n v="2000000000"/>
    <n v="2000000000"/>
    <s v="No"/>
    <s v="N/A"/>
    <s v="Norman Harry Posada"/>
    <s v="Director de Rentas"/>
    <s v="3835152"/>
    <s v="norman.harry@antioquia.gov.co"/>
    <s v="N/A"/>
    <s v="N/A"/>
    <s v="N/A"/>
    <s v="N/A"/>
    <s v="N/A"/>
    <s v="N/A"/>
    <m/>
    <m/>
    <m/>
    <m/>
    <m/>
    <x v="0"/>
    <m/>
    <m/>
    <m/>
    <s v="Ivon Stella Hernandez Gonzalez y Cesar Cordoba"/>
    <s v="Tipo B2: Supervisión Colegiada"/>
    <s v="Tecnica, Administrativa, Financiera, juridca y contable "/>
  </r>
  <r>
    <x v="12"/>
    <n v="80131502"/>
    <s v="El arrendador entrega a título de arrendamiento a El arrendatario módulos de seguridad para depositar mercancía decomisada por la dirección de  Rentas  Departamentales"/>
    <s v="Enero"/>
    <s v="11 meses"/>
    <s v="Contratación Directa"/>
    <s v="Recursos Propios"/>
    <n v="162900660"/>
    <n v="13500000"/>
    <s v="Si"/>
    <s v="Aprobadas"/>
    <s v="Norman Harry Posada"/>
    <s v="Director de Rentas"/>
    <s v="3835152"/>
    <s v="norman.harry@antioquia.gov.co"/>
    <s v="N/A"/>
    <s v="N/A"/>
    <s v="N/A"/>
    <s v="N/A"/>
    <s v="N/A"/>
    <s v="N/A"/>
    <n v="6307"/>
    <n v="15665"/>
    <d v="2017-01-18T00:00:00"/>
    <n v="2017060001433"/>
    <n v="4600006172"/>
    <x v="3"/>
    <s v="En ejecución"/>
    <m/>
    <s v="Se realizó una prorroga hasta el 31 de Enero de 2017"/>
    <s v="Nini Johana Hernandez Moreno"/>
    <s v="Tipo C:  Supervisión"/>
    <s v="Tecnica, Administrativa, Financiera, juridca y contable "/>
  </r>
  <r>
    <x v="12"/>
    <n v="80131502"/>
    <s v="El arrendador entrega a título de arrendamiento a El arrendatario módulos de seguridad para depositar mercancía decomisada por la dirección de  Rentas  Departamentales"/>
    <s v="Enero"/>
    <s v="14 meses"/>
    <s v="Contratación Directa"/>
    <s v="Recursos Propios"/>
    <n v="160500000"/>
    <n v="160500000"/>
    <s v="No"/>
    <s v="N/A"/>
    <s v="Norman Harry Posada"/>
    <s v="Director de Rentas"/>
    <s v="3835152"/>
    <s v="norman.harry@antioquia.gov.co"/>
    <s v="N/A"/>
    <s v="N/A"/>
    <s v="N/A"/>
    <s v="N/A"/>
    <s v="N/A"/>
    <s v="N/A"/>
    <m/>
    <m/>
    <m/>
    <m/>
    <m/>
    <x v="0"/>
    <m/>
    <m/>
    <m/>
    <s v="Nini Johana Hernandez Moreno"/>
    <s v="Tipo C:  Supervisión"/>
    <s v="Tecnica, Administrativa, Financiera, juridca y contable "/>
  </r>
  <r>
    <x v="12"/>
    <s v="80111620"/>
    <s v="Contrato interadministrativo para apoyar, en el desarrollo y ejecución de la Estrategia Integral del Control a las Rentas Ilícitas para el Fortalecimiento de las Rentas Oficiales como Fuente de Inversión social en el Departamento de Antioquia."/>
    <s v="Enero"/>
    <s v="14 meses"/>
    <s v="Contratación Directa"/>
    <s v="Recursos Propios"/>
    <n v="4734316807"/>
    <n v="3800000000"/>
    <s v="Si"/>
    <s v="Aprobadas"/>
    <s v="Norman Harry Posada"/>
    <s v="Director de Rentas"/>
    <s v="3835152"/>
    <s v="norman.harry@antioquia.gov.co"/>
    <s v="Fortalecimiento de los ingresos departamentales"/>
    <s v="Incremento en los Ingresos totales del Departamento "/>
    <s v="Fortalecimiento de las rentas oficiales como fuente de inversión social en el Departamento de Antioquia"/>
    <s v="22-1144"/>
    <s v="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
    <s v="Actividades tendientes a contrarrestar el contrabando, la falsificación y evasión en las diferentes Rentas Departamentales, fortaleciendo las relaciones con entidades nacionales y generando mayores ingresos."/>
    <n v="7710"/>
    <s v="19846-19847"/>
    <d v="2017-11-09T00:00:00"/>
    <n v="20172541265455"/>
    <n v="4600007630"/>
    <x v="3"/>
    <s v="En ejecución"/>
    <m/>
    <m/>
    <s v="Angela Piedad Soto Marin y Daniel Gomez "/>
    <s v="Tipo B2: Supervisión Colegiada"/>
    <s v="Tecnica, Administrativa, Financiera, juridca y contable "/>
  </r>
  <r>
    <x v="12"/>
    <n v="80101600"/>
    <s v="Apoyar la gestión de la Gobernación de Antioquia en el saneamiento, depuración, identificación física, jurídica, contable de los bienes fiscales y de uso público de propiedad del Departamento de Antioquia."/>
    <s v="Enero"/>
    <s v="4 meses"/>
    <s v="Contratación Directa"/>
    <s v="Recursos Propios"/>
    <n v="1000000000"/>
    <n v="800000000"/>
    <s v="Si"/>
    <s v="Aprobadas"/>
    <s v="Jhonatan Suarez Osorio"/>
    <s v="Director de Bienes"/>
    <s v="3838123"/>
    <s v="jhonatan.suarez@antioquia.gov.co"/>
    <s v="Fortalecimiento de los ingresos departamentales"/>
    <s v="Análisis y registro en el nuevo sistema de 1.000 escrituras; el_x000a_estudio técnico y jurídico con su respectiva georreferenciación del 80% de los predios_x000a_identificados dentro de dichas escrituras; realizar el avalúo comercial de 800 predios_x000a_identificados y el registro contable en el módulo SAP del 100% de los predios encontrados_x000a_en las escrituras públicas que reposan en la Dirección de Bienes Muebles Inmuebles y_x000a_Seguros y que se encuentran inscritas en el viejo sistema registral."/>
    <s v="Mejoramiento de la Hacienda Pública del Departamento de Antioquia"/>
    <s v="22-0154"/>
    <s v="Estabilización de las Finanzas Departamentales, en el campo presupuestal, financiero, y contable."/>
    <s v="análisis y registro en el nuevo sistema de 1.000 escrituras; el_x000a_estudio técnico y jurídico con su respectiva georreferenciación del 80% de los predios_x000a_identificados dentro de dichas escrituras; realizar el avalúo comercial de 800 predios_x000a_identificados y el registro contable en el módulo SAP del 100% de los predios encontrados_x000a_en las escrituras públicas que reposan en la Dirección de Bienes Muebles Inmuebles y_x000a_Seguros y que se encuentran inscritas en el viejo sistema registral"/>
    <n v="7749"/>
    <n v="19629"/>
    <d v="2017-11-08T00:00:00"/>
    <n v="2017060109953"/>
    <n v="4600007908"/>
    <x v="3"/>
    <s v="En ejecución"/>
    <m/>
    <m/>
    <s v="Diana Marcela David Hincapie"/>
    <s v="Tipo C:  Supervisión"/>
    <s v="Tecnica, Administrativa, Financiera, juridca y contable "/>
  </r>
  <r>
    <x v="12"/>
    <n v="80101510"/>
    <s v="Prestación de los servicios profesionales de calificación de capacidad de pago de largo y corto plazo  (denominada técnicamente calificación nacional de largo y corto plazo para con sus pasivos financieros) de el contratante por parte de la calificadora de  conformidad con las metodologías debidamente aprobadas por la calificadora y con la regulación vigente."/>
    <s v="Agosto"/>
    <s v="9 meses"/>
    <s v="Contratación Directa"/>
    <s v="Recursos Propios"/>
    <n v="23919000"/>
    <n v="23919000"/>
    <s v="No"/>
    <s v="N/A"/>
    <s v="Adriana Marcela Fontalvo"/>
    <s v="Director financiero "/>
    <s v="3838131"/>
    <s v="adriana.fontalvo@antioquia.gov.co"/>
    <s v="N/A"/>
    <s v="N/A"/>
    <s v="N/A"/>
    <s v="N/A"/>
    <s v="N/A"/>
    <s v="N/A"/>
    <m/>
    <m/>
    <m/>
    <m/>
    <m/>
    <x v="0"/>
    <m/>
    <m/>
    <m/>
    <s v="Fernando Leon Gomez Molina"/>
    <s v="Tipo C:  Supervisión"/>
    <s v="Tecnica, Administrativa, Financiera, juridca y contable "/>
  </r>
  <r>
    <x v="12"/>
    <n v="81161801"/>
    <s v="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
    <s v="Enero"/>
    <s v="11 meses"/>
    <s v="Contratación Directa"/>
    <s v="Recursos Propios"/>
    <n v="181347510"/>
    <n v="15000000"/>
    <s v="Si"/>
    <s v="Aprobadas"/>
    <s v="Adriana Marcela Fontalvo"/>
    <s v="Director financiero "/>
    <s v="3838131"/>
    <s v="adriana.fontalvo@antioquia.gov.co"/>
    <s v="N/A"/>
    <s v="N/A"/>
    <s v="N/A"/>
    <s v="N/A"/>
    <s v="N/A"/>
    <s v="N/A"/>
    <n v="6958"/>
    <n v="17446"/>
    <d v="2017-05-02T00:00:00"/>
    <n v="2017060079671"/>
    <n v="4600006762"/>
    <x v="3"/>
    <s v="En ejecución"/>
    <m/>
    <s v="Se prorrogo hasta el 31 de enero de 2018"/>
    <s v="Juan Diego Blandon Restrepo"/>
    <s v="Tipo C:  Supervisión"/>
    <s v="Tecnica, Administrativa, Financiera, juridca y contable "/>
  </r>
  <r>
    <x v="12"/>
    <n v="81161801"/>
    <s v="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
    <s v="Enero"/>
    <s v="12 meses"/>
    <s v="Contratación Directa"/>
    <s v="Recursos Propios"/>
    <n v="166347510"/>
    <n v="166347510"/>
    <s v="No"/>
    <s v="N/A"/>
    <s v=" Adriana Marcela Fontalvo Restrepo"/>
    <s v="Directora Financiera"/>
    <s v="3838131"/>
    <s v="adriana.fontalvo@antioquia.gov.co"/>
    <s v="N/A"/>
    <s v="N/A"/>
    <s v="N/A"/>
    <s v="N/A"/>
    <s v="N/A"/>
    <s v="N/A"/>
    <m/>
    <m/>
    <m/>
    <m/>
    <m/>
    <x v="0"/>
    <m/>
    <m/>
    <m/>
    <s v="Juan Diego Blandon Restrepo"/>
    <s v="Tipo C:  Supervisión"/>
    <s v="Tecnica, Administrativa, Financiera, juridca y contable "/>
  </r>
  <r>
    <x v="12"/>
    <s v="81112001"/>
    <s v="Contrato interadministrativo para apoyar y acompañar  la fase 2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
    <s v="Enero"/>
    <s v="6 meses"/>
    <s v="Contratación Directa"/>
    <s v="Recursos Propios"/>
    <n v="2393000000"/>
    <n v="593000000"/>
    <s v="Si"/>
    <s v="Aprobadas"/>
    <s v="Norman Harry Posada"/>
    <s v="Director de Rentas"/>
    <s v="3835152"/>
    <s v="norman.harry@antioquia.gov.co"/>
    <s v="Fortalecimiento de los ingresos departamentales"/>
    <s v="implementación de la fase del proyecto “Preparación Obligatoria”."/>
    <s v="Dar aplicabilidad a la Resolución 533 de 2015, emitida por la Contaduría General de la Nación sobre el nuevo marco normativo para entidades de gobierno."/>
    <s v="22-0089"/>
    <s v="Implementación de la segunda fase del proyecto "/>
    <s v="Dar aplicabilidad a la Resolución 533 de 2015, emitida por la Contaduría General de la Nación sobre el nuevo marco normativo para entidades de gobierno."/>
    <n v="6553"/>
    <n v="16455"/>
    <d v="2017-02-28T00:00:00"/>
    <n v="2017060052066"/>
    <n v="4600006458"/>
    <x v="3"/>
    <s v="En ejecución"/>
    <m/>
    <s v="Se prorrogo hasta el 31 de marzo de 2018"/>
    <s v="Luz Aide Correa  y Angela Piedad Soto Marin "/>
    <s v="Tipo B2: Supervisión Colegiada"/>
    <s v="Tecnica, Administrativa, Financiera, juridca y contable "/>
  </r>
  <r>
    <x v="12"/>
    <s v="81112001"/>
    <s v="Contrato interadministrativo para apoyar y acompañar  la fase 3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
    <s v="Julio"/>
    <s v="15 meses"/>
    <s v="Contratación Directa"/>
    <s v="Recursos Propios"/>
    <n v="2860539633"/>
    <n v="2860539633"/>
    <s v="No"/>
    <s v="N/A"/>
    <s v="Luz Aide Correa "/>
    <s v="Directora Contabilidad "/>
    <n v="3838111"/>
    <s v="luz.correa@antioquia.gov.co"/>
    <s v="Fortalecimiento de los ingresos departamentales"/>
    <s v="implementación de la fase del proyecto “Preparación Obligatoria”."/>
    <s v="Aplicación del Marco normativo para la Implementación de las normas Internacionales emitido por la CGN, mediante la Resolución 533 de Octubre de 2015, en el Departamento de Antioquia."/>
    <s v="22-0089"/>
    <s v="Implementación de la tercera fase del proyecto "/>
    <s v="Dar aplicabilidad a la Resolución 533 de 2015, emitida por la Contaduría General de la Nación sobre el nuevo marco normativo para entidades de gobierno."/>
    <m/>
    <m/>
    <m/>
    <m/>
    <m/>
    <x v="0"/>
    <m/>
    <m/>
    <m/>
    <s v="Luz Aide Correa  y Angela Piedad Soto Marin "/>
    <s v="Tipo B2: Supervisión Colegiada"/>
    <s v="Tecnica, Administrativa, Financiera, juridca y contable "/>
  </r>
  <r>
    <x v="12"/>
    <n v="80111620"/>
    <s v="Contrato interadministrativo para apoyar y asesorar a todas las Dependencias y/o Direcciones de la Secretaría de Hacienda Departamental, tendientes a desarrollar o implementar diferentes acciones específicas con el fin de fortalecer financiera y fiscalmente al Departamento de Antioquia, en el campo presupuestal, financiero, contable, de impuestos, tesorería y de bienes."/>
    <s v="Enero"/>
    <s v="3 meses"/>
    <s v="Contratación Directa"/>
    <s v="Recursos Propios"/>
    <n v="1827062510"/>
    <n v="1500000000"/>
    <s v="Si"/>
    <s v="Aprobadas"/>
    <s v="Angela Piedad Soto Marin"/>
    <s v="Subsecretaria Financiera - Tesorero"/>
    <s v="3838048"/>
    <s v="angela.soto@antioquia.gov.co"/>
    <s v="Fortalecimiento de los ingresos departamentales"/>
    <s v="Incremento en los Ingresos totales del Departamento "/>
    <s v="Mejoramiento de la Hacienda Pública del Departamento de Antioquia"/>
    <s v="22-0154"/>
    <s v="Estabilización de las Finanzas Departamentales, en el campo presupuestal, financiero, y contable."/>
    <s v="Desarrollar o implementar diferentes acciones específicas con el fin de fortalecer financiera y fiscalmente el Departamento de Antioquia propiciando un escenario financiero que haga viable el Departamento de Antioquia y lograr financiar el Plan de Desarrollo 2016-2019 “Antioquia Piensa en Grande”."/>
    <n v="7624"/>
    <n v="18415"/>
    <d v="2017-09-18T00:00:00"/>
    <n v="2017060099027"/>
    <n v="4600007576"/>
    <x v="3"/>
    <s v="En ejecución"/>
    <m/>
    <m/>
    <s v="Angela Piedad Soto Marin ,Juan Diego Blandon Restrepo, luz Aide Correa Aguirre"/>
    <s v="Tipo B2: Supervisión Colegiada"/>
    <s v="Tecnica, Administrativa, Financiera, juridca y contable "/>
  </r>
  <r>
    <x v="13"/>
    <n v="80111620"/>
    <s v="Temporales Hacienda Rentas"/>
    <s v="Enero"/>
    <s v="9 meses"/>
    <s v="Régimen Especial"/>
    <s v="Recursos Propios"/>
    <n v="899452000"/>
    <n v="899452000"/>
    <s v="No"/>
    <s v="N/A"/>
    <s v="Angela Piedad Soto Marin"/>
    <s v="Subsecretaria Financiera - Tesorero"/>
    <s v="3838048"/>
    <s v="angela.soto@antioquia.gov.co"/>
    <s v="Fortalecimiento de los ingresos departamentales"/>
    <s v="Incremento en los Ingresos totales del Departamento "/>
    <s v="Fortalecimiento de las rentas oficiales como fuente de inversión social en el Departamento de Antioquia "/>
    <s v="22-1144001"/>
    <s v="Acción coordinada para el control y fiscalización de los juegos de suerte de azar"/>
    <s v="Actividades tendientes a contrarrestar el contrabando, la falsificación y evasión en las diferentes Rentas Departamentales, fortaleciendo las relaciones con entidades nacionales y generando mayores ingresos."/>
    <m/>
    <m/>
    <m/>
    <m/>
    <m/>
    <x v="0"/>
    <m/>
    <m/>
    <s v="El tramite es adelantado por la Secretaria Gestion Humana (TEMPORALIDADES)"/>
    <s v="Michella Salazar"/>
    <s v="Tipo C:  Supervisión"/>
    <s v="Tecnica, Administrativa, Financiera, juridca y contable "/>
  </r>
  <r>
    <x v="12"/>
    <n v="80111620"/>
    <s v="Temporales Hacienda Mejoramiento"/>
    <s v="Enero"/>
    <s v="12 meses"/>
    <s v="Régimen Especial"/>
    <s v="Recursos Propios"/>
    <n v="3200000000"/>
    <n v="3200000000"/>
    <s v="No"/>
    <s v="N/A"/>
    <s v="Angela Piedad Soto Marin"/>
    <s v="Subsecretaria Financiera - Tesorero"/>
    <s v="3838048"/>
    <s v="angela.soto@antioquia.gov.co"/>
    <s v="Fortalecimiento de los ingresos departamentales"/>
    <s v="Incremento en los Ingresos totales del Departamento "/>
    <s v="Mejoramiento de la Hacienda Pública del Departamento de Antioquia"/>
    <s v="22-0154"/>
    <s v="Estabilización de las Finanzas Departamentales, en el campo presupuestal, financiero, y contable."/>
    <s v="Actividades tendientes al apoyo de las finanzas del Departamento"/>
    <m/>
    <m/>
    <m/>
    <m/>
    <m/>
    <x v="0"/>
    <m/>
    <m/>
    <s v="El tramite es adelantado por la Secretaria Gestion Humana (TEMPORALIDADES)"/>
    <s v="Michella Salazar"/>
    <s v="Tipo C:  Supervisión"/>
    <s v="Tecnica, Administrativa, Financiera, juridca y contable "/>
  </r>
  <r>
    <x v="12"/>
    <s v="84131501"/>
    <s v="Contratar el Programa General de Seguros del Departamento de Antioquia y La Contraloria General de Antioquia."/>
    <s v="Octubre"/>
    <s v="28 meses"/>
    <s v="Licitación Pública"/>
    <s v="Recursos Propios"/>
    <n v="4219587000"/>
    <n v="4219587000"/>
    <s v="No"/>
    <s v="N/A"/>
    <s v="Jhonatan Suarez Osorio"/>
    <s v="Director Bienes Muebles, Inmeubles y Seguros"/>
    <n v="3838123"/>
    <s v="diana.david@antioquia.gov.co"/>
    <s v="N/A"/>
    <s v="N/A"/>
    <s v="N/A"/>
    <s v="N/A"/>
    <s v="N/A"/>
    <s v="N/A"/>
    <s v=" "/>
    <s v=" "/>
    <m/>
    <m/>
    <m/>
    <x v="2"/>
    <m/>
    <m/>
    <m/>
    <s v="Diana Marcela David Hincapie"/>
    <s v="Tipo C:  Supervisión"/>
    <s v="Tecnica, Administrativa, Financiera, juridca y contable "/>
  </r>
  <r>
    <x v="12"/>
    <n v="80161500"/>
    <s v="Fortalecer y dar continuidad a la gestión tributarias del impuesto de registro y estampilla prodesarrollo- C.C Magdalena"/>
    <s v="Enero"/>
    <s v="28 meses"/>
    <s v="Régimen Especial"/>
    <s v="Recursos Propios"/>
    <n v="31685145"/>
    <n v="12725055"/>
    <s v="Si"/>
    <s v="Aprobadas"/>
    <s v="Norman Harry Posada"/>
    <s v="Director de Rentas"/>
    <s v="3835152"/>
    <s v="norman.harry@antioquia.gov.co"/>
    <s v="N/A"/>
    <s v="N/A"/>
    <s v="N/A"/>
    <s v="N/A"/>
    <s v="N/A"/>
    <s v="N/A"/>
    <n v="7410"/>
    <n v="18435"/>
    <d v="2017-08-22T00:00:00"/>
    <n v="2017060096839"/>
    <n v="4600007306"/>
    <x v="3"/>
    <s v="CAMARA DE COMERCIO DE MAGDALENA MEDIO"/>
    <s v="En ejecución"/>
    <m/>
    <s v="Andres Felipe Castaño Castañeda"/>
    <s v="Tipo C:  Supervisión"/>
    <s v="Tecnica, Administrativa, Financiera, juridca y contable "/>
  </r>
  <r>
    <x v="12"/>
    <n v="80161500"/>
    <s v="Fortalecer y dar continuidad a la gestión tributarias del impuesto de registro y estampilla prodesarrollo- C.C Aburrá Sur"/>
    <s v="Enero"/>
    <s v="28 meses"/>
    <s v="Régimen Especial"/>
    <s v="Recursos Propios"/>
    <n v="321622730"/>
    <n v="129156174"/>
    <s v="Si"/>
    <s v="Aprobadas"/>
    <s v="Norman Harry Posada"/>
    <s v="Director de Rentas"/>
    <n v="3835152"/>
    <s v="norman.harry@antioquia.gov.co"/>
    <s v="N/A"/>
    <s v="N/A"/>
    <s v="N/A"/>
    <s v="N/A"/>
    <s v="N/A"/>
    <s v="N/A"/>
    <n v="7409"/>
    <n v="18434"/>
    <d v="2017-08-22T00:00:00"/>
    <n v="2017060096839"/>
    <n v="4600007305"/>
    <x v="3"/>
    <s v="CCAMARA DE ABURRA SUR"/>
    <s v="En ejecución"/>
    <m/>
    <s v="Andres Felipe Castaño Castañeda"/>
    <s v="Tipo C:  Supervisión"/>
    <s v="Tecnica, Administrativa, Financiera, juridca y contable "/>
  </r>
  <r>
    <x v="12"/>
    <n v="80161500"/>
    <s v="Fortalecer y dar continuidad a la gestión tributarias del impuesto de registro y estampilla prodesarrollo- C.C Medellín "/>
    <s v="Enero"/>
    <s v="28 meses"/>
    <s v="Régimen Especial"/>
    <s v="Recursos Propios"/>
    <n v="1445772243"/>
    <n v="580575933"/>
    <s v="Si"/>
    <s v="Aprobadas"/>
    <s v="Norman Harry Posada"/>
    <s v="Director de Rentas"/>
    <n v="3835152"/>
    <s v="norman.harry@antioquia.gov.co"/>
    <s v="N/A"/>
    <s v="N/A"/>
    <s v="N/A"/>
    <s v="N/A"/>
    <s v="N/A"/>
    <s v="N/A"/>
    <n v="7411"/>
    <n v="18433"/>
    <d v="2017-08-22T00:00:00"/>
    <n v="2017060096839"/>
    <n v="4600007307"/>
    <x v="3"/>
    <s v="CAMARA DE COMERCIO DE MEDELLIN"/>
    <s v="En ejecución"/>
    <m/>
    <s v="Andres Felipe Castaño Castañeda"/>
    <s v="Tipo C:  Supervisión"/>
    <s v="Tecnica, Administrativa, Financiera, juridca y contable "/>
  </r>
  <r>
    <x v="12"/>
    <n v="80161500"/>
    <s v="Fortalecer y dar continuidad a la gestión tributarias del impuesto de registro y estampilla prodesarrollo- C.C Oriente"/>
    <s v="Enero"/>
    <s v="28 meses"/>
    <s v="Régimen Especial"/>
    <s v="Recursos Propios"/>
    <n v="132201795"/>
    <n v="52931214"/>
    <s v="Si"/>
    <s v="Aprobadas"/>
    <s v="Norman Harry Posada"/>
    <s v="Director de Rentas"/>
    <n v="3835152"/>
    <s v="norman.harry@antioquia.gov.co"/>
    <s v="N/A"/>
    <s v="N/A"/>
    <s v="N/A"/>
    <s v="N/A"/>
    <s v="N/A"/>
    <s v="N/A"/>
    <n v="7419"/>
    <n v="18439"/>
    <d v="2017-08-22T00:00:00"/>
    <n v="2017060096839"/>
    <n v="4600007308"/>
    <x v="3"/>
    <s v="CAMARA DE COMERCIO DE ORIENTE"/>
    <s v="En ejecución"/>
    <m/>
    <s v="Andres Felipe Castaño Castañeda"/>
    <s v="Tipo C:  Supervisión"/>
    <s v="Tecnica, Administrativa, Financiera, juridca y contable "/>
  </r>
  <r>
    <x v="12"/>
    <n v="80161500"/>
    <s v="Fortalecer y dar continuidad a la gestión tributarias del impuesto de registro y estampilla prodesarrollo- C.C Urabá"/>
    <s v="Enero"/>
    <s v="2 meses"/>
    <s v="Régimen Especial"/>
    <s v="Recursos Propios"/>
    <n v="66372152"/>
    <n v="26653662"/>
    <s v="Si"/>
    <s v="Aprobadas"/>
    <s v="Norman Harry Posada"/>
    <s v="Director de Rentas"/>
    <n v="3835152"/>
    <s v="norman.harry@antioquia.gov.co"/>
    <s v="N/A"/>
    <s v="N/A"/>
    <s v="N/A"/>
    <s v="N/A"/>
    <s v="N/A"/>
    <s v="N/A"/>
    <n v="7420"/>
    <n v="18440"/>
    <d v="2017-08-22T00:00:00"/>
    <n v="2017060096839"/>
    <n v="4600007310"/>
    <x v="3"/>
    <s v="CAMARA DE COMERCIO DE URABA"/>
    <s v="En ejecución"/>
    <m/>
    <s v="Andres Felipe Castaño Castañeda"/>
    <s v="Tipo C:  Supervisión"/>
    <s v="Tecnica, Administrativa, Financiera, juridca y contable "/>
  </r>
  <r>
    <x v="12"/>
    <n v="86121800"/>
    <s v="Avaluó comercial de los bienes muebles del departamento de Antioquia"/>
    <s v="Marzo"/>
    <s v="4 meses"/>
    <s v="Mínima Cuantía"/>
    <s v="Recursos Propios"/>
    <n v="75000000"/>
    <n v="75000000"/>
    <s v="No"/>
    <s v="N/A"/>
    <s v="Jhonatan Suarez Osorio"/>
    <s v="Director de Bienes"/>
    <n v="3838123"/>
    <s v="jhonatan.suarez@antioquia.gov.co"/>
    <s v="N/A"/>
    <s v="N/A"/>
    <s v="N/A"/>
    <s v="N/A"/>
    <s v="N/A"/>
    <s v="N/A"/>
    <m/>
    <m/>
    <m/>
    <m/>
    <m/>
    <x v="0"/>
    <m/>
    <m/>
    <m/>
    <s v="Diana Marcela David Hincapie"/>
    <s v="Tipo C:  Supervisión"/>
    <s v="Tecnica, Administrativa, Financiera, juridca y contable "/>
  </r>
  <r>
    <x v="12"/>
    <n v="72152711"/>
    <s v="Mantenimiento y Adecuación de Bienes Inmuebles propiedad del Departamento de Antioquia"/>
    <s v="Febrero"/>
    <s v="15 meses"/>
    <s v="Mínima Cuantía"/>
    <s v="Recursos Propios"/>
    <n v="78375000"/>
    <n v="78375000"/>
    <s v="No"/>
    <s v="N/A"/>
    <s v="Jhonatan Suarez Osorio"/>
    <s v="Director de Bienes"/>
    <n v="3838123"/>
    <s v="jhonatan.suarez@antioquia.gov.co"/>
    <s v="N/A"/>
    <s v="N/A"/>
    <s v="N/A"/>
    <s v="N/A"/>
    <s v="N/A"/>
    <s v="N/A"/>
    <m/>
    <m/>
    <m/>
    <m/>
    <m/>
    <x v="0"/>
    <m/>
    <m/>
    <m/>
    <s v="Diana Marcela David Hincapie"/>
    <s v="Tipo C:  Supervisión"/>
    <s v="Tecnica, Administrativa, Financiera, juridca y contable "/>
  </r>
  <r>
    <x v="13"/>
    <n v="90121502"/>
    <s v="Adquisición de tiquetes aéreos para la Gobernación de Antioquia-Secretaria de Hacienda"/>
    <s v="Enero"/>
    <s v="28 meses"/>
    <s v="Contratación Directa"/>
    <s v="Recursos Propios"/>
    <n v="47500000"/>
    <n v="30000000"/>
    <s v="Si"/>
    <s v="Aprobadas"/>
    <s v="Melissa Urrego Mejia"/>
    <s v="Profesional Universitaria"/>
    <n v="3839179"/>
    <s v="melissa.urrego@antioquia,gov.co"/>
    <s v="N/A"/>
    <s v="N/A"/>
    <s v="N/A"/>
    <s v="N/A"/>
    <s v="N/A"/>
    <s v="N/A"/>
    <n v="7571"/>
    <n v="18713"/>
    <d v="2017-09-08T00:00:00"/>
    <n v="2017060102139"/>
    <n v="4600007506"/>
    <x v="3"/>
    <s v="SATENA"/>
    <s v="En ejecución"/>
    <m/>
    <s v="Melissa Urrego Mejia"/>
    <s v="Tipo C:  Supervisión"/>
    <s v="Tecnica, Administrativa, Financiera, juridca y contable "/>
  </r>
  <r>
    <x v="14"/>
    <n v="83111600"/>
    <s v="PRESTACION DE SERVICIOS DE OPERADOR DE TELEFONIA CELULAR PARA LA GOBERNACIÓN DE ANTIOQUIA"/>
    <s v="Enero"/>
    <s v="16 meses"/>
    <s v="Contratación Directa"/>
    <s v="Recursos Propios"/>
    <n v="673255770"/>
    <n v="288413416"/>
    <s v="Si"/>
    <s v="Aprobadas"/>
    <s v="Juan Carlos Arango Ramírez"/>
    <s v="Profesional Universitario (Logístico)"/>
    <s v="3839371"/>
    <s v="juan.arango@antioquia.gov.co"/>
    <s v="N/A"/>
    <s v="N/A"/>
    <s v="N/A"/>
    <s v="N/A"/>
    <s v="N/A"/>
    <s v="N/A"/>
    <n v="7394"/>
    <n v="5149"/>
    <d v="2017-09-01T00:00:00"/>
    <n v="2017060098928"/>
    <n v="4600007212"/>
    <x v="3"/>
    <s v="Comunicación celular S.A. COMCEL S.A."/>
    <s v="En ejecución"/>
    <m/>
    <s v="Diana David"/>
    <s v="Tipo C:  Supervisión"/>
    <s v="Supervisión técnica, jurídica, administrativa y financiera."/>
  </r>
  <r>
    <x v="14"/>
    <s v="81111500; 81112100"/>
    <s v="SERVICIO DE CONECTIVIDAD DE INTERNET PARA LA GOBERNACION DE ANTIOQUIA Y SUS SEDES EXTERNAS"/>
    <s v="Enero"/>
    <s v="12 meses"/>
    <s v="Contratación Directa"/>
    <s v="Recursos Propios"/>
    <n v="268266060"/>
    <n v="205302936"/>
    <s v="Si"/>
    <s v="Aprobadas"/>
    <s v="Juan Carlos Arango Ramírez"/>
    <s v="Profesional Universitario (Logístico)"/>
    <s v="3839372"/>
    <s v="juan.arango@antioquia.gov.co"/>
    <s v="N/A"/>
    <s v="N/A"/>
    <s v="N/A"/>
    <s v="N/A"/>
    <s v="N/A"/>
    <s v="N/A"/>
    <n v="7392"/>
    <n v="17413"/>
    <d v="2017-08-29T00:00:00"/>
    <n v="2017060098962"/>
    <n v="4600007217"/>
    <x v="3"/>
    <s v="VALOR + SAS"/>
    <s v="En ejecución"/>
    <m/>
    <s v="Alexandar Arias Ocampo"/>
    <s v="Tipo C:  Supervisión"/>
    <s v="Supervisión técnica, jurídica, administrativa y financiera."/>
  </r>
  <r>
    <x v="14"/>
    <n v="78111800"/>
    <s v="Prestación de servicios de transporte terrestre automotor para apoyar la gestión de la Secretaría de Hacienda "/>
    <s v="Enero"/>
    <s v="16 meses"/>
    <s v="Selección Abreviada - Subasta Inversa"/>
    <s v="Recursos Propios"/>
    <n v="423100902"/>
    <n v="423100902"/>
    <s v="No"/>
    <s v="N/A"/>
    <s v="Norman Harry Posada"/>
    <s v="Director Rentas"/>
    <n v="3838181"/>
    <s v="norman.harry@antioquia.gov.co"/>
    <s v="N/A"/>
    <s v="N/A"/>
    <s v="N/A"/>
    <s v="N/A"/>
    <s v="N/A"/>
    <s v="N/A"/>
    <m/>
    <m/>
    <m/>
    <m/>
    <m/>
    <x v="0"/>
    <m/>
    <m/>
    <m/>
    <s v="Silvia Elena Ramirez Molina"/>
    <s v="Tipo C:  Supervisión"/>
    <s v="Tecnica, Administrativa, Financiera, juridca y contable "/>
  </r>
  <r>
    <x v="13"/>
    <n v="86131504"/>
    <s v="Contrato Interadministrativo de mandato para la promoción, creación, elaboración, desarrollo y conceptualización de las campañas, estrategias y necesidades comunicacionales de la Gobernación de Antioquia"/>
    <s v="Enero"/>
    <s v="6 meses"/>
    <s v="Contratación Directa"/>
    <s v="Recursos Propios"/>
    <n v="700000000"/>
    <n v="300000000"/>
    <s v="Si"/>
    <s v="Aprobadas"/>
    <s v="Norman Harry Posada"/>
    <s v="Director Rentas"/>
    <s v="3838171"/>
    <s v="norman.harry@antioquia.gov.co"/>
    <s v="N/A"/>
    <s v="N/A"/>
    <s v="N/A"/>
    <s v="N/A"/>
    <s v="N/A"/>
    <s v="N/A"/>
    <n v="6359"/>
    <n v="16149"/>
    <d v="2017-01-17T00:00:00"/>
    <n v="20170000231"/>
    <n v="4600006243"/>
    <x v="3"/>
    <s v="TELEANTIOQUIA"/>
    <m/>
    <s v="SE REALIZO PRORROGA POR 6 MESES "/>
    <s v="Ines Elvira Arango Valencia"/>
    <s v="Tipo C:  Supervisión"/>
    <s v="Tecnica, Administrativa, Financiera, juridca y contable "/>
  </r>
  <r>
    <x v="13"/>
    <n v="80111620"/>
    <s v="Practicantes de Excelencia"/>
    <s v="Enero"/>
    <s v="2 meses"/>
    <s v="Régimen Especial"/>
    <s v="Recursos Propios"/>
    <n v="53281638"/>
    <n v="53281638"/>
    <s v="No"/>
    <s v="N/A"/>
    <s v="Melissa Urrego Mejia"/>
    <s v="Profesional Universitaria"/>
    <s v="3839179"/>
    <s v="melissa.urrego@antioquia,gov.co"/>
    <s v="N/A"/>
    <s v="N/A"/>
    <s v="N/A"/>
    <s v="N/A"/>
    <s v="N/A"/>
    <s v="N/A"/>
    <m/>
    <m/>
    <m/>
    <m/>
    <m/>
    <x v="0"/>
    <m/>
    <m/>
    <m/>
    <s v="Melissa Urrego Mejia"/>
    <s v="Tipo C:  Supervisión"/>
    <s v="Tecnica, Administrativa, Financiera, juridca y contable "/>
  </r>
  <r>
    <x v="15"/>
    <n v="93141500"/>
    <s v="Encuentro Departamental de Gobernadores indígenas"/>
    <s v="Agosto"/>
    <s v="6 meses"/>
    <s v="Mínima Cuantía"/>
    <s v="Recursos Propios"/>
    <n v="75000000"/>
    <n v="75000000"/>
    <s v="No"/>
    <s v="N/A"/>
    <s v="Gloria María Múnera Velásquez"/>
    <s v="Profesional Universitario"/>
    <s v="3835592"/>
    <s v="gloria.munera@antioquia.gov.co"/>
    <s v="Indígenas con Calidad de Vida"/>
    <s v="Fortalecimiento de la gobernabilidad, administración y jurisdicción de los pueblos indígenas"/>
    <s v="Fortalecimiento de la gobernabilidad,administración y Jurisdiccion indigena Antioquia"/>
    <n v="70051002"/>
    <s v="Socialización de la actualización de la Ordenanza"/>
    <s v="Encuentro con Autoridades indígenas "/>
    <m/>
    <m/>
    <m/>
    <m/>
    <m/>
    <x v="0"/>
    <m/>
    <m/>
    <m/>
    <s v="Gloria María Múnera Velasquez"/>
    <s v="Tipo C:  Supervisión"/>
    <s v="Tecnica, Administrativa, Financiera."/>
  </r>
  <r>
    <x v="15"/>
    <n v="93141500"/>
    <s v="Mejoramiento de Casas de Paso "/>
    <s v="Abril"/>
    <s v="6 meses"/>
    <s v="Mínima Cuantía"/>
    <s v="Recursos Propios"/>
    <n v="25000000"/>
    <n v="2500000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os centros de paso para autoridades indígenas"/>
    <s v="Mejoramiento de Casas de paso"/>
    <m/>
    <m/>
    <m/>
    <m/>
    <m/>
    <x v="0"/>
    <m/>
    <m/>
    <m/>
    <s v="John Jairo Guerra Acosta_x000a_Grecia María Morales "/>
    <s v="Tipo B2: Supervisión Colegiada"/>
    <s v="Tecnica, Administrativa, Financiera."/>
  </r>
  <r>
    <x v="15"/>
    <n v="93141500"/>
    <s v="Apoyo iniciativas de emprendimiento  indígena"/>
    <s v="Agosto"/>
    <s v="4 meses"/>
    <s v="Régimen Especial"/>
    <s v="Recursos Propios"/>
    <n v="50000000"/>
    <n v="50000000"/>
    <s v="No"/>
    <s v="N/A"/>
    <s v="Grecia María Morales"/>
    <s v="Profesional Universitario"/>
    <s v="3835588"/>
    <s v="grecia.morales@antioquia.gov.co"/>
    <s v="Indígenas con Calidad de Vida"/>
    <s v="Fortalecimiento de la gobernabilidad, administración y jurisdicción de los pueblos indígenas"/>
    <s v="Planes de vida para comunidades indigenas del Departamento de Antioquia"/>
    <n v="70053001"/>
    <s v="Programa de emprendimiento para asociaciones indígenas"/>
    <s v="Emprendimiento empresas indigenas"/>
    <m/>
    <m/>
    <m/>
    <m/>
    <m/>
    <x v="0"/>
    <m/>
    <m/>
    <m/>
    <s v="Grecia María Morales "/>
    <s v="Tipo C:  Supervisión"/>
    <s v="Tecnica, Administrativa, Financiera."/>
  </r>
  <r>
    <x v="15"/>
    <n v="93141500"/>
    <s v="Cofinanciar Convite comunitario para mejorar calidad de vida"/>
    <s v="Septiembre"/>
    <s v="7 meses"/>
    <s v="Régimen Especial"/>
    <s v="Recursos Propios"/>
    <n v="50685660"/>
    <n v="5068566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a capacidad calidad de vida de comunidades indigenas"/>
    <s v="Convites comunitarios"/>
    <m/>
    <m/>
    <m/>
    <m/>
    <m/>
    <x v="0"/>
    <m/>
    <m/>
    <m/>
    <s v="John Jairo Guerra Acosta_x000a_Grecia María Morales "/>
    <s v="Tipo B2: Supervisión Colegiada"/>
    <s v="Tecnica, Administrativa, Financiera."/>
  </r>
  <r>
    <x v="15"/>
    <n v="93141500"/>
    <s v="Prestar servicio de apoyo integral para la atención de diferentes eventos intervensón social indígena del Departamento de Antioquia."/>
    <s v="Agosto"/>
    <s v="6 meses"/>
    <s v="Régimen Especial"/>
    <s v="Recursos Propios"/>
    <n v="50000000"/>
    <n v="50000000"/>
    <s v="No"/>
    <s v="N/A"/>
    <s v="Grecia María Morales"/>
    <s v="Profesional Universitario"/>
    <s v="3835588"/>
    <s v="grecia.morales@antioquia.gov.co"/>
    <s v="Indígenas con Calidad de Vida"/>
    <s v="Planes de vida para comunidades indigenas del Departamento de Antioquia"/>
    <s v="Elaboración de estudios de ordenamiento territorial indigena en Antioquia"/>
    <n v="220056001"/>
    <s v="Apoyar Planes de Vida indígena"/>
    <s v="Planes de Vida"/>
    <m/>
    <m/>
    <m/>
    <m/>
    <m/>
    <x v="0"/>
    <m/>
    <m/>
    <m/>
    <s v="Grecia María Morales "/>
    <s v="Tipo C:  Supervisión"/>
    <s v="Tecnica, Administrativa, Financiera."/>
  </r>
  <r>
    <x v="15"/>
    <n v="93141500"/>
    <s v="Implementación de Plan de vida en comunidad indígena "/>
    <s v="Mayo"/>
    <s v="5 meses"/>
    <s v="Mínima Cuantía"/>
    <s v="Recursos Propios"/>
    <n v="50000000"/>
    <n v="50000000"/>
    <s v="No"/>
    <s v="N/A"/>
    <s v="Ana Isabel Cruz Gaviria"/>
    <s v="Profesional Universitario"/>
    <s v="3838663"/>
    <s v="ana.cruz@antioquia.gov.co"/>
    <s v="Indígenas con Calidad de Vida"/>
    <s v="Planes de vida para comunidades indigenas del Departamento de Antioquia"/>
    <s v="Fortalecimiento de la gobernabilidad,administración y Jurisdiccion indigena Antioquia"/>
    <n v="70051001"/>
    <s v="Caracterización Poblacion"/>
    <s v="Planes de Vida"/>
    <m/>
    <m/>
    <m/>
    <m/>
    <m/>
    <x v="0"/>
    <m/>
    <m/>
    <m/>
    <s v="Ana Isabel Cruz Gaviria"/>
    <s v="Tipo C:  Supervisión"/>
    <s v="Tecnica, Administrativa, Financiera."/>
  </r>
  <r>
    <x v="15"/>
    <n v="93141500"/>
    <s v="Apoyo a iniciativas de comunidades con Diagnóstico territorial indígena en el Departamento de Antioquia"/>
    <s v="Agosto"/>
    <s v="6 meses"/>
    <s v="Régimen Especial"/>
    <s v="Recursos Propios"/>
    <n v="150000000"/>
    <n v="150000000"/>
    <s v="No"/>
    <s v="N/A"/>
    <s v="Gloria María Múnera Velásquez"/>
    <s v="Profesional Universitario"/>
    <s v="3835591"/>
    <s v="gloria.munera@antioquia.gov.co"/>
    <s v="Indígenas con Calidad de Vida"/>
    <s v="Elaboración de estudios de ordenamiento territorial indigena en Antioquia"/>
    <s v="Fortalecimiento de la gobernabilidad,administración y Jurisdiccion indigena Antioquia"/>
    <n v="22005601"/>
    <s v="Realizar el ordenamiento territorial y ambiental en territorios indígenas del Uraba."/>
    <s v="Apoyo a comunidades con ordenamiento territorial"/>
    <m/>
    <m/>
    <m/>
    <m/>
    <m/>
    <x v="0"/>
    <m/>
    <m/>
    <m/>
    <s v="Gloria María Múnera Velasquez"/>
    <s v="Tipo C:  Supervisión"/>
    <s v="Tecnica, Administrativa, Financiera."/>
  </r>
  <r>
    <x v="15"/>
    <n v="93141500"/>
    <s v="Rescatar la memoria cultural "/>
    <s v="Agosto"/>
    <s v="8 meses"/>
    <s v="Régimen Especial"/>
    <s v="Recursos Propios"/>
    <n v="50000000"/>
    <n v="50000000"/>
    <s v="No"/>
    <s v="N/A"/>
    <s v="Ana Isabel Cruz Gaviria"/>
    <s v="Profesional Universitario"/>
    <s v="3838663"/>
    <s v="ana.cruz@antioquia.gov.co"/>
    <s v="Indígenas con Calidad de Vida"/>
    <s v="Planes de vida para comunidades indigenas del Departamento de Antioquia"/>
    <s v="Planes de vida para comunidades indigenas del Departamento de Antioquia"/>
    <n v="70053001"/>
    <s v="Estimulos artisticos para indígenas"/>
    <s v="Desarrollar un proceso que  promueva el enfoque diferencial integral y fortalezca la diversidad cultural de los territorios de los grupos poblacionales en Antioquia."/>
    <m/>
    <m/>
    <m/>
    <m/>
    <m/>
    <x v="0"/>
    <m/>
    <m/>
    <m/>
    <s v="Ana Isabel Cruz Gaviria"/>
    <s v="Tipo C:  Supervisión"/>
    <s v="Tecnica, Administrativa, Financiera."/>
  </r>
  <r>
    <x v="16"/>
    <n v="93141506"/>
    <s v="Integrar esfuerzos para la promoción del desarrollo integral temprano de la primera infancia bajo la modalidad Familiar, en el municipio de La Pintada."/>
    <s v="Enero"/>
    <s v="8 meses"/>
    <s v="Régimen Especial"/>
    <s v="Recursos de entidades nacionales"/>
    <n v="281897559"/>
    <n v="1774825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1"/>
    <n v="19492"/>
    <d v="2017-11-10T00:00:00"/>
    <s v="N/A"/>
    <n v="4600007820"/>
    <x v="3"/>
    <s v="ESE Hospital Antonio Roldan Betancur de La Pintada"/>
    <s v="Celebrado sin iniciar"/>
    <m/>
    <m/>
    <s v="Tipo A1: Supervisión e Interventoría Integral"/>
    <s v="Técnica, jurídica, administrativa, contable y financiera"/>
  </r>
  <r>
    <x v="16"/>
    <n v="93141506"/>
    <s v="Integrar esfuerzos para la promoción del desarrollo integral temprano de la primera infancia bajo el modelo flexible Buen Comienzo Antioquia en el municipio de Bello y para la implementación del Sistema Departamental de Gestión del Desarrollo Integral Temprano"/>
    <s v="Enero"/>
    <s v="8 meses"/>
    <s v="Régimen Especial"/>
    <s v="Recursos de entidades nacionales"/>
    <n v="1476103512"/>
    <n v="9968859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2"/>
    <n v="19493"/>
    <d v="2017-11-10T00:00:00"/>
    <s v="N/A"/>
    <n v="4600007891"/>
    <x v="3"/>
    <s v="ESE Hospital Bello Salud"/>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Amalfí"/>
    <s v="Enero"/>
    <s v="8 meses"/>
    <s v="Régimen Especial"/>
    <s v="Recursos de entidades nacionales"/>
    <n v="319452883"/>
    <n v="2119350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4"/>
    <n v="19494"/>
    <d v="2017-11-10T00:00:00"/>
    <s v="N/A"/>
    <n v="4600007800"/>
    <x v="3"/>
    <s v="ESE Hospital El Carmen de Amalfi "/>
    <s v="Celebrado sin iniciar"/>
    <m/>
    <m/>
    <s v="Tipo A1: Supervisión e Interventoría Integral"/>
    <s v="Técnica, jurídica, administrativa, contable y financiera"/>
  </r>
  <r>
    <x v="16"/>
    <n v="93141506"/>
    <s v="Integrar esfuerzos para la promoción del desarrollo integral temprano de la primera infancia bajo el modelo flexible Buen Comienzo Antioquia, la modalidad institucional en los municipios Vigía del Fuerte, Murindó y Turbó; y para la implementación del Sistema Departamental de Gestión del Desarrollo Integral Temprano"/>
    <s v="Enero"/>
    <s v="8 meses"/>
    <s v="Régimen Especial"/>
    <s v="Recursos de entidades nacionales"/>
    <n v="4340528483"/>
    <n v="288266452"/>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5"/>
    <n v="19496"/>
    <d v="2017-11-10T00:00:00"/>
    <s v="N/A"/>
    <n v="4600007888"/>
    <x v="3"/>
    <s v="ESE Hospital Francisco Valderrama de Turbo"/>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Jardín."/>
    <s v="Enero"/>
    <s v="8 meses"/>
    <s v="Régimen Especial"/>
    <s v="Recursos de entidades nacionales"/>
    <n v="452218641"/>
    <n v="30798443"/>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8"/>
    <n v="19497"/>
    <d v="2017-11-10T00:00:00"/>
    <s v="N/A"/>
    <n v="4600007810"/>
    <x v="3"/>
    <s v="ESE Hospital Gabriel Pelaez Montoya de Jardín"/>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Betulia."/>
    <s v="Enero"/>
    <s v="8 meses"/>
    <s v="Régimen Especial"/>
    <s v="Recursos de entidades nacionales"/>
    <n v="814802912"/>
    <n v="5533279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9"/>
    <n v="19498"/>
    <d v="2017-11-10T00:00:00"/>
    <s v="N/A"/>
    <n v="4600007808"/>
    <x v="3"/>
    <s v="ESE Hospital Germán Vélez Gutierrez de Betulia"/>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Caicedo"/>
    <s v="Enero"/>
    <s v="8 meses"/>
    <s v="Régimen Especial"/>
    <s v="Recursos de entidades nacionales"/>
    <n v="708029384"/>
    <n v="4698067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2"/>
    <n v="19499"/>
    <d v="2017-11-10T00:00:00"/>
    <s v="N/A"/>
    <n v="4600007825"/>
    <x v="3"/>
    <s v="ESE Hospital Guillermo Gaviria Correa de Caicedo"/>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San Andrés de Cuerquia."/>
    <s v="Enero"/>
    <s v="8 meses"/>
    <s v="Régimen Especial"/>
    <s v="Recursos de entidades nacionales"/>
    <n v="472019589"/>
    <n v="313204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4"/>
    <n v="19500"/>
    <d v="2017-11-10T00:00:00"/>
    <s v="N/A"/>
    <n v="4600007798"/>
    <x v="3"/>
    <s v="ESE Hospital Gustavo Gonzalez Ochoa de San Andrés de Cuerquia"/>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Yondó."/>
    <s v="Enero"/>
    <s v="8 meses"/>
    <s v="Régimen Especial"/>
    <s v="Recursos de entidades nacionales"/>
    <n v="602767341"/>
    <n v="4092538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5"/>
    <n v="19501"/>
    <d v="2017-11-10T00:00:00"/>
    <s v="N/A"/>
    <n v="4600007823"/>
    <x v="3"/>
    <s v="ESE Hospital Hector Abad Gómez de Yondó"/>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Urrao."/>
    <s v="Enero"/>
    <s v="8 meses"/>
    <s v="Régimen Especial"/>
    <s v="Recursos de entidades nacionales"/>
    <n v="1014261793"/>
    <n v="6880058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6"/>
    <n v="19502"/>
    <d v="2017-11-10T00:00:00"/>
    <s v="N/A"/>
    <n v="4600007829"/>
    <x v="3"/>
    <s v="ESE Hospital Iván Restrepo Gómez de Urrao"/>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 institucional en el municipio de Mutatá"/>
    <s v="Enero"/>
    <s v="8 meses"/>
    <s v="Régimen Especial"/>
    <s v="Recursos de entidades nacionales"/>
    <n v="1503402342"/>
    <n v="10206460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8"/>
    <n v="19503"/>
    <d v="2017-11-10T00:00:00"/>
    <s v="N/A"/>
    <n v="4600007784"/>
    <x v="3"/>
    <s v="ESE Hospital La Anunciación de Mutatá "/>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Ciudad Bolívar."/>
    <s v="Enero"/>
    <s v="8 meses"/>
    <s v="Régimen Especial"/>
    <s v="Recursos de entidades nacionales"/>
    <n v="983685603"/>
    <n v="6786097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9"/>
    <n v="19504"/>
    <d v="2017-11-10T00:00:00"/>
    <s v="N/A"/>
    <n v="4600007879"/>
    <x v="3"/>
    <s v="ESE Hospital La Merced de Ciudad Bolívar"/>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Angelópolis."/>
    <s v="Enero"/>
    <s v="8 meses"/>
    <s v="Régimen Especial"/>
    <s v="Recursos de entidades nacionales"/>
    <n v="323209373"/>
    <n v="2192431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0"/>
    <n v="19505"/>
    <d v="2017-11-10T00:00:00"/>
    <s v="N/A"/>
    <n v="4600007797"/>
    <x v="3"/>
    <s v="ESE Hospital La Misericordia de Angelópolis"/>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 institucional, en el municipio de Nechí"/>
    <s v="Enero"/>
    <s v="8 meses"/>
    <s v="Régimen Especial"/>
    <s v="Recursos de entidades nacionales"/>
    <n v="1112006863"/>
    <n v="7450149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1"/>
    <n v="19506"/>
    <d v="2017-11-10T00:00:00"/>
    <s v="N/A"/>
    <n v="4600007826"/>
    <x v="3"/>
    <s v="ESE Hospital La Misericordia de Nechí"/>
    <s v="Celebrado sin iniciar"/>
    <m/>
    <m/>
    <s v="Tipo A1: Supervisión e Interventoría Integral"/>
    <s v="Técnica, jurídica, administrativa, contable y financiera"/>
  </r>
  <r>
    <x v="16"/>
    <n v="93141506"/>
    <s v="Integrar esfuerzos para la promoción del desarrollo integral temprano de la primera infancia bajo el modelo flexible Buen Comienzo Antioquia, la modalidad institucional en el Municipio de Chigorodó y para la implementación del Sistema Departamento de Gestión del Desarrollo Integral Temprano"/>
    <s v="Enero"/>
    <s v="8 meses"/>
    <s v="Régimen Especial"/>
    <s v="Recursos de entidades nacionales"/>
    <n v="2428435227"/>
    <n v="166791242"/>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3"/>
    <n v="19507"/>
    <d v="2017-11-10T00:00:00"/>
    <s v="N/A"/>
    <n v="4600007849"/>
    <x v="3"/>
    <s v="ESE Hospital Maria Auxiliadora de Chigorodó "/>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Guadalupe."/>
    <s v="Enero"/>
    <s v="8 meses"/>
    <s v="Régimen Especial"/>
    <s v="Recursos de entidades nacionales"/>
    <n v="280918477"/>
    <n v="1879227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5"/>
    <n v="19508"/>
    <d v="2017-11-10T00:00:00"/>
    <s v="N/A"/>
    <n v="4600007787"/>
    <x v="3"/>
    <s v="ESE Hospital Nuestra Señora de Guadalupe"/>
    <s v="Celebrado sin iniciar"/>
    <m/>
    <m/>
    <s v="Tipo A1: Supervisión e Interventoría Integral"/>
    <s v="Técnica, jurídica, administrativa, contable y financiera"/>
  </r>
  <r>
    <x v="16"/>
    <n v="93141506"/>
    <s v="Integrar esfuerzos para la promoción del desarrollo integral temprano de la primera infancia bajo las modalidades familiar e institucional, en el municipio de Guarne"/>
    <s v="Enero"/>
    <s v="8 meses"/>
    <s v="Régimen Especial"/>
    <s v="Recursos de entidades nacionales"/>
    <n v="856903483"/>
    <n v="57426593"/>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6"/>
    <n v="19509"/>
    <d v="2017-11-10T00:00:00"/>
    <s v="N/A"/>
    <n v="4600007870"/>
    <x v="3"/>
    <s v="ESE Hospital Nuestra Señora de La Candelaria de Guarne"/>
    <s v="Celebrado sin iniciar"/>
    <m/>
    <m/>
    <s v="Tipo A1: Supervisión e Interventoría Integral"/>
    <s v="Técnica, jurídica, administrativa, contable y financiera"/>
  </r>
  <r>
    <x v="16"/>
    <n v="93141506"/>
    <s v="Integrar esfuerzos para la promoción del desarrollo integral temprano de la primera infancia bajo el modelo flexible Buen Comienzo Antioquia y para la implementación del Sistema Departamental de Gestión del Desarrollo Integral Temprano en el municipio de Dabeiba"/>
    <s v="Enero"/>
    <s v="8 meses"/>
    <s v="Régimen Especial"/>
    <s v="Recursos de entidades nacionales"/>
    <n v="888919709"/>
    <n v="5906457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8"/>
    <n v="19510"/>
    <d v="2017-11-10T00:00:00"/>
    <s v="N/A"/>
    <n v="4600007853"/>
    <x v="3"/>
    <s v="ESE Hospital Nuestra Señora del Perpetuo Socorro de Dabeiba "/>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Puerto Nare."/>
    <s v="Enero"/>
    <s v="8 meses"/>
    <s v="Régimen Especial"/>
    <s v="Recursos de entidades nacionales"/>
    <n v="211319083"/>
    <n v="14094203"/>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9"/>
    <n v="19511"/>
    <d v="2017-11-10T00:00:00"/>
    <s v="N/A"/>
    <n v="4600007799"/>
    <x v="3"/>
    <s v="ESE Hospital Octavio Olivares de Puerto Nare"/>
    <s v="Celebrado sin iniciar"/>
    <m/>
    <m/>
    <s v="Tipo A1: Supervisión e Interventoría Integral"/>
    <s v="Técnica, jurídica, administrativa, contable y financiera"/>
  </r>
  <r>
    <x v="16"/>
    <n v="93141506"/>
    <s v="Integrar esfuerzos para la promoción del desarrollo integral temprano de la primera infancia bajo el modelo flexible Buen Comienzo Antioquia y las modalidades familiar e institucional, en los municipios de Necoclí, San Pedro de Urabá y San Juan de Urabá; y para la implementación del Sistema Departamental de Gestión del Desarrollo Integral Temprano"/>
    <s v="Enero"/>
    <s v="8 meses"/>
    <s v="Régimen Especial"/>
    <s v="Recursos de entidades nacionales"/>
    <n v="4134085744"/>
    <n v="27572127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1"/>
    <n v="19513"/>
    <d v="2017-11-10T00:00:00"/>
    <s v="N/A"/>
    <n v="4600007902"/>
    <x v="3"/>
    <s v="ESE Hospital Oscar Emiro Vergara Cruz de San Pedro de Urabá"/>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Alejandría."/>
    <s v="Enero"/>
    <s v="8 meses"/>
    <s v="Régimen Especial"/>
    <s v="Recursos de entidades nacionales"/>
    <n v="388462533"/>
    <n v="2568276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3"/>
    <n v="19514"/>
    <d v="2017-11-10T00:00:00"/>
    <s v="N/A"/>
    <n v="4600007843"/>
    <x v="3"/>
    <s v="ESE Hospital Pbro. Luis Felipe Arbeláez de Alejandría"/>
    <s v="Celebrado sin iniciar"/>
    <m/>
    <m/>
    <s v="Tipo A1: Supervisión e Interventoría Integral"/>
    <s v="Técnica, jurídica, administrativa, contable y financiera"/>
  </r>
  <r>
    <x v="16"/>
    <n v="93141506"/>
    <s v="Integrar esfuerzos para la promoción del desarrollo integral temprano de la primera infancia bajo la modalidad institucional, en el municipio de San Rafael "/>
    <s v="Enero"/>
    <s v="8 meses"/>
    <s v="Régimen Especial"/>
    <s v="Recursos de entidades nacionales"/>
    <n v="244887387"/>
    <n v="158616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4"/>
    <n v="19515"/>
    <d v="2017-11-10T00:00:00"/>
    <s v="N/A"/>
    <n v="4600007791"/>
    <x v="3"/>
    <s v="ESE Hospital Presbitero  Alonso Maria Giraldo San Rafael"/>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Betania."/>
    <s v="Enero"/>
    <s v="8 meses"/>
    <s v="Régimen Especial"/>
    <s v="Recursos de entidades nacionales"/>
    <n v="271773880"/>
    <n v="1879227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5"/>
    <n v="19517"/>
    <d v="2017-11-10T00:00:00"/>
    <s v="N/A"/>
    <n v="4600007807"/>
    <x v="3"/>
    <s v="ESE Hospital San Antonio de Betania"/>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Buriticá."/>
    <s v="Enero"/>
    <s v="8 meses"/>
    <s v="Régimen Especial"/>
    <s v="Recursos de entidades nacionales"/>
    <n v="747328708"/>
    <n v="5209634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7"/>
    <n v="19518"/>
    <d v="2017-11-10T00:00:00"/>
    <s v="N/A"/>
    <n v="4600007831"/>
    <x v="3"/>
    <s v="ESE Hospital San Antonio de Buriticá"/>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Cisneros "/>
    <s v="Enero"/>
    <s v="8 meses"/>
    <s v="Régimen Especial"/>
    <s v="Recursos de entidades nacionales"/>
    <n v="375908170"/>
    <n v="2610037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3"/>
    <n v="19520"/>
    <d v="2017-11-10T00:00:00"/>
    <s v="N/A"/>
    <n v="4600007818"/>
    <x v="3"/>
    <s v="ESE Hospital San Antonio de Cisneros"/>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Peque."/>
    <s v="Enero"/>
    <s v="8 meses"/>
    <s v="Régimen Especial"/>
    <s v="Recursos de entidades nacionales"/>
    <n v="369612758"/>
    <n v="2192431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5"/>
    <n v="19521"/>
    <d v="2017-11-10T00:00:00"/>
    <s v="N/A"/>
    <n v="4600007780"/>
    <x v="3"/>
    <s v="ESE Hospital San Francisco de Peque"/>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Giraldo."/>
    <s v="Enero"/>
    <s v="8 meses"/>
    <s v="Régimen Especial"/>
    <s v="Recursos de entidades nacionales"/>
    <n v="283724411"/>
    <n v="1920987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8"/>
    <n v="19524"/>
    <d v="2017-11-10T00:00:00"/>
    <s v="N/A"/>
    <n v="4600007847"/>
    <x v="3"/>
    <s v="ESE Hospital San Isidro de Giraldo"/>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Nariño."/>
    <s v="Enero"/>
    <s v="8 meses"/>
    <s v="Régimen Especial"/>
    <s v="Recursos de entidades nacionales"/>
    <n v="299014169"/>
    <n v="20984702"/>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9"/>
    <n v="19525"/>
    <d v="2017-11-10T00:00:00"/>
    <s v="N/A"/>
    <n v="4600007796"/>
    <x v="3"/>
    <s v="ESE Hospital San Joaquín de Nariño"/>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Anorí."/>
    <s v="Enero"/>
    <s v="8 meses"/>
    <s v="Régimen Especial"/>
    <s v="Recursos de entidades nacionales"/>
    <n v="895881712"/>
    <n v="5679441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1"/>
    <n v="19526"/>
    <d v="2017-11-10T00:00:00"/>
    <s v="N/A"/>
    <n v="4600007768"/>
    <x v="3"/>
    <s v="ESE Hospital San Juan de Dios de Anorí"/>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Concordia."/>
    <s v="Enero"/>
    <s v="8 meses"/>
    <s v="Régimen Especial"/>
    <s v="Recursos de entidades nacionales"/>
    <n v="837747443"/>
    <n v="5700321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3"/>
    <n v="19527"/>
    <d v="2017-11-10T00:00:00"/>
    <s v="N/A"/>
    <n v="4600007801"/>
    <x v="3"/>
    <s v="ESE Hospital San Juan de Dios de Concordia"/>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Ituango y para la implementación del Sistema Departamental de Gestión del Desarrollo Integral Temprano"/>
    <s v="Enero"/>
    <s v="8 meses"/>
    <s v="Régimen Especial"/>
    <s v="Recursos de entidades nacionales"/>
    <n v="1600146407"/>
    <n v="10617632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7"/>
    <n v="19529"/>
    <d v="2017-11-10T00:00:00"/>
    <s v="N/A"/>
    <n v="4600007794"/>
    <x v="3"/>
    <s v="ESE Hospital San Juan de Dios de Ituango "/>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Santa Fe de Antioquia"/>
    <s v="Enero"/>
    <s v="8 meses"/>
    <s v="Régimen Especial"/>
    <s v="Recursos de entidades nacionales"/>
    <n v="375169667"/>
    <n v="2651798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8"/>
    <n v="19534"/>
    <d v="2017-11-10T00:00:00"/>
    <s v="N/A"/>
    <n v="4600007802"/>
    <x v="3"/>
    <s v="ESE Hospital San Juan de Dios de Santa Fe de Antioquia "/>
    <s v="Celebrado sin iniciar"/>
    <m/>
    <m/>
    <s v="Tipo A1: Supervisión e Interventoría Integral"/>
    <s v="Técnica, jurídica, administrativa, contable y financiera"/>
  </r>
  <r>
    <x v="16"/>
    <n v="93141506"/>
    <s v="Integrar esfuerzos para la promoción del desarrollo integral temprano de la primera infancia bajo el modelo flexible Buen Comienzo Antioquia, en el municipio de Támesis y para la implementación del Sistema Departamental de Gestión del Desarrollo Integral Temprano."/>
    <s v="Enero"/>
    <s v="8 meses"/>
    <s v="Régimen Especial"/>
    <s v="Recursos de entidades nacionales"/>
    <n v="626528053"/>
    <n v="4162937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9"/>
    <n v="19535"/>
    <d v="2017-11-10T00:00:00"/>
    <s v="N/A"/>
    <n v="4600007747"/>
    <x v="3"/>
    <s v="ESE Hospital San Juan de Dios de Támesis"/>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Titiribí."/>
    <s v="Enero"/>
    <s v="8 meses"/>
    <s v="Régimen Especial"/>
    <s v="Recursos de entidades nacionales"/>
    <n v="160763268"/>
    <n v="104401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0"/>
    <n v="19536"/>
    <d v="2017-11-10T00:00:00"/>
    <s v="N/A"/>
    <n v="4600007760"/>
    <x v="3"/>
    <s v="ESE Hospital San Juan de Dios de Titiribí"/>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Valdivia."/>
    <s v="Enero"/>
    <s v="8 meses"/>
    <s v="Régimen Especial"/>
    <s v="Recursos de entidades nacionales"/>
    <n v="800327967"/>
    <n v="5428878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8"/>
    <n v="19559"/>
    <d v="2017-11-10T00:00:00"/>
    <s v="N/A"/>
    <n v="4600007874"/>
    <x v="3"/>
    <s v="ESE Hospital San Juan de Dios de Valdivia"/>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Valparaíso."/>
    <s v="Enero"/>
    <s v="8 meses"/>
    <s v="Régimen Especial"/>
    <s v="Recursos de entidades nacionales"/>
    <n v="157339863"/>
    <n v="104401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1"/>
    <n v="19541"/>
    <d v="2017-11-10T00:00:00"/>
    <s v="N/A"/>
    <n v="4600007833"/>
    <x v="3"/>
    <s v="ESE Hospital San Juan de Dios de Valparaíso"/>
    <s v="Celebrado sin iniciar"/>
    <m/>
    <m/>
    <s v="Tipo A1: Supervisión e Interventoría Integral"/>
    <s v="Técnica, jurídica, administrativa, contable y financiera"/>
  </r>
  <r>
    <x v="16"/>
    <n v="93141506"/>
    <s v="Integrar esfuerzos para la promoción del desarrollo integral temprano de la primera infancia bajo el modelo flexible Buen Comienzo Antioquia, en el municipio de Yarumal y para la implementación del Sistema Departamental de Gestión del Desarrollo Integral Temprano."/>
    <s v="Enero"/>
    <s v="8 meses"/>
    <s v="Régimen Especial"/>
    <s v="Recursos de entidades nacionales"/>
    <n v="821547976"/>
    <n v="5470577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2"/>
    <n v="19542"/>
    <d v="2017-11-10T00:00:00"/>
    <s v="N/A"/>
    <n v="4600007804"/>
    <x v="3"/>
    <s v="ESE Hospital San Juan de Dios de Yarumal"/>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Liborina."/>
    <s v="Enero"/>
    <s v="8 meses"/>
    <s v="Régimen Especial"/>
    <s v="Recursos de entidades nacionales"/>
    <n v="568874622"/>
    <n v="3904616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4"/>
    <n v="19543"/>
    <d v="2017-11-10T00:00:00"/>
    <s v="N/A"/>
    <n v="4600007821"/>
    <x v="3"/>
    <s v="ESE Hospital San Lorenzo de Liborina"/>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San Jerónimo."/>
    <s v="Enero"/>
    <s v="8 meses"/>
    <s v="Régimen Especial"/>
    <s v="Recursos de entidades nacionales"/>
    <n v="388395803"/>
    <n v="26204777"/>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6"/>
    <n v="19544"/>
    <d v="2017-11-10T00:00:00"/>
    <s v="N/A"/>
    <n v="4600007811"/>
    <x v="3"/>
    <s v="ESE Hospital San Luis Beltran de San Jerónimo "/>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Sabanalarga."/>
    <s v="Enero"/>
    <s v="8 meses"/>
    <s v="Régimen Especial"/>
    <s v="Recursos de entidades nacionales"/>
    <n v="225094902"/>
    <n v="1566022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7"/>
    <n v="19545"/>
    <d v="2017-11-10T00:00:00"/>
    <s v="N/A"/>
    <n v="4600007773"/>
    <x v="3"/>
    <s v="ESE Hospital San Pedro de Sabanalarga"/>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Andes."/>
    <s v="Enero"/>
    <s v="8 meses"/>
    <s v="Régimen Especial"/>
    <s v="Recursos de entidades nacionales"/>
    <n v="769546125"/>
    <n v="522007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0"/>
    <n v="19546"/>
    <d v="2017-11-10T00:00:00"/>
    <s v="N/A"/>
    <n v="4600007893"/>
    <x v="3"/>
    <s v="ESE Hospital San Rafael de Andes"/>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Girardota"/>
    <s v="Enero"/>
    <s v="8 meses"/>
    <s v="Régimen Especial"/>
    <s v="Recursos de entidades nacionales"/>
    <n v="645093439"/>
    <n v="4280461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4"/>
    <n v="19547"/>
    <d v="2017-11-10T00:00:00"/>
    <s v="N/A"/>
    <n v="4600007894"/>
    <x v="3"/>
    <s v="ESE Hospital San Rafael de Girardota "/>
    <s v="Celebrado sin iniciar"/>
    <m/>
    <m/>
    <s v="Tipo A1: Supervisión e Interventoría Integral"/>
    <s v="Técnica, jurídica, administrativa, contable y financiera"/>
  </r>
  <r>
    <x v="16"/>
    <n v="93141506"/>
    <s v="Integrar esfuerzos para la promoción del desarrollo integral temprano de la primera infancia bajo el modelo flexible Buen Comienzo Antioquia, en el municipio de Itagüí y para la implementación del Sistema Departamental de Gestión del Desarrollo Integral Temprano."/>
    <s v="Enero"/>
    <s v="8 meses"/>
    <s v="Régimen Especial"/>
    <s v="Recursos de entidades nacionales"/>
    <n v="318911358"/>
    <n v="2000973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6"/>
    <n v="19548"/>
    <d v="2017-11-10T00:00:00"/>
    <s v="N/A"/>
    <n v="4600007838"/>
    <x v="3"/>
    <s v="ESE Hospital del Sur Gabriel Jaramillo Piedrahita"/>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Jericó."/>
    <s v="Enero"/>
    <s v="8 meses"/>
    <s v="Régimen Especial"/>
    <s v="Recursos de entidades nacionales"/>
    <n v="307334201"/>
    <n v="208803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6"/>
    <n v="19549"/>
    <d v="2017-11-10T00:00:00"/>
    <s v="N/A"/>
    <n v="4600007762"/>
    <x v="3"/>
    <s v="ESE Hospital San Rafael de Jericó"/>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San Luis."/>
    <s v="Enero"/>
    <s v="8 meses"/>
    <s v="Régimen Especial"/>
    <s v="Recursos de entidades nacionales"/>
    <n v="676561412"/>
    <n v="4489264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7"/>
    <n v="19550"/>
    <d v="2017-11-10T00:00:00"/>
    <s v="N/A"/>
    <n v="4600007764"/>
    <x v="3"/>
    <s v="ESE Hospital San Rafael de San Luis "/>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Santo Domingo"/>
    <s v="Enero"/>
    <s v="8 meses"/>
    <s v="Régimen Especial"/>
    <s v="Recursos de entidades nacionales"/>
    <n v="495804515"/>
    <n v="32886473"/>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0"/>
    <n v="19551"/>
    <d v="2017-11-10T00:00:00"/>
    <s v="N/A"/>
    <n v="4600007803"/>
    <x v="3"/>
    <s v="ESE Hospital San Rafael de Santo Domingo "/>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Venecia."/>
    <s v="Enero"/>
    <s v="8 meses"/>
    <s v="Régimen Especial"/>
    <s v="Recursos de entidades nacionales"/>
    <n v="232952567"/>
    <n v="1566022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3"/>
    <n v="19552"/>
    <d v="2017-11-10T00:00:00"/>
    <s v="N/A"/>
    <n v="4600007809"/>
    <x v="3"/>
    <s v="ESE Hospital San Rafael de Venecia"/>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Yolombó."/>
    <s v="Enero"/>
    <s v="8 meses"/>
    <s v="Régimen Especial"/>
    <s v="Recursos de entidades nacionales"/>
    <n v="1439396073"/>
    <n v="9667578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2"/>
    <n v="19553"/>
    <d v="2017-11-10T00:00:00"/>
    <s v="N/A"/>
    <n v="4600007766"/>
    <x v="3"/>
    <s v="ESE Hospital San Rafael de Yolombó"/>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Barbosa."/>
    <s v="Enero"/>
    <s v="8 meses"/>
    <s v="Régimen Especial"/>
    <s v="Recursos de entidades nacionales"/>
    <n v="472019589"/>
    <n v="313204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4"/>
    <n v="19554"/>
    <d v="2017-11-10T00:00:00"/>
    <s v="N/A"/>
    <n v="4600007776"/>
    <x v="3"/>
    <s v="ESE Hospital San Vicente de Paul de Barbosa"/>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Pueblorrico."/>
    <s v="Enero"/>
    <s v="8 meses"/>
    <s v="Régimen Especial"/>
    <s v="Recursos de entidades nacionales"/>
    <n v="228572287"/>
    <n v="1566022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7"/>
    <n v="19555"/>
    <d v="2017-11-10T00:00:00"/>
    <s v="N/A"/>
    <n v="4600007805"/>
    <x v="3"/>
    <s v="ESE Hospital San Vicente de Paul de Pueblorrico"/>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Fredonia."/>
    <s v="Enero"/>
    <s v="8 meses"/>
    <s v="Régimen Especial"/>
    <s v="Recursos de entidades nacionales"/>
    <n v="621768790"/>
    <n v="4071658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0"/>
    <n v="19556"/>
    <d v="2017-11-10T00:00:00"/>
    <s v="N/A"/>
    <n v="4600007822"/>
    <x v="3"/>
    <s v="ESE Hospital Santa Lucia de Fredonia"/>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Copacabana."/>
    <s v="Enero"/>
    <s v="8 meses"/>
    <s v="Régimen Especial"/>
    <s v="Recursos de entidades nacionales"/>
    <n v="460020535"/>
    <n v="313204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2"/>
    <n v="19557"/>
    <d v="2017-11-10T00:00:00"/>
    <s v="N/A"/>
    <n v="4600007835"/>
    <x v="3"/>
    <s v="ESE Hospital Santa Margarita de Copacabana"/>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Santa Bárbara."/>
    <s v="Enero"/>
    <s v="8 meses"/>
    <s v="Régimen Especial"/>
    <s v="Recursos de entidades nacionales"/>
    <n v="410710293"/>
    <n v="2777079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6"/>
    <n v="19558"/>
    <d v="2017-11-10T00:00:00"/>
    <s v="N/A"/>
    <n v="4600007876"/>
    <x v="3"/>
    <s v="ESE Hospital Santa Maria de Santa Barbara"/>
    <s v="Celebrado sin iniciar"/>
    <m/>
    <m/>
    <s v="Tipo A1: Supervisión e Interventoría Integral"/>
    <s v="Técnica, jurídica, administrativa, contable y financiera"/>
  </r>
  <r>
    <x v="16"/>
    <n v="93141506"/>
    <s v="Integrar esfuerzos para la promoción del desarrollo integral temprano de la primera infancia bajo el modelo flexible Buen Comienzo Antioquia, modalidad institucional en el municipio de Arboletes y para la implementación del Sistema Departamental de Gestión del Desarrollo Integral Temprano"/>
    <s v="Enero"/>
    <s v="8 meses"/>
    <s v="Régimen Especial"/>
    <s v="Recursos de entidades nacionales"/>
    <n v="2146536811"/>
    <n v="14718154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0"/>
    <n v="19560"/>
    <d v="2017-11-10T00:00:00"/>
    <s v="N/A"/>
    <n v="4600007886"/>
    <x v="3"/>
    <s v="Instituto Municipal de Deportes de Arboletes - Imderar"/>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 Institucional, en el municipio de El Peñol."/>
    <s v="Enero"/>
    <s v="8 meses"/>
    <s v="Régimen Especial"/>
    <s v="Recursos de entidades nacionales"/>
    <n v="1223550932"/>
    <n v="7994926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5"/>
    <n v="19528"/>
    <d v="2017-11-10T00:00:00"/>
    <s v="N/A"/>
    <n v="4600007841"/>
    <x v="3"/>
    <s v="ESE Hospital San Juan de Dios de El Peñol"/>
    <s v="Celebrado sin iniciar"/>
    <m/>
    <m/>
    <s v="Tipo A1: Supervisión e Interventoría Integral"/>
    <s v="Técnica, jurídica, administrativa, contable y financiera"/>
  </r>
  <r>
    <x v="16"/>
    <n v="93141506"/>
    <s v="Integrar esfuerzos para la promoción del desarrollo integral temprano de la primera infancia bajo la modalidad Familiar, en el municipio de Caramanta"/>
    <s v="Enero"/>
    <s v="8 meses"/>
    <s v="Régimen Especial"/>
    <s v="Recursos de entidades nacionales"/>
    <n v="309949145"/>
    <n v="208803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1"/>
    <n v="19519"/>
    <d v="2017-11-10T00:00:00"/>
    <s v="N/A"/>
    <n v="4600007840"/>
    <x v="3"/>
    <s v="ESE Hospital San Antonio de Caramanta"/>
    <s v="Celebrado sin iniciar"/>
    <m/>
    <m/>
    <s v="Tipo A1: Supervisión e Interventoría Integral"/>
    <s v="Técnica, jurídica, administrativa, contable y financiera"/>
  </r>
  <r>
    <x v="16"/>
    <n v="93151501"/>
    <s v="Brindar apoyo a la realización de las acciones técnicas, administrativas, jurídicas y financieras que permitan la implementación de las políticas públicas de Primera Infancia e Infancia y Adolescencia del Departamento de Antioquia."/>
    <s v="Enero"/>
    <s v="8 meses"/>
    <s v="Contratación Directa"/>
    <s v="Recursos Propios"/>
    <n v="1648557734"/>
    <n v="1648557734"/>
    <s v="Si"/>
    <s v="Aprobadas"/>
    <s v="Santiago Morales Quijano"/>
    <s v="Jurídico"/>
    <s v="3839245"/>
    <s v="santiago.morales@antioquia.gov.co"/>
    <s v="Estrategia Departamental Buen Comienzo Antioquia"/>
    <s v="*Niños y niñas de cero a cinco años de áreas rurales y urbanas atendidos integralmente"/>
    <s v="*Implementación Estrategia Buen Comienzo en Antioquia"/>
    <s v="07-0061"/>
    <s v="*120 municipios con asesoría y asitencia técnica_x000a_*3000 agentes educativos cualificados"/>
    <s v="*Atención integral de calidad_x000a_*cualificación de agentes educativos"/>
    <s v="2017SS380001"/>
    <s v="N/A"/>
    <d v="2017-11-10T00:00:00"/>
    <s v="N/A"/>
    <s v="2017SS380001"/>
    <x v="3"/>
    <s v="Universidad de Antioquia"/>
    <s v="Celebrado sin iniciar"/>
    <m/>
    <m/>
    <s v="Tipo B2: Supervisión Colegiada"/>
    <s v="Técnica, jurídica, administrativa, contable y financiera"/>
  </r>
  <r>
    <x v="16"/>
    <n v="93151501"/>
    <s v="Apoyar la realización de las acciones técnicas y administrativas que permitan la implementación del programa Antioquia Joven en el Departamento de Antioquia. "/>
    <s v="Enero"/>
    <s v="6 meses"/>
    <s v="Contratación Directa"/>
    <s v="Recursos Propios"/>
    <n v="791156482"/>
    <n v="791156482"/>
    <s v="Si"/>
    <s v="Aprobadas"/>
    <s v="Santiago Morales Quijano"/>
    <s v="Jurídico"/>
    <s v="3839246"/>
    <s v="santiago.morales@antioquia.gov.co"/>
    <s v="Antioquia Joven"/>
    <m/>
    <m/>
    <m/>
    <m/>
    <m/>
    <n v="7935"/>
    <n v="19593"/>
    <d v="2017-11-10T00:00:00"/>
    <s v="N/A"/>
    <n v="4600007845"/>
    <x v="3"/>
    <s v="Institución Universitaria Colegio Mayor de Antioquia"/>
    <s v="Celebrado sin iniciar"/>
    <m/>
    <m/>
    <s v="Tipo B2: Supervisión Colegiada"/>
    <s v="Técnica, jurídica, administrativa, contable y financiera"/>
  </r>
  <r>
    <x v="16"/>
    <n v="93141506"/>
    <s v="Desarrollar acciones conjuntas para la realización de una estrategia audiovisual encaminada a promover la participación y el liderazgo de los jóvenes del departamento a través de escenarios de confrontación pacífica."/>
    <s v="Enero"/>
    <s v="12 meses"/>
    <s v="Régimen Especial"/>
    <s v="Recursos Propios"/>
    <n v="124294682"/>
    <n v="124294682"/>
    <s v="No"/>
    <s v="N/A"/>
    <s v="Santiago Morales Quijano"/>
    <s v="Jurídico"/>
    <s v="3839246"/>
    <s v="santiago.morales@antioquia.gov.co"/>
    <s v="Antioquia Joven"/>
    <m/>
    <m/>
    <m/>
    <m/>
    <m/>
    <n v="7954"/>
    <n v="19608"/>
    <d v="2017-11-10T00:00:00"/>
    <s v="N/A"/>
    <n v="4600007861"/>
    <x v="3"/>
    <s v="Sociedad Televisión de Antioquia Ltda - TELEANTIOQUIA"/>
    <s v="Celebrado sin iniciar"/>
    <m/>
    <m/>
    <s v="Tipo C:  Supervisión"/>
    <s v="Técnica, jurídica, administrativa, contable y financiera"/>
  </r>
  <r>
    <x v="16"/>
    <n v="81112105"/>
    <s v="Prestar el servicio de Hosting dedicado para alojar el sistema de información web de la Estrategia Departamental de Atención Integral a la Primera Infancia - Buen Comienzo Antioquia "/>
    <s v="Enero"/>
    <s v="7 meses"/>
    <s v="Mínima Cuantía"/>
    <s v="Recursos Propios"/>
    <n v="34000000"/>
    <n v="34000000"/>
    <s v="Si"/>
    <s v="Aprobadas"/>
    <s v="Santiago Morales Quijano"/>
    <s v="Jurídico"/>
    <s v="3839245"/>
    <s v="santiago.morales@antioquia.gov.co"/>
    <s v="Estrategia Departamental Buen Comienzo Antioquia"/>
    <s v="*Familias que participan en procesos de formación para el desarrollo de capacidades parentales"/>
    <s v="*Implementación Estrategia Buen Comienzo en Antioquia"/>
    <s v="07-0061"/>
    <s v="59.181 registros de matricula"/>
    <s v="*Seguimiento a través de sistemas de información"/>
    <m/>
    <m/>
    <m/>
    <m/>
    <m/>
    <x v="0"/>
    <m/>
    <s v="Sin iniciar etapa precontractual"/>
    <m/>
    <m/>
    <s v="Tipo C:  Supervisión"/>
    <s v="Técnica, jurídica, administrativa, contable y financiera"/>
  </r>
  <r>
    <x v="16"/>
    <n v="93141509"/>
    <s v="Integrar esfuerzos y recursos técnicos, administrativos y financieros para el desarrollo de acciones de implementación de la política de estado “De Cero a Siempre” y de la política departamental Buen Comienzo Antioquia, en el marco de la gestión intersectorial, para la promoción del desarrollo integral de la Primera Infancia."/>
    <s v="Enero"/>
    <s v="7 meses"/>
    <s v="Régimen Especial"/>
    <s v="Recursos de entidades nacionales"/>
    <n v="113995921548"/>
    <n v="16239151712"/>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s v="N/A"/>
    <s v="N/A"/>
    <d v="2017-09-30T00:00:00"/>
    <s v="N/A"/>
    <n v="896"/>
    <x v="3"/>
    <s v="Instituto Colombiano de Bienestar Familiar - ICBF"/>
    <s v="En ejecución"/>
    <m/>
    <s v="Alejandra Carvajal (con personal de apoyo técnico)"/>
    <s v="Tipo C:  Supervisión"/>
    <s v="Técnica, jurídica, administrativa, contable y financiera"/>
  </r>
  <r>
    <x v="16"/>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419265601"/>
    <n v="244193318"/>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6"/>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610142987"/>
    <n v="258348779"/>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6"/>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404449977"/>
    <n v="243359898"/>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6"/>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300337706"/>
    <n v="230401912"/>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6"/>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305300963"/>
    <n v="236642550"/>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6"/>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187754334"/>
    <n v="227281925"/>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6"/>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206767085"/>
    <n v="228805242"/>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6"/>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397464665"/>
    <n v="241346245"/>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6"/>
    <n v="93141506"/>
    <s v="Integrar esfuerzos para la promoción del desarrollo integral temprano de la primera infancia en el Departamento de Antioquia, y para la implementación del Sistema Departamental de Gestión del Desarrollo Integral Temprano."/>
    <s v="Enero"/>
    <s v="7 meses"/>
    <s v="Régimen Especial"/>
    <s v="Recursos de entidades nacionales"/>
    <n v="3383874294"/>
    <n v="240272194"/>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6"/>
    <n v="93141506"/>
    <s v="Integrar esfuerzos para la promoción del desarrollo integral temprano de la primera infancia en el Departamento de Antioquia, y para la implementación del Sistema Departamental de Gestión del Desarrollo Integral Temprano."/>
    <s v="Enero"/>
    <s v="8 meses"/>
    <s v="Régimen Especial"/>
    <s v="Recursos de entidades nacionales"/>
    <n v="2252472173"/>
    <n v="156932155"/>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6"/>
    <n v="93151501"/>
    <s v="Realizar la interventoría integral a los procesos contractuales de la estrategia de atención integral a  la primera infancia “Buen Comienzo Antioquia”."/>
    <s v="Enero"/>
    <s v="6 meses"/>
    <s v="Concurso de Méritos"/>
    <s v="Recursos Propios"/>
    <n v="1899599009"/>
    <n v="0"/>
    <s v="Si"/>
    <s v="Aprobadas"/>
    <s v="Santiago Morales Quijano"/>
    <s v="Jurídico"/>
    <s v="3839245"/>
    <s v="santiago.morales@antioquia.gov.co"/>
    <s v="Estrategia Departamental Buen Comienzo Antioquia"/>
    <m/>
    <m/>
    <m/>
    <m/>
    <m/>
    <m/>
    <m/>
    <m/>
    <m/>
    <m/>
    <x v="0"/>
    <m/>
    <m/>
    <m/>
    <m/>
    <s v="Tipo B2: Supervisión Colegiada"/>
    <s v="Técnica, jurídica, administrativa, contable y financiera"/>
  </r>
  <r>
    <x v="16"/>
    <n v="93141506"/>
    <s v="Integrar esfuerzos para la promoción del desarrollo integral temprano de la primera infancia bajo la modalidad propia en los municipios de Murindó, Mutatá, Necoclí y Turbo. "/>
    <s v="Enero"/>
    <s v="6 meses"/>
    <s v="Régimen Especial"/>
    <s v="Recursos de entidades nacionales"/>
    <n v="801280865"/>
    <n v="801280865"/>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8065"/>
    <n v="20224"/>
    <m/>
    <m/>
    <m/>
    <x v="2"/>
    <s v="Asociación de Cabildos Indígenas de Antioquia"/>
    <s v="En etapa precontractual"/>
    <m/>
    <m/>
    <s v="Tipo A1: Supervisión e Interventoría Integral"/>
    <s v="Técnica, jurídica, administrativa, contable y financiera"/>
  </r>
  <r>
    <x v="16"/>
    <n v="93141506"/>
    <s v="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
    <s v="Enero"/>
    <s v="22 meses"/>
    <s v="Régimen Especial"/>
    <s v="Recursos de entidades nacionales"/>
    <n v="551752401"/>
    <n v="551752401"/>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m/>
    <m/>
    <m/>
    <m/>
    <m/>
    <x v="0"/>
    <m/>
    <m/>
    <m/>
    <m/>
    <s v="Tipo A1: Supervisión e Interventoría Integral"/>
    <s v="Técnica, jurídica, administrativa, contable y financiera"/>
  </r>
  <r>
    <x v="17"/>
    <s v="72141003; 72141104; 72141106"/>
    <s v="AMPLIACIÓN, RECTIFICACIÓN Y PAVIMENTACIÓN DE LA VÍA ANORÍ - EL LIMÓN EN LA SUBREGIÓN NORDESTE DEL DEPARTAMENTO DE ANTIOQUIA_x000a__x000a_Nota: El objeto figura en la planeación de la contratación de 2018 por tratarse de la vigencia futura 2018 del contrato que fue adjudicado el 18/11/2016 _x000a_"/>
    <s v="Enero"/>
    <s v="24 meses"/>
    <s v="Régimen Especial"/>
    <s v="Recursos Propios"/>
    <n v="35957367691"/>
    <n v="35957367691"/>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en el Departamento de Antioquia"/>
    <n v="182168001"/>
    <s v="Red vial pavimentada"/>
    <s v="Pavimentación El Limón-Anorí_x000a_"/>
    <s v="5970-LIC-20-08-2016"/>
    <s v="14703 de 23/08/2016_x000a__x000a_20511 de 11/01/2018"/>
    <d v="2016-09-07T18:52:00"/>
    <s v="S2016060093628 de 18/11/2016"/>
    <n v="4600006148"/>
    <x v="3"/>
    <s v="CONSORCIO DESARROLLO VIAL ANORI "/>
    <n v="43098"/>
    <s v="En ejecución"/>
    <s v="Jorge Mauricio Morales/Interventoría Externa_VELNEC S.A "/>
    <s v="Tipo A1: Supervisión e Interventoría Integral"/>
    <s v="Interventoría técnica, ambiental, jurídica, administrativa, contable y/o financiera"/>
  </r>
  <r>
    <x v="17"/>
    <s v="72141003; 72141104; 72141106"/>
    <s v="INTERVENTORÍA TÉCNICA, AMBIENTAL, ADMINISTRATIVA, FINANCIERA Y LEGAL PARA LA AMPLIACIÓN, RECTIFICACIÓN Y PAVIMENTACIÓN DE LA VÍA ANORÍ - EL LIMÓN EN LA SUBREGIÓN NORDESTE DEL DEPARTAMENTO DE ANTIOQUIA_x000a__x000a_Nota: El objeto figura en la planeación de la contratación de 2018 por tratarse de la vigencia futura 2018 del contrato que fue adjudicado el 26/12/2016 "/>
    <s v="Enero"/>
    <s v="7 meses"/>
    <s v="Régimen Especial"/>
    <s v="Recursos Propios"/>
    <n v="3995263077"/>
    <n v="3995263077"/>
    <s v="No"/>
    <s v="N/A"/>
    <s v="Rodrigo Echeverry Ochoa"/>
    <s v="Director"/>
    <s v="3837980 3837981"/>
    <s v="rodrigo.echeverry@antioquia.gov.co_x000a_"/>
    <s v="Pavimentación de la Red Vial Secundaria (RVS)"/>
    <s v="Kilómetros de Vías de la RVS pavimentadas (31050101)"/>
    <s v="Construcción y pavimentación de vías en la Red Vial Secundaria RVS en el Departamento de Antioquia"/>
    <n v="182168001"/>
    <s v="Red vial pavimentada"/>
    <s v="Pavimentación El Limón-Anorí"/>
    <s v="6052-CON-20-14-2016"/>
    <s v="14704 de 23/08/2016_x000a__x000a_20512 de 11/01/2018"/>
    <d v="2016-10-07T17:09:00"/>
    <s v="S2016060100254 de 26/12/2016"/>
    <n v="4600006158"/>
    <x v="3"/>
    <s v="VELNEC S.A "/>
    <n v="43097"/>
    <s v="En ejecución"/>
    <s v="Jorge Mauricio Morales"/>
    <s v="Tipo C:  Supervisión"/>
    <s v="Supervisión técnica, ambiental, jurídica, administrativa, contable y/o financiera"/>
  </r>
  <r>
    <x v="17"/>
    <s v="72141003; 72141104; 72141106"/>
    <s v="MEJORAMIENTO, REHABILITACION Y MANTENIMIENTO DE LAS VÍAS DE LAS SUBREGIONES DE OCCIDENTE  Y URABÁ DEL DEPARTAMENTO DE ANTIOQUIA"/>
    <s v="Enero"/>
    <s v="8 meses"/>
    <s v="Licitación Pública"/>
    <s v="Recursos Propios"/>
    <n v="5298008866"/>
    <n v="5298008866"/>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LIC-20-02-2017"/>
    <s v="20031 de 04/01/2018_x000a_20032 de 04/01/2018_x000a_20033 de 04/01/2018_x000a_20034 de 04/01/2018"/>
    <d v="2017-10-18T14:01:00"/>
    <s v="S2018060000140 de 03/01/2018"/>
    <m/>
    <x v="4"/>
    <s v="CONSORCIO OCCIDENTE VIAL 02 (IKON GROUP SAS - 75% - RHINO INFRAESTRUCTURE SAS 25%)"/>
    <m/>
    <s v="En etapa precontractual"/>
    <s v="Eduardo Alfonso Herrera Zambrano/CONSOCIO BRAAVOS 03 (GRUPO POSSO SAS 70% - HUGO ALFREDO POSSO PRADO 30%) "/>
    <s v="Tipo A1: Supervisión e Interventoría Integral"/>
    <s v="Interventoría técnica, ambiental, jurídica, administrativa, contable y/o financiera"/>
  </r>
  <r>
    <x v="17"/>
    <n v="81101510"/>
    <s v="INTERVENTORIA TECNICA, ADMINISTRATIVA, AMBIENTAL, FINANCIERA Y LEGAL PARA EL MEJORAMIENTO, REHABILITACION Y MANTENIMIENTO DE LAS VÍAS DE LAS SUBREGIONES DE OCCIDENTE  Y URABÁ DEL DEPARTAMENTO DE ANTIOQUIA"/>
    <s v="Enero"/>
    <s v="7 meses"/>
    <s v="Concurso de Méritos"/>
    <s v="Recursos Propios"/>
    <n v="743071007"/>
    <n v="743071007"/>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CON-20-03-2017"/>
    <s v="20041 de 04/01/2018_x000a_20226 de 09/01/2018"/>
    <d v="2017-10-31T12:24:00"/>
    <m/>
    <m/>
    <x v="5"/>
    <s v="CONSOCIO BRAAVOS 03 (GRUPO POSSO SAS 70% - HUGO ALFREDO POSSO PRADO 30%)"/>
    <m/>
    <s v="En etapa precontractual"/>
    <s v="Eduardo Alfonso Herrera Zambrano"/>
    <s v="Tipo A1: Supervisión e Interventoría Integral"/>
    <s v="Interventoría técnica, ambiental, jurídica, administrativa, contable y/o financiera"/>
  </r>
  <r>
    <x v="17"/>
    <s v="72141003; 72141104; 72141106"/>
    <s v="MEJORAMIENTO, REHABILITACION Y MANTENIMIENTO DE LAS VÍAS DE LAS SUBREGIONES NORDESTE Y MAGDALENA MEDIO DEL DEPARTAMENTO DE ANTIOQUIA"/>
    <s v="Enero"/>
    <s v="8 meses"/>
    <s v="Licitación Pública"/>
    <s v="Recursos Propios"/>
    <n v="5619296375"/>
    <n v="5321334795"/>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LIC-20-03-2017"/>
    <s v="20023 de 04/01/2018_x000a_20026 de 04/01/2018_x000a_20027 de 04/01/2018_x000a_20028 de 04/01/2018"/>
    <d v="2017-10-18T11:44:00"/>
    <s v="S2017060178918 de 28/12/2017"/>
    <m/>
    <x v="4"/>
    <s v="INGEVIAS SAS;  NIT 8000298992_x000a__x000a_NOMBRE REPRESENTANTE LEGAL: JUAN SEBASTIAN RIVERA PALACIO"/>
    <m/>
    <s v="En etapa precontractual"/>
    <s v="María del Rosario Palacio Sánchez/ CONSORCIO BRAAVOS 04 (GRUPO POSSO SAS 70% - HUGO ALFREDO POSSO PRADO30%) "/>
    <s v="Tipo A1: Supervisión e Interventoría Integral"/>
    <s v="Interventoría técnica, ambiental, jurídica, administrativa, contable y/o financiera"/>
  </r>
  <r>
    <x v="17"/>
    <n v="81101510"/>
    <s v="INTERVENTORÍA TÉCNICA, ADMINISTRATIVA, AMBIENTAL, FINANCIERA Y LEGAL PARA EL MEJORAMIENTO, REHABILITACION Y MANTENIMIENTO DE LAS VÍAS DE LAS SUBREGIONES NORDESTE Y MAGDALENA MEDIO DEL DEPARTAMENTO DE ANTIOQUIA"/>
    <s v="Enero"/>
    <s v="7 meses"/>
    <s v="Concurso de Méritos"/>
    <s v="Recursos Propios"/>
    <n v="795675640"/>
    <n v="75260595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CON-20-04-2017"/>
    <s v="20040 de 04/01/2018"/>
    <d v="2017-10-31T14:42:00"/>
    <s v="S2018060000829 de 11/01/2018"/>
    <m/>
    <x v="4"/>
    <s v=" CONSORCIO BRAAVOS 04 NIT 9011452480 (GRUPO POSSO SAS, NIT 800007208-9 70% - HUGO ALFREDO POSSO PRADO C.C. 4610382 30%); _x000a__x000a_NOMBRE REPRESENTANTE LEGAL: HUGO ALFREDO POSSO MONCADA"/>
    <m/>
    <s v="En etapa precontractual"/>
    <s v="María del Rosario Palacio Sánchez "/>
    <s v="Tipo A1: Supervisión e Interventoría Integral"/>
    <s v="Interventoría técnica, ambiental, jurídica, administrativa, contable y/o financiera"/>
  </r>
  <r>
    <x v="17"/>
    <s v="72141003; 72141104; 72141106"/>
    <s v="MEJORAMIENTO, REHABILITACION Y MANTENIMIENTO DE LAS VÍAS DE LA SUBREGION DEL SUROESTE DEL DEPARTAMENTO DE ANTIOQUIA_x000a_"/>
    <s v="Enero"/>
    <s v="8 meses"/>
    <s v="Licitación Pública"/>
    <s v="Recursos Propios"/>
    <n v="5770933963"/>
    <n v="5459166391"/>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LIC-20-05-2017"/>
    <s v="20014 de 04/01/2018_x000a_20015 de 04/01/2018_x000a_20016 de 04/01/2018_x000a_20018 de 04/01/2018"/>
    <d v="2017-10-18T15:19:00"/>
    <s v="S2017060179120 de 29/12/2017"/>
    <m/>
    <x v="4"/>
    <s v="EXPLANAN S.A.; NIT 8909105915 _x000a__x000a_NOMBRE REPRESENTANTE LEGAL: DAVID ARISTIZABAL ZULUAGA"/>
    <m/>
    <s v="En etapa precontractual"/>
    <s v="Gloria Patricia Gómez Grisales/CONSORCIO DM O6 (DIEGO FONSECA CHAVEZ SAS 50% MEDINA Y RIVERA INGENIERO ASOCIADOS SAS 50%)"/>
    <s v="Tipo A1: Supervisión e Interventoría Integral"/>
    <s v="Interventoría técnica, ambiental, jurídica, administrativa, contable y/o financiera"/>
  </r>
  <r>
    <x v="17"/>
    <n v="81101510"/>
    <s v="INTERVENTORÍA TÉCNICA, ADMINISTRATIVA, AMBIENTAL, FINANCIERA Y LEGAL PARA EL MEJORAMIENTO, REHABILITACION Y MANTENIMIENTO DE LAS VÍAS DE LA SUBREGION DEL SUROESTE DEL DEPARTAMENTO DE ANTIOQUIA."/>
    <s v="Enero"/>
    <s v="7 meses"/>
    <s v="Concurso de Méritos"/>
    <s v="Recursos Propios"/>
    <n v="797700825"/>
    <n v="797700825"/>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CON-20-06-2017"/>
    <s v="20039 de 04/01/2018"/>
    <d v="2017-10-31T13:32:00"/>
    <s v="S2018060000520 de 09/01/2018"/>
    <m/>
    <x v="4"/>
    <s v="CONSORCIO DM O6 (DIEGO FONSECA CHAVEZ SAS 50% MEDINA Y RIVERA INGENIERO ASOCIADOS SAS 50%)"/>
    <m/>
    <s v="En etapa precontractual"/>
    <s v="Gloria Patricia Gómez Grisales"/>
    <s v="Tipo A1: Supervisión e Interventoría Integral"/>
    <s v="Interventoría técnica, ambiental, jurídica, administrativa, contable y/o financiera"/>
  </r>
  <r>
    <x v="17"/>
    <s v="72141003; 72141104; 72141106"/>
    <s v="MEJORAMIENTO, REHABILITACIÓN Y MANTENIMIENTO  DE LAS VÍAS DE LA SUBREGION DE ORIENTE DEL DEPARTAMENTO DE ANTIOQUIA"/>
    <s v="Enero"/>
    <s v="8 meses"/>
    <s v="Licitación Pública"/>
    <s v="Recursos Propios"/>
    <n v="4687748877"/>
    <n v="4436506576"/>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LIC-20-06-2017"/>
    <s v="20008 de 04/01/2018_x000a_20009 de 04/01/2018_x000a_20010 de 04/01/2018_x000a_20011 de 04/01/2018"/>
    <d v="2017-10-18T14:33:00"/>
    <s v="S2017060179103 de 29/12/2017"/>
    <m/>
    <x v="4"/>
    <s v="INGEVIAS SAS, NIT 8000298992_x000a__x000a_NOMBRE REPRESENTANTE LEGAL: JUAN SEBASTIAN RIVERA PALACIO"/>
    <m/>
    <s v="En etapa precontractual"/>
    <s v="Andrés Mauricio Rodríguez Collazos/ONSORCIO VFR (VICTOR GUILLERMO RODRIGUEZ RAMIREZ 50%, FLAVIO RICARDO JIMENEZ MEJIA 25% Y B&amp;H INGENIERIA LTDA BRYAN &amp; HODGSON INGENIERIA LIMITADA 25%) "/>
    <s v="Tipo A1: Supervisión e Interventoría Integral"/>
    <s v="Interventoría técnica, ambiental, jurídica, administrativa, contable y/o financiera"/>
  </r>
  <r>
    <x v="17"/>
    <n v="81101510"/>
    <s v="INTERVENTORÍA TÉCNICA, ADMINISTRATIVA, AMBIENTAL, FINANCIERA Y LEGAL PARA EL MEJORAMIENTO, REHABILITACIÓN Y MANTENIMIENTO  DE LAS VÍAS DE LA SUBREGION DE ORIENTE DEL DEPARTAMENTO DE ANTIOQUIA"/>
    <s v="Enero"/>
    <s v="7 meses"/>
    <s v="Concurso de Méritos"/>
    <s v="Recursos Propios"/>
    <n v="797377950"/>
    <n v="74236242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CON-20-07-2017"/>
    <s v="20038 de 04/01/2017"/>
    <d v="2017-10-31T14:04:00"/>
    <s v="S2018060000519 de 09/01/2018"/>
    <m/>
    <x v="4"/>
    <s v="CONSORCIO VFR; NIT 9011449974 (VICTOR GUILLERMO RODRIGUEZ RAMIREZ 50%, FLAVIO RICARDO JIMENEZ MEJIA 25% Y B&amp;H INGENIERIA LTDA BRYAN &amp; HODGSON INGENIERIA LIMITADA 25%)_x000a__x000a_NOMBRE REPRESENTANTE LEGAL: VICTOR GUILLERMO RODRIGUEZ  "/>
    <m/>
    <s v="En etapa precontractual"/>
    <s v="Andrés Mauricio Rodríguez Collazos"/>
    <s v="Tipo A1: Supervisión e Interventoría Integral"/>
    <s v="Interventoría técnica, ambiental, jurídica, administrativa, contable y/o financiera"/>
  </r>
  <r>
    <x v="17"/>
    <s v="72141003; 72141104; 72141106"/>
    <s v="MEJORAMIENTO, REHABILITACION Y MANTENIMIENTO DE LAS VIAS DE LAS SUBREGIONES NORTE Y BAJO CAUCA DEL DEPARTAMENTO DE ANTIOQUIA, SE EXCLUYEN LAS VÍAS DE INFLUENCIA DEL PEAJE DE PAJARITO EN LA SUBREGIÓN NORTE."/>
    <s v="Enero"/>
    <s v="8 meses"/>
    <s v="Licitación Pública"/>
    <s v="Recursos Propios"/>
    <n v="5016364832"/>
    <n v="474429257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LIC-20-07-2017"/>
    <s v="19997 de 04/01/2018_x000a_20000 de 04/01/2018_x000a_20003 de 04/01/2018_x000a_20006 de 04/01/2018"/>
    <d v="2017-10-18T12:29:00"/>
    <s v="S2018060000097 de 02/01/2018"/>
    <m/>
    <x v="4"/>
    <s v="EXPLANACIONES DEL SUR S.A., con NIT 890921363-1_x000a__x000a_NOMBRE REPRESENTANTE LEGAL: JAVIER URREGO HERRERA"/>
    <m/>
    <s v="En etapa precontractual"/>
    <s v="Sandra Lucia Orozco Salazar/CONSORCIO INTEC BAJO CAUCA (Ingeniería y Consultoría INGECON S.A.S con un 50% y ESTUTEC S.A.S con un 50%)"/>
    <s v="Tipo A1: Supervisión e Interventoría Integral"/>
    <s v="Interventoría técnica, ambiental, jurídica, administrativa, contable y/o financiera"/>
  </r>
  <r>
    <x v="17"/>
    <n v="81101510"/>
    <s v="INTERVENTORÍA TÉCNICA, ADMINISTRATIVA, AMBIENTAL FINANCIERA Y LEGAL PARA El MEJORAMIENTO, REHABILITACION Y MANTENIMIENTO DE LAS VIAS DE LAS SUBREGIONES NORTE Y BAJO CAUCA DEL DEPARTAMENTO DE ANTIOQUIA, SE EXCLUYEN LAS VÍAS DE INFLUENCIA DEL PEAJE DE PAJARITO EN LA SUBREGIÓN NORTE."/>
    <s v="Enero"/>
    <s v="11 meses"/>
    <s v="Concurso de Méritos"/>
    <s v="Recursos Propios"/>
    <n v="804939522"/>
    <n v="80493952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CON-20-08-2017"/>
    <s v="20035 de 04/01/2017"/>
    <d v="2017-10-31T12:12:00"/>
    <s v="S2018060000830 de 11/01/2018"/>
    <m/>
    <x v="4"/>
    <s v="CONSORCIO INTEC BAJO CAUCA (Ingeniería y Consultoría INGECON S.A.S con un 50% y ESTUTEC S.A.S con un 50%)"/>
    <m/>
    <s v="En etapa precontractual"/>
    <s v="Sandra Lucia Orozco Salazar"/>
    <s v="Tipo A1: Supervisión e Interventoría Integral"/>
    <s v="Interventoría técnica, ambiental, jurídica, administrativa, contable y/o financiera"/>
  </r>
  <r>
    <x v="17"/>
    <s v="72141003; 72141104; 72141106"/>
    <s v="MEJORAMIENTO, REHABILITACION Y MANTENIMIENTO DE LAS VIAS DE LAS SUBREGIONES DEL DEPARTAMENTO DE ANTIOQUIA_x000a__x000a_Nota: Recursos disponibles para invertir en el  proyecto para el Mantenimiento y Mejoramiento de la RVS en Antioquia"/>
    <s v="Enero"/>
    <s v="7 meses"/>
    <s v="Régimen Especial"/>
    <s v="Recursos Propios"/>
    <n v="746386982"/>
    <n v="74638698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m/>
    <m/>
    <m/>
    <m/>
    <m/>
    <x v="0"/>
    <m/>
    <m/>
    <m/>
    <s v="Edir Amparo Graciano Gómez"/>
    <s v="Tipo A1: Supervisión e Interventoría Integral"/>
    <s v="Interventoría técnica, ambiental, jurídica, administrativa, contable y/o financiera"/>
  </r>
  <r>
    <x v="17"/>
    <s v="72141003; 72141104; 72141106"/>
    <s v="MEJORAMIENTO, REHABILITACIÓN Y MANTENIMIENTO DE LAS VÍAS  DE INFLUENCIA DEL PEAJE DE PAJARITO DE LA SUBREGIÓN NORTE DEL DEPARTAMENTO DE ANTIOQUIA_x000a_"/>
    <s v="Enero"/>
    <s v="8 meses"/>
    <s v="Licitación Pública"/>
    <s v="Recursos Propios"/>
    <n v="5365111637"/>
    <n v="5082441357"/>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LIC-20-04-2017"/>
    <s v="19987 de 03/01/2018"/>
    <d v="2017-10-18T14:52:00"/>
    <s v="S2018060000141 de 03/01/2018"/>
    <m/>
    <x v="4"/>
    <s v="EXPLANAN S.A. ; NIT 8909105915_x000a__x000a_NOMBRE REPRESENTANTE LEGAL: DAVID ARISTIZABAL ZULUAGA"/>
    <m/>
    <s v="En etapa precontractual"/>
    <s v="Hernan Giraldo Atheortua/HACE INGENIEROS S.A.S."/>
    <s v="Tipo A1: Supervisión e Interventoría Integral"/>
    <s v="Interventoría técnica, ambiental, jurídica, administrativa, contable y/o financiera"/>
  </r>
  <r>
    <x v="17"/>
    <n v="81101510"/>
    <s v="INTERVENTORÍA TÉCNICA, ADMINISTRATIVA, AMBIENTAL, FINANCIERA Y LEGAL PARA EL MEJORAMIENTO, REHABILITACIÓN Y MANTENIMIENTO DE LAS VÍAS  DE INFLUENCIA DEL PEAJE DE PAJARITO DE LA SUBREGIÓN NORTE DEL DEPARTAMENTO DE ANTIOQUIA_x000a_"/>
    <s v="Enero"/>
    <s v="11 meses"/>
    <s v="Concurso de Méritos"/>
    <s v="Recursos Propios"/>
    <n v="667887548"/>
    <n v="63446011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s v="CON-20-05-2017"/>
    <s v="19988 de 03/01/2018"/>
    <d v="2017-10-31T12:58:00"/>
    <s v="S2018060000828 de 11/01/2018"/>
    <m/>
    <x v="4"/>
    <s v="HACE INGENIEROS S.A.S.; NIT 8001297891_x000a__x000a_NOMBRE REPRESENTANTE LEGAL: ANTONIO ESTEBAN SANCHEZ"/>
    <m/>
    <s v="En etapa precontractual"/>
    <s v="Hernan Giraldo Atheortua"/>
    <s v="Tipo A1: Supervisión e Interventoría Integral"/>
    <s v="Interventoría técnica, ambiental, jurídica, administrativa, contable y/o financiera"/>
  </r>
  <r>
    <x v="17"/>
    <s v="72141003; 72141104; 72141106"/>
    <s v="MEJORAMIENTO, REHABILITACIÓN Y MANTENIMIENTO DE LAS VÍAS  DE INFLUENCIA DEL PEAJE DE PAJARITO DE LA SUBREGIÓN NORTE DEL DEPARTAMENTO DE ANTIOQUIA."/>
    <s v="Enero"/>
    <s v="3 meses"/>
    <s v="Régimen Especial"/>
    <s v="Recursos Propios"/>
    <n v="144469830"/>
    <n v="46056754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m/>
    <m/>
    <m/>
    <m/>
    <m/>
    <x v="0"/>
    <m/>
    <m/>
    <m/>
    <s v="Edir Amparo Graciano Gómez"/>
    <s v="Tipo A1: Supervisión e Interventoría Integral"/>
    <s v="Interventoría técnica, ambiental, jurídica, administrativa, contable y/o financiera"/>
  </r>
  <r>
    <x v="17"/>
    <s v="81101510_x000a_"/>
    <s v="ESTUDIOS Y DISEÑOS TÉCNICOS PARA EL MEJORAMIENTO, REHABILITACION Y/O PAVIMENTACION DEL TRAMO DE VIA COLORADO-NECHI (CODIGO DE VIA 25AN18) EN LA SUBREGION BAJO CAUCA DEL DEPARTAMENTO DE ANTIOQUIA"/>
    <s v="Enero"/>
    <s v="3 meses"/>
    <s v="Concurso de Méritos"/>
    <s v="Recursos Propios"/>
    <n v="427521483"/>
    <n v="377400000"/>
    <s v="No"/>
    <s v="N/A"/>
    <s v="Rodrigo Echeverry Ochoa"/>
    <s v="Director"/>
    <s v="3837980 3837981"/>
    <s v="rodrigo.echeverry@antioquia.gov.co_x000a_"/>
    <s v="Estudios y seguimientos para la planeación y desarrollo de la Infraestructura de transporte"/>
    <s v="Estudios de infraestructura elaborados (31050212)_x000a__x000a_310502000"/>
    <s v="Estudios de infraestructura en la red vial secundaria"/>
    <n v="180038001"/>
    <s v="Estudios y diseños realizados"/>
    <s v="Estudios y diseños técnicos"/>
    <n v="7705"/>
    <s v="20692 de 16/01/2018_x000a__x000a_18958 de 26/09/2017"/>
    <d v="2017-10-24T15:00:00"/>
    <s v="S2017060178050 de 21/12/2017"/>
    <m/>
    <x v="4"/>
    <s v="Adjudicar al proponente ESTRUCTURAS, INTERVENTORÍAS Y PROYECTOS S.A.S.., representado por Jaider Eugenio Sepúlveda García, mayor de edad, identificado con la Cedula de Ciudadanía N° 71.661.365, el Contrato derivado del concurso de méritos 7705"/>
    <m/>
    <s v="En etapa precontractual"/>
    <s v="Oscar Ivan Osorio Pelaez"/>
    <s v="Tipo A2: Supervisión e Interventoría Técnica"/>
    <s v="Supervisión técnica, ambiental, jurídica, administrativa, contable y/o financiera"/>
  </r>
  <r>
    <x v="17"/>
    <s v="81101510_x000a_"/>
    <s v="INTERVENTORIA TECNICA, ADMINISTRATIVA, AMBIENTAL, FINANCIERA Y LEGAL PARA LOS ESTUDIOS Y DISEÑOS PARA EL MEJORAMIENTO, REHABILITACION Y/O PAVIMENTACION DEL TRAMO DE VIA COLORADO-NECHI (CODIGO DE VIA 25AN18) EN LA SUBREGION BAJO CAUCA DEL DEPARTAMENTO DE ANTIOQUIA"/>
    <s v="Enero"/>
    <s v="11 meses"/>
    <s v="Mínima Cuantía"/>
    <s v="Recursos Propios"/>
    <n v="47600000"/>
    <n v="47600000"/>
    <s v="No"/>
    <s v="N/A"/>
    <s v="Rodrigo Echeverry Ochoa"/>
    <s v="Director"/>
    <s v="3837980 3837981"/>
    <s v="rodrigo.echeverry@antioquia.gov.co_x000a_"/>
    <s v="Estudios y seguimientos para la planeación y desarrollo de la Infraestructura de transporte"/>
    <s v="Estudios de infraestructura elaborados (31050212)_x000a__x000a_310502000"/>
    <s v="Estudios de infraestructura en la red vial secundaria"/>
    <n v="180038001"/>
    <s v="Estudios y diseños realizados"/>
    <s v="Estudios y diseños técnicos"/>
    <n v="7968"/>
    <s v="18959 de 26/09/2017 "/>
    <d v="2017-11-20T11:22:00"/>
    <s v="S2017060111364 de 28/11/2017 "/>
    <m/>
    <x v="4"/>
    <m/>
    <m/>
    <s v="Desierto"/>
    <s v="Oscar Ivan Osorio Pelaez"/>
    <s v="Tipo C:  Supervisión"/>
    <s v="Supervisión técnica, ambiental, jurídica, administrativa, contable y/o financiera"/>
  </r>
  <r>
    <x v="17"/>
    <n v="22101600"/>
    <s v="PRESTAR EL SERVICIO DE ADMINISTRACIÓN Y OPERACIÓN DE MAQUINARIA PARA EL DEPARTAMENTO DE ANTIOQUIA"/>
    <s v="Enero"/>
    <s v="12 meses"/>
    <s v="Contratación Directa"/>
    <s v="Recursos Propios"/>
    <n v="4600000000"/>
    <n v="4600000000"/>
    <s v="No"/>
    <s v="N/A"/>
    <s v="Rodrigo Echeverry Ochoa"/>
    <s v="Director"/>
    <s v="3837980 3837981"/>
    <s v="rodrigo.echeverry@antioquia.gov.co_x000a_"/>
    <s v="Mantenimiento, mejoramiento y/o rehabilitación de la RVS"/>
    <s v="km de vías de la RVS mantenidas, mejoradas y/o rehabilitadas en afirmado (31050305),_x000a__x000a_ _x000a_km de vías de la RVS mantenidas, mejoradas y/o rehabilitadas en pavimento (31050306)."/>
    <s v="Conservación de la transitabilidad en vías en el Departamento"/>
    <n v="180030001"/>
    <s v="Vías atendidas o mantenidas"/>
    <s v="Kit maquinaria restaurar transitabilidad,_x000a_Fortalecimiento Institucional"/>
    <s v="CD-20-02-2017"/>
    <s v="19989 de 03/01/2018"/>
    <d v="2017-11-07T17:27:00"/>
    <s v="S2017060108506 de 08/1/2017"/>
    <s v="2017-SS-20-0003"/>
    <x v="3"/>
    <s v="RENTING DE ANTIOQUIA S.A.S"/>
    <n v="43049"/>
    <s v="En ejecución"/>
    <s v="Henry Alzate Aguirre"/>
    <s v="Tipo C:  Supervisión"/>
    <s v="Supervisión técnica, ambiental, jurídica, administrativa, contable y/o financiera"/>
  </r>
  <r>
    <x v="17"/>
    <s v="95121634; 72141108; 72141103_x000a_"/>
    <s v="CONSTRUCCIÓN DEL PROYECTO TÚNEL DEL TOYO Y SUS VÍAS DE ACCESO EN SUS FASES DE PRECONSTRUCCIÓN, CONSTRUCCIÓN, OPERACIÓN Y MANTENIMIENTO _x000a__x000a_Nota: El objeto se registra en la planeación de la contratación de 2018 por tratarse de la vigencia futura 2018 de los contratos del proyecto adjudicados en diciembre de 2015"/>
    <s v="Enero"/>
    <s v="12 meses"/>
    <s v="Régimen Especial"/>
    <s v="Recursos de Crédito"/>
    <n v="97500000000"/>
    <n v="9750000000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
    <s v="Red vial concesionada construída"/>
    <s v="Construcción Túnel del Toyo,_x000a_Fortalecimiento Institucional."/>
    <s v="4396-LIC-20-18-2015"/>
    <s v="9722 de 06/03/2015"/>
    <d v="2015-06-01T16:16:00"/>
    <s v="201500300434 14/10/2015"/>
    <n v="4600004806"/>
    <x v="3"/>
    <s v="CONSORCIO ANTIOQUIA AL MAR "/>
    <n v="42349"/>
    <s v="En ejecución"/>
    <s v="CONSORCIO INTEGRAL TÚNEL EL TOYO integrado por INTEGRAL INGENIERÍA DE SUPERVISIÓN S.A.S 49% e INTEGRAL DISEÑOS E INTERVENTORÍA S.A.S. 51%./Luis Eduardo Tobón Cardona"/>
    <s v="Tipo A1: Supervisión e Interventoría Integral"/>
    <s v="Interventoría técnica, ambiental, jurídica, administrativa, contable y/o financiera"/>
  </r>
  <r>
    <x v="17"/>
    <s v="95121634; 72141108; 72141103_x000a_"/>
    <s v="CONSTRUCCIÓN DEL PROYECTO TÚNEL DEL TOYO Y SUS VÍAS DE ACCESO EN SUS FASES DE PRECONSTRUCCIÓN, CONSTRUCCIÓN, OPERACIÓN Y MANTENIMIENTO _x000a__x000a_Nota: El objeto se registra en la planeación de la contratación de 2018 por tratarse de la INDEXACION de las VF, de los contratos del proyecto adjudicados en diciembre de 2015"/>
    <s v="Enero"/>
    <s v="14 meses"/>
    <s v="Régimen Especial"/>
    <s v="Recursos Propios"/>
    <n v="22319442051"/>
    <n v="22319442051"/>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
    <s v="Red vial concesionada construída"/>
    <s v="Construcción Túnel del Toyo,_x000a_Fortalecimiento Institucional."/>
    <s v="4396-LIC-20-18-2015"/>
    <s v="9722 de 06/03/2015"/>
    <d v="2015-06-01T16:16:00"/>
    <s v="201500300434 14/10/2015"/>
    <n v="4600004806"/>
    <x v="3"/>
    <s v="CONSORCIO ANTIOQUIA AL MAR "/>
    <n v="42349"/>
    <s v="En ejecución"/>
    <s v="CONSORCIO INTEGRAL TÚNEL EL TOYO integrado por INTEGRAL INGENIERÍA DE SUPERVISIÓN S.A.S 49% e INTEGRAL DISEÑOS E INTERVENTORÍA S.A.S. 51%./Luis Eduardo Tobón Cardona"/>
    <s v="Tipo A1: Supervisión e Interventoría Integral"/>
    <s v="Interventoría técnica, ambiental, jurídica, administrativa, contable y/o financiera"/>
  </r>
  <r>
    <x v="17"/>
    <n v="72141103"/>
    <s v="EL DEPARTAMENTO DE ANTIOQUIA COLABORA AL MUNICIPIO DE YOLOMBO CON RECURSOS ECONOMICOS PARA QUE ESTE LLEVE A CABO LA PAVIMENTACION DE VIAS TERCIARIAS."/>
    <s v="Enero"/>
    <s v="13 meses"/>
    <s v="Régimen Especial"/>
    <s v="Recursos de Crédito"/>
    <n v="3000000000"/>
    <n v="3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2-2017"/>
    <s v="19939 de 03/01/2018"/>
    <d v="2017-11-09T15:49:00"/>
    <s v="S2017060108702 de 08/11/2017"/>
    <s v="2017-AS-20-0012"/>
    <x v="3"/>
    <s v="MUNICIPIO DE YOLOMBO"/>
    <n v="43048"/>
    <s v="En ejecución"/>
    <s v="Luis Alberto Correa Ossa"/>
    <s v="Tipo C:  Supervisión"/>
    <s v="Supervisión técnica, ambiental, jurídica, administrativa, contable y/o financiera"/>
  </r>
  <r>
    <x v="17"/>
    <n v="72141103"/>
    <s v="EL DEPARTAMENTO DE ANTIOQUIA COLABORA AL MUNICIPIO DE BRICEÑO CON RECURSOS ECONOMICOS PARA QUE ESTE LLEVE A CABO LA PAVIMENTACION DE VIAS TERCIARIAS. BRICEÑO LAS AURAS"/>
    <s v="Enero"/>
    <s v="16 meses"/>
    <s v="Régimen Especial"/>
    <s v="Recursos de Crédito"/>
    <n v="2074971000"/>
    <n v="2074971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3-2017"/>
    <s v="19942 de 03/01/2018"/>
    <d v="2017-11-09T17:12:00"/>
    <s v="S2017060109249 de 10/11/2017"/>
    <s v="2017-AS-20-0013"/>
    <x v="3"/>
    <s v="MUNICIPIO DE BRICEÑO"/>
    <n v="43049"/>
    <s v="En ejecución"/>
    <s v="Margarita Rosa Lopera Duque_x000a_"/>
    <s v="Tipo C:  Supervisión"/>
    <s v="Supervisión técnica, ambiental, jurídica, administrativa, contable y/o financiera"/>
  </r>
  <r>
    <x v="17"/>
    <n v="72141103"/>
    <s v="EL DEPARTAMENTO DE ANTIOQUIA COLABORA AL MUNICIPIO DE EL CARMEN DE VIBORAL CON RECURSOS ECONOMICOS PARA QUE ESTE LLEVE A CABO LA PAVIMENTACION DE VIAS TERCIARIAS."/>
    <s v="Enero"/>
    <s v="13 meses"/>
    <s v="Régimen Especial"/>
    <s v="Recursos de Crédito"/>
    <n v="1200000000"/>
    <n v="12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4-2017"/>
    <s v="19943 de 03/01/2018"/>
    <d v="2017-11-09T14:34:00"/>
    <s v="S2017060108691 de 08/11/2017"/>
    <s v="2017-AS-20-0014"/>
    <x v="3"/>
    <s v="MUNICIPIO DE EL CARMEN DE VIBORAL"/>
    <n v="43048"/>
    <s v="En ejecución"/>
    <s v="Daisy Lorena Duque Sepulveda"/>
    <s v="Tipo C:  Supervisión"/>
    <s v="Supervisión técnica, ambiental, jurídica, administrativa, contable y/o financiera"/>
  </r>
  <r>
    <x v="17"/>
    <n v="72141103"/>
    <s v="EL DEPARTAMENTO DE ANTIOQUIA COLABORA AL MUNICIPIO DE EL SANTUARIO CON RECURSOS ECONOMICOS PARA QUE ESTE LLEVE A CABO LA PAVIMENTACION DE VIAS TERCIARIAS."/>
    <s v="Enero"/>
    <s v="14 meses"/>
    <s v="Régimen Especial"/>
    <s v="Recursos de Crédito"/>
    <n v="709947096"/>
    <n v="709947096"/>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5-2017"/>
    <s v="19945 de 03/01/2018"/>
    <d v="2017-11-09T14:49:00"/>
    <s v="S2017060108693 de 08/11/2017"/>
    <s v="2017-AS-20-0015"/>
    <x v="3"/>
    <s v="MUNICIPIO DE EL SANTUARIO"/>
    <n v="43048"/>
    <s v="En ejecución"/>
    <s v="Daisy Lorena Duque Sepulveda"/>
    <s v="Tipo C:  Supervisión"/>
    <s v="Supervisión técnica, ambiental, jurídica, administrativa, contable y/o financiera"/>
  </r>
  <r>
    <x v="17"/>
    <n v="72141103"/>
    <s v="EL DEPARTAMENTO DE ANTIOQUIA COLABORA AL MUNICIPIO DE MARINILLA CON RECURSOS ECONOMICOS PARA QUE ESTE LLEVE A CABO LA PAVIMENTACION DE VIAS TERCIARIAS."/>
    <s v="Enero"/>
    <s v="14 meses"/>
    <s v="Régimen Especial"/>
    <s v="Recursos de Crédito"/>
    <n v="3332190062"/>
    <n v="3332190062"/>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6-2017"/>
    <s v="19949 de 03/01/2018"/>
    <d v="2017-11-09T14:53:00"/>
    <s v="S2017060108696 de 08/11/2017"/>
    <s v="2017-AS-20-0016"/>
    <x v="3"/>
    <s v="MUNICIPIO DE MARINILLA"/>
    <n v="43048"/>
    <s v="En ejecución"/>
    <s v="Daisy Lorena Duque Sepulveda"/>
    <s v="Tipo C:  Supervisión"/>
    <s v="Supervisión técnica, ambiental, jurídica, administrativa, contable y/o financiera"/>
  </r>
  <r>
    <x v="17"/>
    <n v="72141103"/>
    <s v="EL DEPARTAMENTO DE ANTIOQUIA COLABORA AL MUNICIPIO DE CONCORDIA CON RECURSOS ECONOMICOS PARA QUE ESTE LLEVE A CABO LA PAVIMENTACION DE VIAS TERCIARIAS."/>
    <s v="Enero"/>
    <s v="14 meses"/>
    <s v="Régimen Especial"/>
    <s v="Recursos de Crédito"/>
    <n v="314460928"/>
    <n v="314460928"/>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7-2017"/>
    <s v="19952 de 03/01/2018"/>
    <d v="2017-11-09T14:28:00"/>
    <s v="S2017060108700 de 08/11/2017"/>
    <s v="2017-AS-20-0017"/>
    <x v="3"/>
    <s v="MUNICIPIO DE CONCORDIA"/>
    <n v="43048"/>
    <s v="En ejecución"/>
    <s v="Luis Alberto Correa Ossa"/>
    <s v="Tipo C:  Supervisión"/>
    <s v="Supervisión técnica, ambiental, jurídica, administrativa, contable y/o financiera"/>
  </r>
  <r>
    <x v="17"/>
    <n v="72141103"/>
    <s v="EL DEPARTAMENTO DE ANTIOQUIA COLABORA AL MUNICIPIO DE VENECIA CON RECURSOS ECONOMICOS PARA QUE ESTE LLEVE A CABO LA PAVIMENTACION DE VIAS TERCIARIAS."/>
    <s v="Enero"/>
    <s v="14 meses"/>
    <s v="Régimen Especial"/>
    <s v="Recursos de Crédito"/>
    <n v="1368430914"/>
    <n v="1368430914"/>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8-2017"/>
    <s v="19954 de 03/01/2018"/>
    <d v="2017-11-09T14:43:00"/>
    <s v="S2017060108701 de 08/11/2017"/>
    <s v="2017-AS-20-0018"/>
    <x v="3"/>
    <s v="MUNICIPIO DE VENECIA"/>
    <n v="43048"/>
    <s v="En ejecución"/>
    <s v="Luis Alberto Correa Ossa"/>
    <s v="Tipo C:  Supervisión"/>
    <s v="Supervisión técnica, ambiental, jurídica, administrativa, contable y/o financiera"/>
  </r>
  <r>
    <x v="17"/>
    <n v="72141103"/>
    <s v="EL DEPARTAMENTO DE ANTIOQUIA COLABORA AL MUNICIPIO DE SAN PEDRO DE URABA CON RECURSOS ECONOMICOS PARA QUE ESTE LLEVE A CABO LA PAVIMENTACION DE VIAS TERCIARIAS."/>
    <s v="Enero"/>
    <s v="13 meses"/>
    <s v="Régimen Especial"/>
    <s v="Recursos de Crédito"/>
    <n v="2000000000"/>
    <n v="2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19-2017"/>
    <s v="19956 de 03/01/2018"/>
    <d v="2017-11-09T14:56:00"/>
    <s v="S2017060108704 de 08/11/2017"/>
    <s v="2017-AS-20-0019"/>
    <x v="3"/>
    <s v="MUNICIPIO DE SAN PEDRO DE URABA"/>
    <n v="43048"/>
    <s v="Celebrado sin iniciar"/>
    <s v="Dalis Milena Hincapié Piedrahita"/>
    <s v="Tipo C:  Supervisión"/>
    <s v="Supervisión técnica, ambiental, jurídica, administrativa, contable y/o financiera"/>
  </r>
  <r>
    <x v="17"/>
    <n v="72141103"/>
    <s v="EL DEPARTAMENTO DE ANTIOQUIA COLABORA AL MUNICIPIO DE VEGACHI CON RECURSOS ECONOMICOS PARA QUE ESTE LLEVE A CABO LA PAVIMENTACION DE VIAS URBANAS."/>
    <s v="Enero"/>
    <s v="13 meses"/>
    <s v="Régimen Especial"/>
    <s v="Recursos de Crédito"/>
    <n v="1190047485"/>
    <n v="1190047485"/>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20-2017"/>
    <s v="19964 de 03/01/2018"/>
    <d v="2017-11-09T16:09:00"/>
    <s v="S2017060108685 de 08/11/2017"/>
    <s v="2017-AS-20-0020"/>
    <x v="3"/>
    <s v="MUNICIPIO DE VEGACHI"/>
    <n v="43048"/>
    <s v="En ejecución"/>
    <s v="Luis Alberto Correa Ossa"/>
    <s v="Tipo C:  Supervisión"/>
    <s v="Supervisión técnica, ambiental, jurídica, administrativa, contable y/o financiera"/>
  </r>
  <r>
    <x v="17"/>
    <n v="72141103"/>
    <s v="EL DEPARTAMENTO DE ANTIOQUIA COLABORA AL MUNICIPIO DE AMAGA CON RECURSOS ECONOMICOS PARA QUE ESTE LLEVE A CABO LA PAVIMENTACION DE VIAS URBANAS."/>
    <s v="Enero"/>
    <s v="14 meses"/>
    <s v="Régimen Especial"/>
    <s v="Recursos de Crédito"/>
    <n v="3000000000"/>
    <n v="3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21-2017"/>
    <s v="19966 de 03/01/2018"/>
    <d v="2017-11-09T15:27:00"/>
    <s v="S2017060108695 de 08/11/2017"/>
    <s v="2017-AS-20-0021"/>
    <x v="3"/>
    <s v="MUNICIPIO DE AMAGA"/>
    <n v="43048"/>
    <s v="En ejecución"/>
    <s v="Adriana Patricia Muñoz Londoño"/>
    <s v="Tipo C:  Supervisión"/>
    <s v="Supervisión técnica, ambiental, jurídica, administrativa, contable y/o financiera"/>
  </r>
  <r>
    <x v="17"/>
    <n v="72141103"/>
    <s v="EL DEPARTAMENTO DE ANTIOQUIA COLABORA AL MUNICIPIO DE SAN VICENTE FERRER CON RECURSOS ECONOMICOS PARA QUE ESTE LLEVE A CABO LA PAVIMENTACION DE VIAS URBANAS."/>
    <s v="Enero"/>
    <s v="12 meses"/>
    <s v="Régimen Especial"/>
    <s v="Recursos de Crédito"/>
    <n v="571904350.79999995"/>
    <n v="571904350.79999995"/>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22-2017"/>
    <s v="19969 de 03/01/2018"/>
    <d v="2017-11-09T15:12:00"/>
    <s v="S2017060108699 de 08/11/2017"/>
    <s v="2017-AS-20-0022"/>
    <x v="3"/>
    <s v="MUNICIPIO DE SAN VICENTE FERRER"/>
    <n v="43048"/>
    <s v="En ejecución"/>
    <s v="Daisy Lorena Duque Sepulveda"/>
    <s v="Tipo C:  Supervisión"/>
    <s v="Supervisión técnica, ambiental, jurídica, administrativa, contable y/o financiera"/>
  </r>
  <r>
    <x v="17"/>
    <n v="72141103"/>
    <s v="EL DEPARTAMENTO DE ANTIOQUIA COLABORA AL MUNICIPIO DE VALDIVIA CON RECURSOS ECONOMICOS Y EN ESPECIE PARA QUE ESTE LLEVE A CABO LA REHABILITACION Y PAVIMENTACION DE LA VIA TERCIARIA MONTEBLANCO - LA SIBERIA, EN EL MUNICIPIO DE VALDIVIA_x000a__x000a_Nota: La competencia para la contratación de este objeto es de la Secretaría de Infraestructura, el proceso será adelantado por esta dependencia. Como la Secretaría de Gobierno también participa en el proceso, ha entregado el CDP respectivo por valor de $70.000.000 a la Secretaría de Infraestructura para su contratación."/>
    <s v="Enero"/>
    <s v="14 meses"/>
    <s v="Régimen Especial"/>
    <s v="Recursos de Crédito"/>
    <n v="1000000000"/>
    <n v="1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24-2017"/>
    <s v="19961 de 03/01/2018"/>
    <d v="2017-11-10T08:05:00"/>
    <s v="S2017060109257 de 10/11/2017"/>
    <s v="2017-AS-20-0023"/>
    <x v="3"/>
    <s v="MUNICIPIO DE VALDIVIA"/>
    <n v="43049"/>
    <s v="Celebrado sin iniciar"/>
    <s v="Margarita Rosa Lopera Duque_x000a_"/>
    <s v="Tipo C:  Supervisión"/>
    <s v="Supervisión técnica, ambiental, jurídica, administrativa, contable y/o financiera"/>
  </r>
  <r>
    <x v="17"/>
    <n v="72141103"/>
    <s v="EL DEPARTAMENTO DE ANTIOQUIA COLABORA AL MUNICIPIO DE GOMEZ PLATA CON RECURSOS ECONOMICOS PARA QUE ESTE LLEVE A CABO LA PAVIMENTACION DE VIAS URBANAS EN EL CORREGIMIENTO EL SALTO EN EL MUNICIPIO DE GOMEZ PLATA"/>
    <s v="Enero"/>
    <s v="6 meses"/>
    <s v="Régimen Especial"/>
    <s v="Recursos de Crédito"/>
    <n v="404500000"/>
    <n v="4045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s v="320402000/000050"/>
    <s v="Red vial construída"/>
    <s v="Pavimentación Placa Huella,_x000a_Interventoría."/>
    <s v="RE-20-25-2017"/>
    <s v="19974 de 03/01/2018"/>
    <d v="2017-11-10T09:43:00"/>
    <s v="S2017060109243 de 10/11/2017"/>
    <s v="2017-AS-20-0024"/>
    <x v="3"/>
    <s v="MUNICIPIO DE GOMEZ PLATA"/>
    <n v="43049"/>
    <s v="En ejecución"/>
    <s v="Margarita Rosa Lopera Duque_x000a_"/>
    <s v="Tipo C:  Supervisión"/>
    <s v="Supervisión técnica, ambiental, jurídica, administrativa, contable y/o financiera"/>
  </r>
  <r>
    <x v="17"/>
    <s v="72141103; 30111601"/>
    <s v="EL DEPARTAMENTO DE ANTIOQUIA COLABORARÁ A LOS MUNICIPIOS CON RECURSOS ECONOMICOS PARA QUE ESTOS LLEVEN A CABO LA PAVIMENTACION DE VÍAS URBANAS"/>
    <s v="Enero"/>
    <s v="1 mes"/>
    <s v="Régimen Especial"/>
    <s v="Recursos de Crédito"/>
    <n v="6833548164"/>
    <n v="6833548164"/>
    <s v="No"/>
    <s v="N/A"/>
    <s v="Rodrigo Echeverry Ochoa"/>
    <s v="Director"/>
    <s v="3837980 3837981"/>
    <s v="rodrigo.echeverry@antioquia.gov.co_x000a_"/>
    <s v="Proyectos de infraestructura cofinanciados en los municipios"/>
    <s v="Km de vías urbanas mejoradas (31050601)"/>
    <s v="Apoyo al mejoramiento de vías urbanas en algunos municipios de Antioquia"/>
    <s v="180041001"/>
    <s v="Red vial construída"/>
    <s v="Intervención en vías urbanas,_x000a_Intervención en senderos peatonales,_x000a_Fortalecimiento Institucional."/>
    <m/>
    <m/>
    <m/>
    <m/>
    <m/>
    <x v="0"/>
    <m/>
    <m/>
    <m/>
    <s v="Jaime Alejandro Gomez Restrepo"/>
    <s v="Tipo C:  Supervisión"/>
    <s v="Supervisión técnica, ambiental, jurídica, administrativa, contable y/o financiera"/>
  </r>
  <r>
    <x v="17"/>
    <n v="84111507"/>
    <s v="FORMULACIÓN TITULACIÓN DE PREDIOS RELACIONADOS CON LA INFRAESTRUCTURA DE TRANSPORTE DE ANTIOQUIA. LA GESTIÓN PREDIAL DE PROYECTOS VIALES ENTRE ELLOS EL PROYECTO ANORÍ-LIMON._x000a_"/>
    <s v="Febrero"/>
    <s v="8 meses"/>
    <s v="Régimen Especial"/>
    <s v="Recursos Propios"/>
    <n v="1097566000"/>
    <n v="1097566000"/>
    <s v="No"/>
    <s v="N/A"/>
    <s v="Rodrigo Echeverry Ochoa"/>
    <s v="Director"/>
    <s v="3837980 3837981"/>
    <s v="rodrigo.echeverry@antioquia.gov.co_x000a_"/>
    <s v="Estudios y seguimientos para la planeación y desarrollo de la Infraestructura de transporte"/>
    <s v="% de avance en el inventario para la legalización de predios en las vías a cargo del departamento realizado (31050201)_x000a__x000a_Predios para proyectos de infraestructura RVS adquiridos y/o saneados (31050202)"/>
    <s v="Formulación titulación de predios relacionados con la infraestructura de transporte de Antioquia"/>
    <n v="180072001"/>
    <s v="Predios adquiridos"/>
    <s v="Saneamiento predial en vías,_x000a_Adquisición y/o saneamiento de predios."/>
    <m/>
    <m/>
    <m/>
    <m/>
    <m/>
    <x v="0"/>
    <m/>
    <m/>
    <m/>
    <s v="Armid Benjamin Muñoz Ramirez"/>
    <s v="Tipo C:  Supervisión"/>
    <s v="Supervisión técnica, ambiental, jurídica, administrativa, contable y/o financiera"/>
  </r>
  <r>
    <x v="17"/>
    <n v="81101510"/>
    <s v="CONSULTORÍA PARA EFECTUAR ESTUDIOS Y ALTERNATIVAS DE DISEÑO EN DIFERENTES PUNTOS CRÍTICOS DE ORIGEN GEOMORFOLÓGICO E HIDROCLIMÁTICO, EN LA RED VIAL A CARGO DEL DEPARTAMENTO DE ANTIOQUIA"/>
    <s v="Febrero"/>
    <s v="8 meses"/>
    <s v="Concurso de Méritos"/>
    <s v="Recursos Propios"/>
    <n v="800000000"/>
    <n v="8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0"/>
    <m/>
    <m/>
    <m/>
    <s v="Luis Eduardo Tobón Cardona"/>
    <s v="Tipo C:  Supervisión"/>
    <s v="Supervisión técnica, ambiental, jurídica, administrativa, contable y/o financiera"/>
  </r>
  <r>
    <x v="17"/>
    <n v="77100000"/>
    <s v="CONSULTORÍA PARA EFECTUAR ESTUDIOS AMBIENTALES EN LA RED VIAL A CARGO DEL DEPARTAMENTO DE ANTIOQUIA"/>
    <s v="Febrero"/>
    <s v="8 meses"/>
    <s v="Concurso de Méritos"/>
    <s v="Recursos Propios"/>
    <n v="400000000"/>
    <n v="4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0"/>
    <m/>
    <m/>
    <m/>
    <s v="Luis Eduardo Tobón Cardona"/>
    <s v="Tipo C:  Supervisión"/>
    <s v="Supervisión técnica, ambiental, jurídica, administrativa, contable y/o financiera"/>
  </r>
  <r>
    <x v="17"/>
    <n v="81101510"/>
    <s v="CONSULTORÍA PARA EFECTUAR ESTUDIOS Y DISEÑOS DE VIAS EN LA RED VIAL A CARGO DEL DEPARTAMENTO DE ANTIOQUIA"/>
    <s v="Febrero"/>
    <s v="11 meses"/>
    <s v="Concurso de Méritos"/>
    <s v="Recursos Propios"/>
    <n v="800000000"/>
    <n v="8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0"/>
    <m/>
    <m/>
    <m/>
    <s v="Luis Eduardo Tobón Cardona"/>
    <s v="Tipo C:  Supervisión"/>
    <s v="Supervisión técnica, ambiental, jurídica, administrativa, contable y/o financiera"/>
  </r>
  <r>
    <x v="17"/>
    <n v="22101600"/>
    <s v="Conservación de la transitabilidad en vías en el Departamento_x000a__x000a_NOTA: Recursos para adicionar en el año 2018 el contrato 2017-SS-20-0003-PRESTAR EL SERVICIO DE ADMINISTRACIÓN Y OPERACIÓN DE MAQUINARIA PARA EL DEPARTAMENTO DE ANTIOQUIA"/>
    <s v="Enero"/>
    <s v="7 meses"/>
    <s v="Contratación Directa"/>
    <s v="Recursos Propios"/>
    <n v="2174556500"/>
    <n v="2174556500"/>
    <s v="No"/>
    <s v="N/A"/>
    <s v="Rodrigo Echeverry Ochoa"/>
    <s v="Director"/>
    <s v="3837980 3837981"/>
    <s v="rodrigo.echeverry@antioquia.gov.co_x000a_"/>
    <s v="Mantenimiento, mejoramiento y/o rehabilitación de la RVS"/>
    <s v="km de vías de la RVS mantenidas, mejoradas y/o rehabilitadas en afirmado (31050305),_x000a__x000a_ _x000a_km de vías de la RVS mantenidas, mejoradas y/o rehabilitadas en pavimento (31050306)."/>
    <s v="Conservación de la transitabilidad en vías en el Departamento"/>
    <n v="180030001"/>
    <s v="Vías atendidas o mantenidas"/>
    <s v="Kit maquinaria restaurar transitabilidad,_x000a_Fortalecimiento Institucional"/>
    <s v="CD-20-02-2017"/>
    <s v="N.A."/>
    <d v="2017-11-07T17:27:00"/>
    <s v="S2017060108506 de 08/1/2017"/>
    <s v="2017-SS-20-0003"/>
    <x v="3"/>
    <s v="RENTING DE ANTIOQUIA S.A.S"/>
    <n v="43049"/>
    <s v="En ejecución"/>
    <s v="Henry Alzate Aguirre"/>
    <s v="Tipo C:  Supervisión"/>
    <s v="Supervisión técnica, ambiental, jurídica, administrativa, contable y/o financiera"/>
  </r>
  <r>
    <x v="17"/>
    <n v="81101510"/>
    <s v="PAVIMENTACIÓN DE LA VÍA PUERTO NARE-PUERTO TRIUNFO DEL DEPARTAMENTO DE ANTIOQUIA"/>
    <s v="Enero"/>
    <s v="8 meses"/>
    <s v="Licitación Pública"/>
    <s v="Recursos Propios"/>
    <n v="18000000000"/>
    <n v="18000000000"/>
    <s v="Si"/>
    <s v="No Solicitadas"/>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0"/>
    <m/>
    <m/>
    <m/>
    <s v="Edir Amparo Graciano Gómez "/>
    <s v="Tipo A1: Supervisión e Interventoría Integral"/>
    <s v="Interventoría técnica, ambiental, jurídica, administrativa, contable y/o financiera"/>
  </r>
  <r>
    <x v="17"/>
    <n v="81101510"/>
    <s v="INTERVENTORÍA TECNICA, ADMINISTRATIVA, AMBIENTAL, FINANCIERA Y LEGAL PARA LA  PAVIMENTACIÓN DE LA VÍA PUERTO NARE-PUERTO TRIUNFO DEL DEPARTAMENTO DE ANTIOQUIA"/>
    <s v="Enero"/>
    <s v="12 meses"/>
    <s v="Concurso de Méritos"/>
    <s v="Recursos Propios"/>
    <n v="2000000000"/>
    <n v="2000000000"/>
    <s v="Si"/>
    <s v="No Solicitadas"/>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0"/>
    <m/>
    <m/>
    <m/>
    <s v="Edir Amparo Graciano Gómez "/>
    <s v="Tipo C:  Supervisión"/>
    <s v="Supervisión técnica, ambiental, jurídica, administrativa, contable y/o financiera"/>
  </r>
  <r>
    <x v="17"/>
    <s v="95111603; 95121909; 95121645; 95111500"/>
    <s v="Mejoramiento Conexión Vial Aburrá Norte.  (km de vías en el desarrollo vial Aburra-Norte construidas, operadas, mantenidas y rehabilitadas)_x000a__x000a_NOTA: pago a realizar al concesionario a traves del recaudo de la valorizacion de la via"/>
    <s v="Enero"/>
    <s v="11 meses"/>
    <s v="Régimen Especial"/>
    <s v="Recursos Propios"/>
    <n v="4189222000"/>
    <n v="4189222000"/>
    <s v="No"/>
    <s v="N/A"/>
    <s v="Rodrigo Echeverry Ochoa"/>
    <s v="Director"/>
    <s v="3837980 3837981"/>
    <s v="rodrigo.echeverry@antioquia.gov.co_x000a_"/>
    <s v="Proyectos estratégicos Departamentales"/>
    <s v="km de vías en el desarrollo vial Aburrá-Norte construidas, operadas, mantenidas y rehabilitadas 31050403"/>
    <s v="Mejoramiento Conexión Vial Aburrá Norte"/>
    <n v="180034001"/>
    <s v="Red vial operada y mantenida"/>
    <s v="Mantenimiento y operación de vías"/>
    <m/>
    <m/>
    <m/>
    <m/>
    <m/>
    <x v="0"/>
    <m/>
    <m/>
    <m/>
    <s v="Gilberto Quintero Zapata/Interventoría Externa"/>
    <s v="Tipo A1: Supervisión e Interventoría Integral"/>
    <s v="Interventoría técnica, ambiental, jurídica, administrativa, contable y/o financiera"/>
  </r>
  <r>
    <x v="17"/>
    <s v="72141003; 72141104; 72141106"/>
    <s v="Rehabilitación y mantenimiento de vías específicas con recursos del peaje Pajarito en la subregión Norte del departamento._x000a__x000a_NOTA: Recursos disponibles para inversión en la vía de pajarito y/o en el contrato derivado del proceso de contratación LIC-20-04-2017 - MEJORAMIENTO, REHABILITACIÓN Y MANTENIMIENTO DE LAS VÍAS  DE INFLUENCIA DEL PEAJE DE PAJARITO DE LA SUBREGIÓN NORTE DEL DEPARTAMENTO DE ANTIOQUIA._x000a_"/>
    <s v="Enero"/>
    <s v="4 meses"/>
    <s v="Régimen Especial"/>
    <s v="Recursos Propios"/>
    <n v="126567985"/>
    <n v="126567985"/>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m/>
    <m/>
    <m/>
    <m/>
    <m/>
    <x v="0"/>
    <m/>
    <m/>
    <m/>
    <s v="Hernan Giraldo Atheortua"/>
    <s v="Tipo A1: Supervisión e Interventoría Integral"/>
    <s v="Interventoría técnica, ambiental, jurídica, administrativa, contable y/o financiera"/>
  </r>
  <r>
    <x v="17"/>
    <s v="72141002; 55121704; 55121712; 55121715; 55121718"/>
    <s v="CONVENIO INTERADMINISTRATIVO CON LA AGENCIA DE SEGURIDAD VIAL PARA EL SUMINISTRO E INSTALACIÓN DE LA SEÑALIZACIÓN VERTICAL Y HORIZONTAL EN LA RED VIAL A CARGO DEL DEPARTAMENTO DE ANTIOQUIA"/>
    <s v="Marzo"/>
    <s v="4 meses"/>
    <s v="Régimen Especial"/>
    <s v="Recursos Propios"/>
    <n v="500000000"/>
    <n v="500000000"/>
    <s v="No"/>
    <s v="N/A"/>
    <s v="Rodrigo Echeverry Ochoa"/>
    <s v="Director"/>
    <s v="3837980 3837981"/>
    <s v="rodrigo.echeverry@antioquia.gov.co_x000a_"/>
    <s v="Mantenimiento, mejoramiento y/o rehabilitación de la RVS"/>
    <s v="km de vías de la RVS señalizadas (31050307)_x000a__x000a__x000a_Programa: Infraestructura de vías terciarias como apoyo a la comercialización de productos agropecuarios, pesqueros y forestales/´Producto: señalización RVT realizada (32040209)_x000a__x000a_310503000_x000a_320402000"/>
    <s v="Renovación y aumento de la señalización en las vías de la red vial Secundaria en el Departamento de Antioquia _x000a__x000a_Renovación y aumento de la señalización en las vías de la red vial Terciaria en el Departamento de Antioquia "/>
    <s v="180031001_x000a_180067001_x000a_"/>
    <s v="RVS señalizada_x000a_RVT señalizada"/>
    <s v="Señaización vial,_x000a_Fortalecimiento Institucional RVS"/>
    <m/>
    <m/>
    <m/>
    <m/>
    <m/>
    <x v="0"/>
    <m/>
    <m/>
    <m/>
    <s v="Paulo Andrés Pérez Giraldo/Interventoría Externa"/>
    <s v="Tipo A1: Supervisión e Interventoría Integral"/>
    <s v="Interventoría técnica, ambiental, jurídica, administrativa, contable y/o financiera"/>
  </r>
  <r>
    <x v="17"/>
    <n v="81101510"/>
    <s v="CONSTRUCCIÓN DEL PUENTE EN LA VÍA 25AN02 SANTA BÁRBARA (RUTA 25) -YE A FREDONIA en el km16+00, EN LA SUBREGIÓN SUROESTE DEL DEPARTAMENTO DE ANTIOQUIA"/>
    <s v="Febrero"/>
    <s v="4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A1: Supervisión e Interventoría Integral"/>
    <s v="Interventoría técnica, ambiental, jurídica, administrativa, contable y/o financiera"/>
  </r>
  <r>
    <x v="17"/>
    <n v="81101510"/>
    <s v="INTERVENTORÍA TECNICA, ADMINISTRATIVA, AMBIENTAL, FINANCIERA Y LEGAL PARA LA CONSTRUCCIÓN DEL PUENTE EN LA VÍA 25AN02 SANTA BÁRBARA (RUTA 25) -YE A FREDONIA en el km16+00, EN LA SUBREGIÓN SUROESTE DEL DEPARTAMENTO DE ANTIOQUIA"/>
    <s v="Febrero"/>
    <s v="6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C:  Supervisión"/>
    <s v="Supervisión técnica, ambiental, jurídica, administrativa, contable y/o financiera"/>
  </r>
  <r>
    <x v="17"/>
    <n v="81101505"/>
    <s v="LA CONSTRUCCIÓN DE CINCO (5) PUENTES VEHICULARES DISTRIBUIDOS EN LAS SUBREGIONES DE URABÁ Y SUROESTE EN LAS VIAS SECUNDARIAS DEL DEPARTAMENTO DE ANTIOQUIA_x000a_"/>
    <s v="Febrero"/>
    <s v="6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A1: Supervisión e Interventoría Integral"/>
    <s v="Interventoría técnica, ambiental, jurídica, administrativa, contable y/o financiera"/>
  </r>
  <r>
    <x v="17"/>
    <n v="81101505"/>
    <s v="INTERVENTORÍA TECNICA, ADMINISTRATIVA, AMBIENTAL, FINANCIERA Y LEGAL PARA LA CONSTRUCCIÓN DE CINCO (5) PUENTES VEHICULARES DISTRIBUIDOS EN LAS SUBREGIONES DE URABÁ Y SUROESTE EN LAS VIAS SECUNDARIAS DEL DEPARTAMENTO DE ANTIOQUIA_x000a_"/>
    <s v="Febrero"/>
    <s v="6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C:  Supervisión"/>
    <s v="Supervisión técnica, ambiental, jurídica, administrativa, contable y/o financiera"/>
  </r>
  <r>
    <x v="17"/>
    <n v="81101505"/>
    <s v="CONSTRUCCIÓN DE CINCO(5) PUENTES VEHICULARES DISTRIBUIDOS EN LAS SUBREGIONES DEL NORTE, MAGDALENA MEDIO Y OCCIDENTE EN LAS VIAS SECUNDARIAS DEL DEPARTAMENTO DE ANTIOQUIA_x000a_"/>
    <s v="Febrero"/>
    <s v="6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A1: Supervisión e Interventoría Integral"/>
    <s v="Interventoría técnica, ambiental, jurídica, administrativa, contable y/o financiera"/>
  </r>
  <r>
    <x v="17"/>
    <n v="81101505"/>
    <s v="INTERVENTORÍA TECNICA, ADMINISTRATIVA, AMBIENTAL, FINANCIERA Y LEGAL PARA LA CONSTRUCCIÓN DE CINCO(5) PUENTES VEHICULARES DISTRIBUIDOS EN LAS SUBREGIONES DEL NORTE, MAGDALENA MEDIO Y OCCIDENTE EN LAS VIAS SECUNDARIAS DEL DEPARTAMENTO DE ANTIOQUIA_x000a_"/>
    <s v="Febrero"/>
    <s v="10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C:  Supervisión"/>
    <s v="Supervisión técnica, ambiental, jurídica, administrativa, contable y/o financiera"/>
  </r>
  <r>
    <x v="17"/>
    <n v="81101505"/>
    <s v="CONSTRUCCIÓN DE PUENTES VEHICULARES EN LAS VIAS SECUNDARIAS DEL DEPARTAMENTO DE ANTIOQUIA_x000a_"/>
    <s v="Marzo"/>
    <s v="10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s v=""/>
    <m/>
    <x v="0"/>
    <m/>
    <m/>
    <m/>
    <s v="Edir Amparo Graciano Gómez "/>
    <s v="Tipo A1: Supervisión e Interventoría Integral"/>
    <s v="Interventoría técnica, ambiental, jurídica, administrativa, contable y/o financiera"/>
  </r>
  <r>
    <x v="17"/>
    <n v="81101505"/>
    <s v="INTERVENTORÍA TECNICA, ADMINISTRATIVA, AMBIENTAL, FINANCIERA Y LEGAL PARA LA CONSTRUCCIÓN DE PUENTES VEHICULARES EN LAS VIAS SECUNDARIAS DEL DEPARTAMENTO DE ANTIOQUIA"/>
    <s v="Marzo"/>
    <s v="8 meses"/>
    <s v="Concurso de Méritos"/>
    <s v="Recursos Propios"/>
    <n v="128376161"/>
    <n v="128376161"/>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s v=""/>
    <m/>
    <x v="0"/>
    <m/>
    <m/>
    <m/>
    <s v="Edir Amparo Graciano Gómez "/>
    <s v="Tipo C:  Supervisión"/>
    <s v="Supervisión técnica, ambiental, jurídica, administrativa, contable y/o financiera"/>
  </r>
  <r>
    <x v="17"/>
    <n v="95121511"/>
    <s v="(2) EL DEPARTAMENTO DE ANTIOQUIA COLABORARÁ A LOS MUNICIPIOS CON RECURSOS ECONOMICOS PARA LLEVAR A CABO LAS OBRAS DE MEJORAMIENTO Y MANTENIMIENTO DEL ESPACIO PUBLICO DEL PARQUE PRINCIPAL DEL MUNICIPIO"/>
    <s v="Enero"/>
    <s v="5 meses"/>
    <s v="Régimen Especial"/>
    <s v="Recursos Propios"/>
    <n v="2877880263"/>
    <n v="2877880263"/>
    <s v="No"/>
    <s v="N/A"/>
    <s v="Rodrigo Echeverry Ochoa"/>
    <s v="Director"/>
    <s v="3837980 3837981"/>
    <s v="rodrigo.echeverry@antioquia.gov.co_x000a_"/>
    <s v="Proyectos de infraestructura cofinanciados en los municipios"/>
    <s v="Espacios públicos municipales intervenidos (31050602)"/>
    <s v="Apoyo a la intervención de espacios públicos Municipales"/>
    <n v="180043001"/>
    <s v="Espacios de diálogo social fortalecidos"/>
    <s v="Intervención de espacios públicos"/>
    <m/>
    <m/>
    <m/>
    <m/>
    <m/>
    <x v="0"/>
    <m/>
    <m/>
    <m/>
    <s v="Jaime Alejandro Gomez Restrepo"/>
    <s v="Tipo C:  Supervisión"/>
    <s v="Supervisión técnica, ambiental, jurídica, administrativa, contable y/o financiera"/>
  </r>
  <r>
    <x v="17"/>
    <n v="95121511"/>
    <s v="(2) EL DEPARTAMENTO DE ANTIOQUIA COLABORARÁ A LOS MUNICIPIOS CON RECURSOS ECONOMICOS PARA LLEVAR A CABO LAS OBRAS DE MEJORAMIENTO Y MANTENIMIENTO DE Otros espacios públicos (muelles, malecones, entre otros) construidos y/o mantenidos (31050603)"/>
    <s v="Enero"/>
    <s v="9 meses"/>
    <s v="Régimen Especial"/>
    <s v="Recursos Propios"/>
    <n v="2250000000"/>
    <n v="2250000000"/>
    <s v="No"/>
    <s v="N/A"/>
    <s v="Rodrigo Echeverry Ochoa"/>
    <s v="Director"/>
    <s v="3837980 3837981"/>
    <s v="rodrigo.echeverry@antioquia.gov.co_x000a_"/>
    <s v="Proyectos de infraestructura cofinanciados en los municipios"/>
    <s v="Otros espacios públicos (muelles, malecones, entre otros) construidos y/o mantenidos (31050603)"/>
    <s v="Apoyo a otros espacios públicos (muelles, malecones, entre otros) en Antioquia"/>
    <n v="180114001"/>
    <s v="Espacios de diálogo social fortalecidos"/>
    <s v="Construcción de espacios públicos,_x000a_Mantenimiento de espacios públicos,_x000a_Estudios otros espacios."/>
    <m/>
    <m/>
    <m/>
    <m/>
    <m/>
    <x v="0"/>
    <m/>
    <m/>
    <m/>
    <s v="Jaime Alejandro Gomez Restrepo"/>
    <s v="Tipo C:  Supervisión"/>
    <s v="Supervisión técnica, ambiental, jurídica, administrativa, contable y/o financiera"/>
  </r>
  <r>
    <x v="17"/>
    <s v="72141103_x000a_"/>
    <s v="(15) EL DEPARTAMENTO DE ANTIOQUIA COLABORA A LOS MUNICIPIOS CON RECURSOS ECONOMICOS PARA QUE ESTOS LLEVEN A CABO LA PAVIMENTACION DE VIAS TERCIARIAS"/>
    <s v="Enero"/>
    <s v="2 meses"/>
    <s v="Régimen Especial"/>
    <s v="Recursos Propios"/>
    <n v="6280557949"/>
    <n v="6280557949"/>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
    <s v="Construcción de Placa Huella en la Red Víal Terciaria de Antioquia"/>
    <n v="180032001"/>
    <s v="Vías pavimentadas"/>
    <s v="Pavimentación de vías"/>
    <m/>
    <m/>
    <m/>
    <m/>
    <m/>
    <x v="0"/>
    <m/>
    <m/>
    <m/>
    <s v="Jaime Alejandro Gomez Restrepo"/>
    <s v="Tipo C:  Supervisión"/>
    <s v="Supervisión técnica, ambiental, jurídica, administrativa, contable y/o financiera"/>
  </r>
  <r>
    <x v="17"/>
    <s v="72141107; 72141109"/>
    <s v="(4) EL DEPARTAMENTO DE ANTIOQUIA COFINANCIA A LOS MUNICIPIOS PARA LA CONSTRUCCION DE PUENTES VEHICULARES DE LA RED VIAL TERCIARIA"/>
    <s v="Enero"/>
    <s v="6 meses"/>
    <s v="Régimen Especial"/>
    <s v="Recursos Propios"/>
    <n v="2500000000"/>
    <n v="2500000000"/>
    <s v="No"/>
    <s v="N/A"/>
    <s v="Rodrigo Echeverry Ochoa"/>
    <s v="Director"/>
    <s v="3837980 3837981"/>
    <s v="rodrigo.echeverry@antioquia.gov.co_x000a_"/>
    <s v="Infraestructura de vías terciarias como apoyo a la comercialización de productos agropecuarios, pesqueros y forestales"/>
    <s v="Puentes de la RVT construidos, rehabilitados y/o mantenidos (32040203,)_x000a__x000a_Construcción, rehabilitación y/o mantenimiento de puentes peatonales RVT (32040204)_x000a_"/>
    <s v="Apoyo a la construcción o mejoramiento de puentes en los municipios"/>
    <n v="180070001"/>
    <s v="Puentes en la red vial terciaria rehabilitados_x000a_Puentes de la RVT construidos,_x000a_Puentes de la RVT  mantenidos "/>
    <s v="Intervención de puentes vehiculares_x000a_Intervención de puentes peatonales"/>
    <m/>
    <m/>
    <m/>
    <m/>
    <m/>
    <x v="0"/>
    <m/>
    <m/>
    <m/>
    <s v="Jaime Alejandro Gomez Restrepo"/>
    <s v="Tipo C:  Supervisión"/>
    <s v="Supervisión técnica, ambiental, jurídica, administrativa, contable y/o financiera"/>
  </r>
  <r>
    <x v="17"/>
    <n v="72141003"/>
    <s v="(8) EL DEPARTAMENTO DE ANTIOQUIA COLABORARA PARA LA EJECUCION DEL PROYECTO DE LOS CAMINOS DE HERRADURA EN JURISDICCION DE LOS MUNICIPIOS DEL DEPARTAMENTO DE ANTIOQUIA"/>
    <s v="Enero"/>
    <s v="6 meses"/>
    <s v="Régimen Especial"/>
    <s v="Recursos Propios"/>
    <n v="400000000"/>
    <n v="400000000"/>
    <s v="No"/>
    <s v="N/A"/>
    <s v="Rodrigo Echeverry Ochoa"/>
    <s v="Director"/>
    <s v="3837980 3837981"/>
    <s v="rodrigo.echeverry@antioquia.gov.co_x000a_"/>
    <s v="Vías para sistemas alternativos de transporte"/>
    <s v="Caminos de Herradura mejorados (32040206,)_x000a__x000a_Caminos de Herradura mantenidos (32040207,)_x000a__x000a_Moto-rutas en caminos de herradura intervenidos (32040208)"/>
    <s v="Apoyo al mejoramiento de caminos de herradura o motorrutas en Antioquia"/>
    <n v="180039001"/>
    <s v="Caminos de heradura rehabilitadoas o mantenidos"/>
    <s v="Mejoramiento de caminos,_x000a_Mantenimiento de caminos,_x000a_Mejoramiento de motorrutas."/>
    <m/>
    <m/>
    <m/>
    <m/>
    <m/>
    <x v="0"/>
    <m/>
    <m/>
    <m/>
    <s v="Jaime Alejandro Gomez Restrepo"/>
    <s v="Tipo C:  Supervisión"/>
    <s v="Supervisión técnica, ambiental, jurídica, administrativa, contable y/o financiera"/>
  </r>
  <r>
    <x v="17"/>
    <n v="81101605"/>
    <s v="MANTENIMIENTO DE CABLES AÉREOS EN ANTIOQUIA"/>
    <s v="Enero"/>
    <s v="6 meses"/>
    <s v="Licitación Pública"/>
    <s v="Recursos Propios"/>
    <n v="2160000000"/>
    <n v="2160000000"/>
    <s v="No"/>
    <s v="N/A"/>
    <s v="Rodrigo Echeverry Ochoa"/>
    <s v="Director"/>
    <s v="3837980 3837981"/>
    <s v="rodrigo.echeverry@antioquia.gov.co_x000a_"/>
    <s v="Plan de cables aéreos"/>
    <s v="Cables aéreos operados y mantenidos (32040301)"/>
    <s v="Mantenimiento y operación de cables aéreos en Antioquia"/>
    <n v="180042001"/>
    <s v="Obras de protección y adecuación realizados"/>
    <s v="Mantenimiento de cables aéreos,_x000a_Operación de cables aéreos,_x000a_Estudios sostenibilidad cables."/>
    <m/>
    <m/>
    <m/>
    <m/>
    <m/>
    <x v="0"/>
    <m/>
    <m/>
    <m/>
    <s v="Joan Manuel Galeano"/>
    <s v="Tipo C:  Supervisión"/>
    <s v="Supervisión técnica, ambiental, jurídica, administrativa, contable y/o financiera"/>
  </r>
  <r>
    <x v="17"/>
    <n v="81101605"/>
    <s v="INTERVENTORÍA TECNICA, ADMINISTRATIVA, AMBIENTAL, FINANCIERA Y LEGAL PARA EL MANTENIMIENTO DE CABLES AÉREOS EN ANTIOQUIA"/>
    <s v="Enero"/>
    <s v="1 mes"/>
    <s v="Concurso de Méritos"/>
    <s v="Recursos Propios"/>
    <n v="240000000"/>
    <n v="240000000"/>
    <s v="No"/>
    <s v="N/A"/>
    <s v="Rodrigo Echeverry Ochoa"/>
    <s v="Director"/>
    <s v="3837980 3837981"/>
    <s v="rodrigo.echeverry@antioquia.gov.co_x000a_"/>
    <s v="Plan de cables aéreos"/>
    <s v="Cables aéreos operados y mantenidos (32040301)"/>
    <s v="Mantenimiento y operación de cables aéreos en Antioquia"/>
    <n v="180042001"/>
    <s v="Obras de protección y adecuación realizados"/>
    <s v="Mantenimiento de cables aéreos,_x000a_Operación de cables aéreos,_x000a_Estudios sostenibilidad cables."/>
    <m/>
    <m/>
    <m/>
    <m/>
    <m/>
    <x v="0"/>
    <m/>
    <m/>
    <m/>
    <s v="Joan Manuel Galeano"/>
    <s v="Tipo C:  Supervisión"/>
    <s v="Supervisión técnica, ambiental, jurídica, administrativa, contable y/o financiera"/>
  </r>
  <r>
    <x v="17"/>
    <s v="81111500; 43232100; 43232200"/>
    <s v="ADQUIRIR LA SUSCRIPCIÓN DE ADOBE CREATIVE CLOUD FOR TEAMS PARA LAS DIFERENTES DEPENDENCIAS DE LA GOBERNACIÓN DE ANTIOQUIA Y LA SUSCRIPCIÓN DE ISL ONLINE, INCLUYENDO SOPORTE TÉCNICO. _x000a__x000a_Nota: La competencia para la contratación de este objeto es de la Dirección de Informática, el proceso será adelantado por dicha dependencia y entregado el CDP respectivo para su contratación (Centro de Costos 112000G222)."/>
    <s v="Enero"/>
    <s v="1 mes"/>
    <s v="Selección Abreviada - Subasta Inversa"/>
    <s v="Recursos Propios"/>
    <n v="50000000"/>
    <n v="50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m/>
    <s v="Cristian Alberto Quiceno Gutierrez"/>
    <s v="Tipo C:  Supervisión"/>
    <s v="Supervisión técnica, ambiental, jurídica, administrativa, contable y/o financiera"/>
  </r>
  <r>
    <x v="17"/>
    <n v="43231500"/>
    <s v="SUSCRIPCIÓN DE OFFICE 365 (SERVICIO DE CORREO ELECTRONICO)_x000a__x000a_Nota: La competencia para la contratación de este objeto es de la Secretaría de Gestión Humana-Dirección de Informática, el proceso será adelantado por dicha dependencia y entregado el CDP respectivo para su contratación (Centro de Costos  112000G624)"/>
    <s v="Enero"/>
    <s v="2 meses"/>
    <s v="Selección Abreviada - Acuerdo Marco de Precios"/>
    <s v="Recursos Propios"/>
    <n v="50000000"/>
    <n v="50000000"/>
    <s v="No"/>
    <s v="N/A"/>
    <s v="Rodrigo Echeverry Ochoa"/>
    <s v="Director"/>
    <s v="3837980 3837981"/>
    <s v="rodrigo.echeverry@antioquia.gov.co_x000a_"/>
    <s v="Estudios y seguimientos para la planeación y desarrollo de la Infraestructura de transporte"/>
    <s v="Estudios de Sistemas viales subregionales elaborados (31050205)_x000a__x000a_310502000"/>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m/>
    <s v="Cristian Alberto Quiceno Gutierrez"/>
    <s v="Tipo C:  Supervisión"/>
    <s v="Supervisión técnica, ambiental, jurídica, administrativa, contable y/o financiera"/>
  </r>
  <r>
    <x v="17"/>
    <n v="81110000"/>
    <s v="ADQUISICION DE DRONES, ACCESORIOS Y SOFTWARE DE PROCESAMIENTO PARA LA SECRETARÍA DE INFRAESTRUCTURA FÍSICA INCLUYENDO CAPACITACIÓN Y CERTIFICACION_x000a__x000a_Nota: La competencia para la contratación de este objeto es de la Secretaría General, el proceso será adelantado por dicha dependencia y entregado el CDP respectivo para su contratación (Centro de Costos 112000G222)"/>
    <s v="Enero"/>
    <s v="10 meses"/>
    <s v="Selección Abreviada - Acuerdo Marco de Precios"/>
    <s v="Recursos Propios"/>
    <n v="100000000"/>
    <n v="100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m/>
    <s v="Cristian Alberto Quiceno Gutierrez"/>
    <s v="Tipo C:  Supervisión"/>
    <s v="Supervisión técnica, ambiental, jurídica, administrativa, contable y/o financiera"/>
  </r>
  <r>
    <x v="17"/>
    <n v="81110000"/>
    <s v="ADQUISICIÓN Y ACTUALIZACIÓN DE LICENCIAS DE ARCGIS PARA LOS ORGANISMOS DE LA GOBERNACIÓN DE ANTIOQUIA INCLUYENDO SOPORTE TÉCNICO, A TRAVÉS DE ACUERDO MARCO DE PRECIOS._x000a__x000a_Nota: La competencia para la contratación de este objeto es de la Secretaría de Infraestructura con el aval de la Dirección de Informática."/>
    <s v="Enero"/>
    <s v="6 meses"/>
    <s v="Selección Abreviada - Acuerdo Marco de Precios"/>
    <s v="Recursos Propios"/>
    <n v="200000000"/>
    <n v="200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m/>
    <s v="Cristian Alberto Quiceno Gutierrez"/>
    <s v="Tipo C:  Supervisión"/>
    <s v="Supervisión técnica, ambiental, jurídica, administrativa, contable y/o financiera"/>
  </r>
  <r>
    <x v="17"/>
    <n v="81110000"/>
    <s v="DESARROLLO DE SISTEMAS DE INFORMACIÓN EN LA SECRETARÍA DE INFRAESTRUCTURA FÍSICA_x000a__x000a_Nota: La competencia para la contratación de este objeto es de la Secretaría de Infraestructura con el aval de la Dirección de Informática."/>
    <s v="Enero"/>
    <s v="11 meses"/>
    <s v="Concurso de Méritos"/>
    <s v="Recursos de Crédito"/>
    <n v="100000000"/>
    <n v="100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m/>
    <s v="Cristian Alberto Quiceno Gutierrez"/>
    <s v="Tipo C:  Supervisión"/>
    <s v="Supervisión técnica, ambiental, jurídica, administrativa, contable y/o financiera"/>
  </r>
  <r>
    <x v="17"/>
    <n v="78111800"/>
    <s v="PRESTACIÓN DE SERVICIOS DE TRANSPORTE TERRESTRE AUTOMOTOR PARA APOYAR LA GESTIÓN DE LAS DEPENDENCIAS DE LA GOBERNACIÓN_x000a__x000a_Nota: La competencia para la contratación de este objeto es de la Secretaría General, el proceso será adelantado por dicha dependencia y entregado el CDP respectivo para su contratación (Centro de Costos 112000G222)"/>
    <s v="Enero"/>
    <s v="14 meses"/>
    <s v="Selección Abreviada - Subasta Inversa"/>
    <s v="Recursos Propios"/>
    <n v="756500000"/>
    <n v="731282941"/>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310503000_x000a_"/>
    <s v="Mantenimiento y Mejoramiento de la RVS en Antioquia_x000a_"/>
    <n v="180035001"/>
    <s v="Red vial rehabilitada y mantenida"/>
    <s v="Mantenimiento rutinario,_x000a_Intervención de puntos críticos,_x000a_Fortalecimiento Institucional."/>
    <m/>
    <s v="20103 de 05/01/2018"/>
    <m/>
    <m/>
    <m/>
    <x v="2"/>
    <m/>
    <m/>
    <m/>
    <s v="Blanca Margarita Granda Cortes/La supervisión del contrato la realiza la Secretaría General"/>
    <s v="Tipo C:  Supervisión"/>
    <s v="Supervisión técnica, ambiental, jurídica, administrativa, contable y/o financiera"/>
  </r>
  <r>
    <x v="17"/>
    <n v="80111600"/>
    <s v="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
    <s v="Enero"/>
    <s v="7 meses"/>
    <s v="Contratación Directa"/>
    <s v="Recursos Propios"/>
    <n v="1498842510"/>
    <n v="1498842511"/>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Vías con placa huella intervenidas (32040205)_x000a_320402000_x000a_"/>
    <s v="Mantenimiento y Mejoramiento de la RVS en Antioquia_x000a__x000a_Apoyo al mejoramiento y/o mantenimiento de la RVT en Antioquia"/>
    <s v="180035001  _x000a_180068001  _x000a_"/>
    <s v="Red vial rehabilitada y mantenida"/>
    <s v="Mantenimiento rutinario,_x000a_Intervención de puntos críticos,_x000a_Fortalecimiento Institucional."/>
    <n v="6455"/>
    <s v="_x000a_20967 de 26/01/2018_x000a_20968 de 26/01/2018_x000a__x000a_17979 de 20/06/2017 _x000a_17980 de 20/06/2017 _x000a_17981 de 20/06/2017 _x000a_17982 de 20/06/2017 _x000a_17983 de 20/06/2017 _x000a_17984 de 20/06/2017 _x000a_17985 de 20/06/2017_x000a_POR SUSTITUCION FONDO DEL CDP 3500036559_x000a__x000a_16710 de 14/02/2017_x000a_16712 de 14/02/2017_x000a_16713 de 14/02/2017_x000a_16714 de 14/02/2017_x000a_16715 de 14/02/2017_x000a_16716 de 14/02/2017_x000a_16717 de 14/02/2017_x000a_16718 de 14/02/2017"/>
    <d v="2017-03-04T09:07:00"/>
    <s v="S2017060043284 de 09/03/2017 "/>
    <n v="4600006343"/>
    <x v="3"/>
    <s v="TECNOLOGICO DE ANTIOQUIA"/>
    <n v="42804"/>
    <s v="En ejecución"/>
    <s v="Blanca Margarita Granda Cortes/Juan Carlos Arroyave Pelaez"/>
    <s v="Tipo B2: Supervisión Colegiada"/>
    <s v="Supervisión técnica, jurídica, administrativa, contable y/o financiera"/>
  </r>
  <r>
    <x v="17"/>
    <n v="80111600"/>
    <s v="BRINDAR APOYO TÉCNICO, ADMINISTRATIVO, FINANCIERO, CONTABLE, PREDIAL,  LEGAL, SOCIAL, AMBIENTAL DE LOS PROYECTOS,   PROCESOS Y CONTRATOS LLEVADOS A CABO EN LA SECRETARIA DE INFRAESTRUCTURA FISICA DEL DEPARTAMENTO DE ANTIOQUIA"/>
    <s v="Marzo"/>
    <s v="10 meses"/>
    <s v="Contratación Directa"/>
    <s v="Recursos Propios"/>
    <n v="1000000000"/>
    <n v="10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 _x000a_ _x000a_km de vías de la RVS mantenidas, mejoradas y/o rehabilitadas en pavimento (31050306)"/>
    <s v="Mantenimiento y Mejoramiento de la RVS en Antioquia"/>
    <n v="180035001"/>
    <s v="Red vial rehabilitada y mantenida"/>
    <s v="Mantenimiento rutinario,_x000a_Intervención de puntos críticos,_x000a_Fortalecimiento Institucional."/>
    <m/>
    <m/>
    <m/>
    <m/>
    <m/>
    <x v="0"/>
    <m/>
    <m/>
    <m/>
    <s v="Blanca Margarita Granda Cortes/Juan Carlos Arroyave Pelaez"/>
    <s v="Tipo B2: Supervisión Colegiada"/>
    <s v="Supervisión técnica, jurídica, administrativa, contable y/o financiera"/>
  </r>
  <r>
    <x v="17"/>
    <n v="80111600"/>
    <s v="Designar estudiantes de las universidades públicas para la realización de la práctica académica, con el fin de brindar apoyo a la gestión del Departamento de Antioquia y sus subregiones durante el año de 2018._x000a__x000a_Nota: La competencia para la contratación de este objeto es de la Secretaría de Gestión Humana y Desarrollo Organizacional, el proceso será adelantado por dicha dependencia y entregado el CDP respectivo para su contratación (Centro de Costos 112000F124)"/>
    <s v="Enero"/>
    <s v="12 meses"/>
    <s v="Contratación Directa"/>
    <s v="Recursos Propios"/>
    <n v="200000000"/>
    <n v="2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rehabilitada y mantenida"/>
    <s v="Mantenimiento rutinario,_x000a_Intervención de puntos críticos,_x000a_Fortalecimiento Institucional."/>
    <m/>
    <s v="20336 de 10/01/2018"/>
    <m/>
    <m/>
    <m/>
    <x v="2"/>
    <m/>
    <m/>
    <m/>
    <s v="Blanca Margarita Granda Cortes/La supervisión del contrato la realiza la Secretaría de Gestión Humana y Desarrollo Organizacional "/>
    <s v="Tipo C:  Supervisión"/>
    <s v="Supervisión técnica, jurídica, administrativa, contable y/o financiera"/>
  </r>
  <r>
    <x v="17"/>
    <n v="80111600"/>
    <s v="Designar TEMPORALES con el fin de brindar apoyo a la gestión del Departamento de Antioquia y sus subregiones._x000a__x000a_Nota: La competencia para la contratación de este objeto es de la Secretaría de Gestión Humana y Desarrollo Organizacional, el proceso será adelantado por dicha dependencia y entregado el CDP respectivo para su contratación (Centro de Costos 112000F124)"/>
    <s v="Enero"/>
    <s v="6 meses"/>
    <s v="Régimen Especial"/>
    <s v="Recursos Propios"/>
    <n v="350000000"/>
    <n v="350000000"/>
    <s v="No"/>
    <s v="N/A"/>
    <s v="Rodrigo Echeverry Ochoa"/>
    <s v="Director"/>
    <s v="3837980 3837981"/>
    <s v="rodrigo.echeverry@antioquia.gov.co_x000a_"/>
    <s v="Proyectos de infraestructura cofinanciados en los municipios"/>
    <s v="Otros espacios públicos (muelles, malecones, entre otros) construidos y/o mantenidos (31050603)"/>
    <s v="Apoyo a otros espacios públicos (muelles, malecones, entre otros) en Antioquia"/>
    <n v="180114001"/>
    <s v="Espacios de diálogo social fortalecidos"/>
    <s v="Construcción de espacios públicos,_x000a_Mantenimiento de espacios públicos,_x000a_Estudios otros espacios."/>
    <m/>
    <m/>
    <m/>
    <m/>
    <m/>
    <x v="0"/>
    <m/>
    <m/>
    <m/>
    <s v="Blanca Margarita Granda Cortes/La supervisión del contrato la realiza la Secretaría de Gestión Humana y Desarrollo Organizacional "/>
    <s v="Tipo C:  Supervisión"/>
    <s v="Supervisión técnica, jurídica, administrativa, contable y/o financiera"/>
  </r>
  <r>
    <x v="17"/>
    <n v="86131504"/>
    <s v="Contrato  interadministrativo de mandato  para la promoción, creación, elaboración desarrollo y conceptualización de las campañas, estrategias y necesidades comunicacionales de la Gobernación de Antioquia._x000a__x000a_Nota: La competencia para la contratación de este objeto es de la Gerencia de Comunicaciones, el proceso será adelantado por dicha dependencia y entregado el CDP respectivo para su contratación (Centro Costos 112000A311).  "/>
    <s v="Junio"/>
    <s v="6 meses"/>
    <s v="Contratación Directa"/>
    <s v="Recursos Propios"/>
    <n v="400000000"/>
    <n v="4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rehabilitada y mantenida"/>
    <s v="Mantenimiento rutinario,_x000a_Intervención de puntos críticos,_x000a_Fortalecimiento Institucional."/>
    <m/>
    <m/>
    <m/>
    <m/>
    <m/>
    <x v="0"/>
    <m/>
    <m/>
    <m/>
    <s v="Blanca Margarita Granda Cortes/ La supervisión del contrato la realiza la Gerencia de Comunicaciones de la Gobernación de Antioquia "/>
    <s v="Tipo C:  Supervisión"/>
    <s v="Supervisión técnica, ambiental, jurídica, administrativa, contable y/o financiera"/>
  </r>
  <r>
    <x v="17"/>
    <n v="80141607"/>
    <s v="Contrato interadministrativo de prestación de servicios como operador logístico para la organización, administración, ejecución y demás acciones logísticas necesarias para la realización de los eventos programados por la Gobernación de Antioquia_x000a__x000a__x000a_Nota: La competencia para la contratación de este objeto es de la Gerencia de Comunicaciones, el proceso será adelantado por dicha dependencia y entregado el CDP respectivo para su contratación (Centro Costos 112000A311).   "/>
    <s v="Junio"/>
    <s v="12 meses"/>
    <s v="Contratación Directa"/>
    <s v="Recursos Propios"/>
    <n v="400000000"/>
    <n v="4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rehabilitada y mantenida"/>
    <s v="Mantenimiento rutinario,_x000a_Intervención de puntos críticos,_x000a_Fortalecimiento Institucional."/>
    <m/>
    <m/>
    <m/>
    <m/>
    <m/>
    <x v="0"/>
    <m/>
    <m/>
    <m/>
    <s v="Blanca Margarita Granda Cortes/ La supervisión del contrato la realiza la Gerencia de Comunicaciones de la Gobernación de Antioquia "/>
    <s v="Tipo C:  Supervisión"/>
    <s v="Supervisión técnica, ambiental, jurídica, administrativa, contable y/o financiera"/>
  </r>
  <r>
    <x v="17"/>
    <s v="95121634; 72141108; 72141103; 72141003"/>
    <s v="Construcción, mantenimiento y operación conexión vial Aburrá Oriente (Km de Túnel de Oriente construido)_x000a__x000a_Nota: DERECHOS DE CONECTIVIDAD: SI SE DA LA OPERACIÓN CON EL IDEA POR LA VENTA DE LOS FLUJOS FUTUROS DE ESTA RENTA NO SE DEBEN PRESUPUESTAR"/>
    <s v="Enero"/>
    <s v="12 meses"/>
    <s v="Régimen Especial"/>
    <s v="Recursos Propios"/>
    <n v="18921331000"/>
    <n v="18921331000"/>
    <s v="No"/>
    <s v="N/A"/>
    <s v="Rodrigo Echeverry Ochoa"/>
    <s v="Director"/>
    <s v="3837980 3837981"/>
    <s v="rodrigo.echeverry@antioquia.gov.co_x000a_"/>
    <s v="Proyectos estratégicos Departamentales"/>
    <s v="km del Túnel de Oriente construido (31050401)"/>
    <s v="Construcción, mantenimiento y operación vial Aburrá Oriente"/>
    <s v="182317001"/>
    <s v="Túnel de Oriente construido"/>
    <s v="Construcción Túnel de Oriente, operación y mantenimento"/>
    <m/>
    <m/>
    <m/>
    <m/>
    <m/>
    <x v="0"/>
    <m/>
    <m/>
    <m/>
    <s v="Gilberto Quintero Zapata/Interventoría Externa"/>
    <s v="Tipo A1: Supervisión e Interventoría Integral"/>
    <s v="Interventoría técnica, ambiental, jurídica, administrativa, contable y/o financiera"/>
  </r>
  <r>
    <x v="17"/>
    <s v="95121634; 72141108; 72141103; 72141003"/>
    <s v="Construcción, mantenimiento y operación conexión vial Aburrá Oriente (Km de Túnel de Oriente construido)_x000a__x000a_Nota: El objeto se registra en la planeación de la contratación de 2018 por tratarse de la vigencia futura 2018 del contrato de Concesión no incluida en el presupuesto "/>
    <s v="Enero"/>
    <s v="12 meses"/>
    <s v="Régimen Especial"/>
    <s v="Recursos Propios"/>
    <n v="28000000000"/>
    <n v="28000000000"/>
    <s v="No"/>
    <s v="N/A"/>
    <s v="Rodrigo Echeverry Ochoa"/>
    <s v="Director"/>
    <s v="3837980 3837981"/>
    <s v="rodrigo.echeverry@antioquia.gov.co_x000a_"/>
    <s v="Proyectos estratégicos Departamentales"/>
    <s v="km del Túnel de Oriente construido (31050401)"/>
    <s v="Construcción, mantenimiento y operación vial Aburrá Oriente"/>
    <s v="182317001"/>
    <s v="Vías atendidas o mantenidas"/>
    <s v="Inversión Túnel de Oriente,_x000a_Mantenimiento Las Palmas y Santa Elena."/>
    <m/>
    <m/>
    <m/>
    <m/>
    <m/>
    <x v="0"/>
    <m/>
    <m/>
    <m/>
    <s v="Gilberto Quintero Zapata/Interventoría Externa"/>
    <s v="Tipo A1: Supervisión e Interventoría Integral"/>
    <s v="Supervisión técnica, ambiental, jurídica, administrativa, contable y/o financiera"/>
  </r>
  <r>
    <x v="17"/>
    <n v="81102101"/>
    <s v="INVESTIGACION PARA REVERSION DEL PROCESO DE EROSION EN LAS COSTAS DEL MAR DE ANTIOQUIA_x000a__x000a_Nota: La competencia para la contratación de este objeto es de la Secretaría de Infraestructura, el proceso será adelantado por esta dependencia. Como el DAPARD también participa en el proceso, será entregada la VF respectiva a la Secretaría de Infraestructura para su contratación."/>
    <s v="Enero"/>
    <s v="3 meses"/>
    <s v="Contratación Directa"/>
    <s v="Recursos Propios"/>
    <n v="1500000000"/>
    <n v="1500000000"/>
    <s v="No"/>
    <s v="N/A"/>
    <s v="Rodrigo Echeverry Ochoa"/>
    <s v="Director"/>
    <s v="3837980 3837981"/>
    <s v="rodrigo.echeverry@antioquia.gov.co_x000a_"/>
    <s v="Proyectos de infraestructura cofinanciados en los municipios"/>
    <s v="Otros espacios públicos (muelles, malecones, entre otros) construidos y/o mantenidos (31050603)"/>
    <s v="Apoyo a otros espacios públicos (muelles, malecones, entre otros) en Antioquia"/>
    <n v="180114001"/>
    <s v="Espacios de diálogo social fortalecidos"/>
    <s v="Construcción de espacios públicos,_x000a_Mantenimiento de espacios públicos,_x000a_Estudios otros espacios."/>
    <s v="CD-20-03-2017"/>
    <s v="N.A."/>
    <d v="2017-11-10T19:44:00"/>
    <s v="S2017060109204 de 10/11/2017"/>
    <s v="2017-SS-20-0004"/>
    <x v="3"/>
    <s v="UNIVERSIDAD DE ANTIOQUIA"/>
    <n v="43049"/>
    <s v="Celebrado sin iniciar"/>
    <s v="Luis Eduardo Tobón Cardona"/>
    <s v="Tipo C:  Supervisión"/>
    <s v="Supervisión técnica, ambiental, jurídica, administrativa, contable y/o financiera"/>
  </r>
  <r>
    <x v="17"/>
    <n v="22101600"/>
    <s v="ADQUISICION DE MAQUINARIA PARA LA CONSERVACION Y EL MANTENIMIENTO DE LA RED VIAL TERCIARIA Y OTRAS OBRAS DE INFRAESTRUCTURA MUNICIPALES EN EL DEPARTAMENTO DE ANTIOQUIA"/>
    <s v="Enero"/>
    <s v="15 meses"/>
    <s v="Licitación Pública"/>
    <s v="Recursos Propios"/>
    <n v="19642000000"/>
    <n v="19642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Vías mantenidas con mantenimiento rutinario"/>
    <s v="Mantenimiento rutinario"/>
    <m/>
    <m/>
    <m/>
    <m/>
    <m/>
    <x v="0"/>
    <m/>
    <m/>
    <m/>
    <s v="Luis Eduardo Tobón Cardona"/>
    <s v="Tipo C:  Supervisión"/>
    <s v="Supervisión técnica, ambiental, jurídica, administrativa, contable y/o financiera"/>
  </r>
  <r>
    <x v="17"/>
    <n v="90121502"/>
    <s v="ADQUISICIÓN DE TIQUETES AÉREOS PARA LA GOBERNACIÓN DE ANTIOQUIA_x000a__x000a_Nota: La competencia para la contratación de este objeto es de la Secretaría General, el proceso será adelantado por dicha dependencia y entregado el CDP respectivo para su contratación (Centro de Costos 112000G222)"/>
    <s v="Enero"/>
    <s v="9 meses"/>
    <s v="Contratación Directa"/>
    <s v="Recursos Propios"/>
    <n v="120000000"/>
    <n v="120000000"/>
    <s v="No"/>
    <s v="N/A"/>
    <s v="Rodrigo Echeverry Ochoa"/>
    <s v="Director"/>
    <s v="3837980 3837981"/>
    <s v="rodrigo.echeverry@antioquia.gov.co_x000a_"/>
    <s v="FUNCIONAMIENTO"/>
    <s v="N.A."/>
    <s v="N.A."/>
    <s v="N.A."/>
    <s v="N.A."/>
    <s v="N.A."/>
    <n v="7571"/>
    <s v="20969 de 26/01/2018_x000a_18643 de 29/08/2017"/>
    <d v="2017-10-05T10:12:00"/>
    <s v="S2017060102139 de 22/09/2017"/>
    <n v="4600007506"/>
    <x v="3"/>
    <s v="SERVICIO AEREO A TERRITORIOS NACIONALES SA SATENA"/>
    <n v="43011"/>
    <s v="En ejecución"/>
    <s v="Blanca Margarita Granda Cortes/Maria Victoria Hoyos Velasquez: Supervisor del contrato de la Secretaría General"/>
    <s v="Tipo C:  Supervisión"/>
    <s v="Supervisión técnica, jurídica, administrativa, contable y/o financiera"/>
  </r>
  <r>
    <x v="17"/>
    <n v="93151610"/>
    <s v="ADICION 1 Y PRORROGA 1 AL CONTRATO 4600006532 DE 2017 ADMINISTRACIÓN Y OPERACIÓN DE LA ESTACIÓN DE PEAJE PAJARITO EN LA VÍA PAJARITO - SAN PEDRO DE LOS MILAGROS - LA YE -  ENTRERRÍOS - SANTA ROSA DE OSOS EN EL DEPARTAMENTO DE ANTIOQUIA"/>
    <s v="Enero"/>
    <s v="8 meses"/>
    <s v="Licitación Pública"/>
    <s v="Recursos Propios"/>
    <n v="432128476"/>
    <n v="432128476"/>
    <s v="No"/>
    <s v="N/A"/>
    <s v="Rodrigo Echeverry Ochoa"/>
    <s v="Director"/>
    <s v="3837980 3837981"/>
    <s v="rodrigo.echeverry@antioquia.gov.co_x000a_"/>
    <s v="FUNCIONAMIENTO"/>
    <s v="N.A."/>
    <s v="N.A."/>
    <s v="N.A."/>
    <s v="N.A."/>
    <s v="N.A."/>
    <n v="6370"/>
    <s v="19936 de 09/01/2018_x000a__x000a_15845 de 12/01/2017_x000a_"/>
    <d v="2017-02-07T17:22:00"/>
    <s v="S2017060052841 de 21/03/2017"/>
    <n v="4600006532"/>
    <x v="3"/>
    <s v="THOMAS INSTRUMENTS S.A.S."/>
    <n v="42821"/>
    <s v="En ejecución"/>
    <s v="Jesus Dairo Restrepo Restrepo"/>
    <s v="Tipo C:  Supervisión"/>
    <s v="Supervisión técnica, ambiental, jurídica, administrativa, contable y/o financiera"/>
  </r>
  <r>
    <x v="17"/>
    <s v="93151610; 93151600; 93151500; 80161500"/>
    <s v="ADMINISTRACIÓN Y OPERACIÓN DE LA ESTACIÓN DE PEAJE PAJARITO EN LA VÍA PAJARITO - SAN PEDRO DE LOS MILAGROS - LA YE -  ENTRERRÍOS - SANTA ROSA DE OSOS EN EL DEPARTAMENTO DE ANTIOQUIA"/>
    <s v="Enero"/>
    <s v="3 meses"/>
    <s v="Licitación Pública"/>
    <s v="Recursos Propios"/>
    <n v="1293081524"/>
    <n v="1000000000"/>
    <s v="No"/>
    <s v="N/A"/>
    <s v="Rodrigo Echeverry Ochoa"/>
    <s v="Director"/>
    <s v="3837980 3837981"/>
    <s v="rodrigo.echeverry@antioquia.gov.co_x000a_"/>
    <s v="FUNCIONAMIENTO"/>
    <s v="N.A."/>
    <s v="N.A."/>
    <s v="N.A."/>
    <s v="N.A."/>
    <s v="N.A."/>
    <n v="8041"/>
    <s v="19938 de 03/01/2018"/>
    <m/>
    <m/>
    <m/>
    <x v="2"/>
    <m/>
    <m/>
    <m/>
    <s v="Jesus Dairo Restrepo Restrepo"/>
    <s v="Tipo C:  Supervisión"/>
    <s v="Supervisión técnica, ambiental, jurídica, administrativa, contable y/o financiera"/>
  </r>
  <r>
    <x v="17"/>
    <n v="14111700"/>
    <s v="SUMINISTRO DE PAPELERÍA, INSUMOS DE ASEO Y CAFETERÍA  _x000a__x000a_Nota: La competencia para la contratación de este objeto es de la Secretaría General, se trata de un objeto derivado de un proceso de selección de mayor cuantía que será adelantado por dicha dependencia y entregado el CDP respectivo para su contratación."/>
    <s v="Enero"/>
    <s v="2 meses"/>
    <s v="Selección Abreviada - Subasta Inversa"/>
    <s v="Recursos Propios"/>
    <n v="50000000"/>
    <n v="50000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17"/>
    <n v="55101504"/>
    <s v="SUSCRIPCIÓN A LOS PERIÓDICOS MUNDO Y COLOMBIANO PARA EL DESPACHO DEL SECRETARIO_x000a__x000a_Nota: La competencia para la contratación de este objeto es de la Secretaría General, el proceso será adelantado por dicha dependencia y entregado el CDP respectivo para su contratación."/>
    <s v="Enero"/>
    <s v="2 meses"/>
    <s v="Contratación Directa"/>
    <s v="Recursos Propios"/>
    <n v="15000000"/>
    <n v="15000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17"/>
    <n v="55101504"/>
    <s v="ADQUISICION DE SERVICIOS RELACIONADOS CON LA EDICIÓN DE FORMAS, ESCRITOS, PUBLICACIONES, REVISTAS Y LIBROS, ETC ENTRE OTROS.    _x000a__x000a_Nota: La competencia para la contratación de este objeto es de la Secretaría General, el proceso será adelantado por dicha dependencia y entregado el CDP respectivo para su contratación."/>
    <s v="Enero"/>
    <s v="2 meses"/>
    <s v="Contratación Directa"/>
    <s v="Recursos Propios"/>
    <n v="29496000"/>
    <n v="29496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17"/>
    <n v="55101504"/>
    <s v="ARRENDAMIENTO DE BIENES MUEBLES E INMUEBLES PARA EL FUNCIONAMIENTO A CARGO DE LA ENTIDAD _x000a__x000a_Nota: La competencia para la contratación de este objeto es de la Secretaría General, el proceso será adelantado por dicha dependencia y entregado el CDP respectivo para su contratación."/>
    <s v="Enero"/>
    <s v="1 mes"/>
    <s v="Contratación Directa"/>
    <s v="Recursos Propios"/>
    <n v="76032000"/>
    <n v="76032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17"/>
    <n v="44101700"/>
    <s v="MANTENIMIENTO PREVENTIVO PARA PLOTTER HP T2300 EXISTENTE EN LA SECRETARÍA DE INFRAESTRUCTURA FÏSICA, QUE COMPRENDE: LIMPIEZA INTERNA Y EXTERNA,  DESENSAMBLE COMPLETO Y LIMPIEZA DE TODOS SUS COMPONENTES,  Y CALIBRACION, Y SUMINISTRO DE PIEZAS Y ELEMENTOS QUE SE REQUIERAN._x000a__x000a_Nota: La competencia para la contratación de este objeto es de la Secretaría General, se trata de un objeto derivado de un proceso de selección de mayor cuantía que será adelantado por dicha dependencia y entregado el CDP respectivo para su contratación."/>
    <s v="Abril"/>
    <s v="5 meses"/>
    <s v="Mínima Cuantía"/>
    <s v="Recursos Propios"/>
    <n v="5573000"/>
    <n v="5573000"/>
    <s v="No"/>
    <s v="N/A"/>
    <s v="Rodrigo Echeverry Ochoa"/>
    <s v="Director"/>
    <s v="3837980 3837981"/>
    <s v="rodrigo.echeverry@antioquia.gov.co_x000a_"/>
    <s v="FUNCIONAMIENTO"/>
    <s v="N.A."/>
    <s v="N.A."/>
    <s v="N.A."/>
    <s v="N.A."/>
    <s v="N.A."/>
    <m/>
    <m/>
    <m/>
    <m/>
    <m/>
    <x v="0"/>
    <m/>
    <m/>
    <m/>
    <s v="Blanca Margarita Granda Cortes"/>
    <s v="Tipo C:  Supervisión"/>
    <s v="Supervisión técnica, jurídica, administrativa, contable y/o financiera"/>
  </r>
  <r>
    <x v="17"/>
    <s v="72141003; 72141104; 72141106"/>
    <s v="MEJORAMIENTO Y CONSTRUCCIÓN DE OBRAS COMPLEMENTARIAS SOBRE EL CORREDOR VIAL CONCEPCIÓN-ALEJANDRIA (CODIGO 62AN19-1), DE LA SUBREGION ORIENTE"/>
    <s v="Enero"/>
    <s v="6 meses"/>
    <s v="Licitación Pública"/>
    <s v="Regalías"/>
    <n v="3899582222"/>
    <n v="3838570010"/>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89"/>
    <s v="18677 de 01/09/2017_x000a_19152 de 10/10/2017"/>
    <d v="2018-01-24T09:58:00"/>
    <m/>
    <m/>
    <x v="5"/>
    <m/>
    <m/>
    <s v="En etapa precontractual"/>
    <s v="LINA MARÍA CÓRDOBA DÍAZ/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CONCEPCIÓN-ALEJANDRIA (CODIGO 62AN19-1), DE LA SUBREGION ORIENTE"/>
    <s v="Enero"/>
    <s v="5 meses"/>
    <s v="Concurso de Méritos"/>
    <s v="Regalías"/>
    <n v="292074754"/>
    <n v="29207475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8002"/>
    <s v="18678 de 01/09/2017_x000a_19153 de 10/10/2017"/>
    <m/>
    <m/>
    <m/>
    <x v="2"/>
    <m/>
    <m/>
    <s v="Sin iniciar etapa precontractual"/>
    <s v="Santiago Marín Diaz"/>
    <s v="Tipo C:  Supervisión"/>
    <s v="Supervisión técnica, ambiental, jurídica, administrativa, contable y/o financiera"/>
  </r>
  <r>
    <x v="17"/>
    <s v="72141003; 72141104; 72141106"/>
    <s v="MEJORAMIENTO Y CONSTRUCCIÓN DE OBRAS COMPLEMENTARIAS SOBRE EL CORREDOR VIAL SAN JERÓNIMO-POLEAL (62AN16), DE LA SUBREGION OCCIDENTE"/>
    <s v="Enero"/>
    <s v="6 meses"/>
    <s v="Licitación Pública"/>
    <s v="Regalías"/>
    <n v="4051037793"/>
    <n v="399683322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85"/>
    <s v="18679 de 01/09/2017_x000a_19155 de 10/10/2017"/>
    <d v="2018-01-24T16:00:00"/>
    <m/>
    <m/>
    <x v="5"/>
    <m/>
    <m/>
    <s v="En etapa precontractual"/>
    <s v="Santiago Marín Diaz/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SAN JERÓNIMO-POLEAL (62AN16), DE LA SUBREGION OCCIDENTE"/>
    <s v="Enero"/>
    <s v="5 meses"/>
    <s v="Concurso de Méritos"/>
    <s v="Regalías"/>
    <n v="341434034"/>
    <n v="34143403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8000"/>
    <s v="18680 de 01/09/2017_x000a_19156 de 10/10/2017"/>
    <m/>
    <m/>
    <m/>
    <x v="2"/>
    <m/>
    <m/>
    <s v="Sin iniciar etapa precontractual"/>
    <s v="Santiago Marín Diaz"/>
    <s v="Tipo C:  Supervisión"/>
    <s v="Supervisión técnica, ambiental, jurídica, administrativa, contable y/o financiera"/>
  </r>
  <r>
    <x v="17"/>
    <s v="72141003; 72141104; 72141106"/>
    <s v="MEJORAMIENTO Y CONSTRUCCIÓN DE OBRAS COMPLEMENTARIAS SOBRE EL CORREDOR VIAL ALTO DEL CHUSCAL-ARMENIA (60AN08-1), DE LA SUBREGION OCCIDENTE"/>
    <s v="Enero"/>
    <s v="6 meses"/>
    <s v="Licitación Pública"/>
    <s v="Regalías"/>
    <n v="4052700573"/>
    <n v="398653516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91"/>
    <s v="18681 de 01/09/2017_x000a_19157 de 10/10/2017"/>
    <d v="2018-01-24T15:39:00"/>
    <m/>
    <m/>
    <x v="5"/>
    <m/>
    <m/>
    <s v="En etapa precontractual"/>
    <s v="PAULO ANDRÉS PÉREZ GIRALDO/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ALTO DEL CHUSCAL-ARMENIA (60AN08-1), DE LA SUBREGION OCCIDENTE"/>
    <s v="Enero"/>
    <s v="5 meses"/>
    <s v="Concurso de Méritos"/>
    <s v="Regalías"/>
    <n v="389449872"/>
    <n v="389449872"/>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8003"/>
    <s v="18682 de 01/09/2017_x000a_19158 de 10/10/2017"/>
    <m/>
    <m/>
    <m/>
    <x v="2"/>
    <m/>
    <m/>
    <s v="Sin iniciar etapa precontractual"/>
    <s v="OSCAR IVAN OSORIO PELAEZ"/>
    <s v="Tipo C:  Supervisión"/>
    <s v="Supervisión técnica, ambiental, jurídica, administrativa, contable y/o financiera"/>
  </r>
  <r>
    <x v="17"/>
    <s v="72141003; 72141104; 72141106"/>
    <s v="MEJORAMIENTO Y CONSTRUCCIÓN DE OBRAS COMPLEMENTARIAS SOBRE EL CORREDOR VIAL SAN FERMIN-BRICEÑO (25AN13), DE LA SUBREGION NORTE"/>
    <s v="Enero"/>
    <s v="6 meses"/>
    <s v="Licitación Pública"/>
    <s v="Regalías"/>
    <n v="4102873462"/>
    <n v="403570761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87"/>
    <s v="18683 de 01/09/2017_x000a_19159 de 10/10/2017"/>
    <d v="2018-01-24T12:31:00"/>
    <m/>
    <m/>
    <x v="5"/>
    <m/>
    <m/>
    <s v="En etapa precontractual"/>
    <s v="MARIA YANET VALENCIA CEBALLOS/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SAN FERMIN-BRICEÑO (25AN13), DE LA SUBREGION NORTE"/>
    <s v="Enero"/>
    <s v="5 meses"/>
    <s v="Concurso de Méritos"/>
    <s v="Regalías"/>
    <n v="286862858"/>
    <n v="286862858"/>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8005"/>
    <s v="18684 de 01/09/2017_x000a_19160 de 10/10/2017 "/>
    <m/>
    <m/>
    <m/>
    <x v="2"/>
    <m/>
    <m/>
    <s v="Sin iniciar etapa precontractual"/>
    <s v="MARIA YANET VALENCIA CEBALLOS"/>
    <s v="Tipo C:  Supervisión"/>
    <s v="Supervisión técnica, ambiental, jurídica, administrativa, contable y/o financiera"/>
  </r>
  <r>
    <x v="17"/>
    <n v="72141003"/>
    <s v="MEJORAMIENTO Y CONSTRUCCIÓN DE OBRAS COMPLEMENTARIAS SOBRE EL CORREDOR VIAL SALGAR-LA CÁMARA-LA QUIEBRA (60AN05-1), DE LA SUBREGION SUROESTE"/>
    <s v="Enero"/>
    <s v="6 meses"/>
    <s v="Licitación Pública"/>
    <s v="Regalías"/>
    <n v="2023185195"/>
    <n v="200366967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90"/>
    <s v="18685 de 01/09/2017_x000a_19161 de 10/10/2017"/>
    <d v="2018-01-24T10:20:00"/>
    <m/>
    <m/>
    <x v="5"/>
    <m/>
    <m/>
    <s v="En etapa precontractual"/>
    <s v="MABEL EMILCE GARCIA BUITRAGO/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SALGAR-LA CÁMARA-LA QUIEBRA (60AN05-1), DE LA SUBREGION SUROESTE"/>
    <s v="Enero"/>
    <s v="5 meses"/>
    <s v="Concurso de Méritos"/>
    <s v="Regalías"/>
    <n v="174023666"/>
    <n v="174023666"/>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97"/>
    <s v="18686 de 01/09/2017_x000a_19162 de 10/10/2017"/>
    <m/>
    <m/>
    <m/>
    <x v="2"/>
    <m/>
    <m/>
    <s v="Sin iniciar etapa precontractual"/>
    <s v="MABEL EMILCE GARCIA BUITRAGO"/>
    <s v="Tipo C:  Supervisión"/>
    <s v="Supervisión técnica, ambiental, jurídica, administrativa, contable y/o financiera"/>
  </r>
  <r>
    <x v="17"/>
    <s v="72141003; 72141104; 72141106"/>
    <s v="MEJORAMIENTO Y CONSTRUCCIÓN DE OBRAS COMPLEMENTARIAS SOBRE EL CORREDOR VIAL SONSÓN-LA QUIEBRA-NARIÑO (56AN10), DE LA SUBREGION ORIENTE"/>
    <s v="Enero"/>
    <s v="6 meses"/>
    <s v="Licitación Pública"/>
    <s v="Regalías"/>
    <n v="4655316619"/>
    <n v="4534617807"/>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92"/>
    <s v="18687 de 01/09/2017_x000a_19163 de 10/10/2017"/>
    <d v="2018-01-24T10:36:00"/>
    <m/>
    <m/>
    <x v="5"/>
    <m/>
    <m/>
    <s v="En etapa precontractual"/>
    <s v="MARCO ALFONSO GOMEZ PUCHE/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SONSÓN-LA QUIEBRA-NARIÑO (56AN10), DE LA SUBREGION ORIENTE"/>
    <s v="Enero"/>
    <s v="5 meses"/>
    <s v="Concurso de Méritos"/>
    <s v="Regalías"/>
    <n v="316529951"/>
    <n v="316529951"/>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98"/>
    <s v="18688 de 01/09/2017_x000a_19164 de 10/10/2017"/>
    <m/>
    <m/>
    <m/>
    <x v="2"/>
    <m/>
    <m/>
    <s v="Sin iniciar etapa precontractual"/>
    <s v="IVAN DARIO DE VARGAS CABARCAS"/>
    <s v="Tipo C:  Supervisión"/>
    <s v="Supervisión técnica, ambiental, jurídica, administrativa, contable y/o financiera"/>
  </r>
  <r>
    <x v="17"/>
    <s v="72141003; 72141104; 72141106"/>
    <s v="MEJORAMIENTO Y CONSTRUCCIÓN DE OBRAS COMPLEMENTARIAS SOBRE EL CORREDOR VIAL LA QUIEBRA-ARGELIA (56AN10-1), DE LA SUBREGION ORIENTE_x000a_"/>
    <s v="Enero"/>
    <s v="6 meses"/>
    <s v="Licitación Pública"/>
    <s v="Regalías"/>
    <n v="3529922746"/>
    <n v="344535736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83"/>
    <s v="18689 de 01/09/2017_x000a_19165 de 10/10/2017_x000a_19166 de 10/10/2017"/>
    <d v="2018-01-24T14:32:00"/>
    <m/>
    <m/>
    <x v="5"/>
    <m/>
    <m/>
    <s v="En etapa precontractual"/>
    <s v="DAVID CALLEJAS SAULE/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LA QUIEBRA-ARGELIA (56AN10-1), DE LA SUBREGION ORIENTE"/>
    <s v="Enero"/>
    <s v="5 meses"/>
    <s v="Concurso de Méritos"/>
    <s v="Regalías"/>
    <n v="337383879"/>
    <n v="33738387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8001"/>
    <s v="18690 de 01/09/2017_x000a_19167 de 10/10/2017"/>
    <m/>
    <m/>
    <m/>
    <x v="2"/>
    <m/>
    <m/>
    <s v="Sin iniciar etapa precontractual"/>
    <s v="SIMON JARAMILLO GOMEZ"/>
    <s v="Tipo C:  Supervisión"/>
    <s v="Supervisión técnica, ambiental, jurídica, administrativa, contable y/o financiera"/>
  </r>
  <r>
    <x v="17"/>
    <s v="72141003; 72141104; 72141106"/>
    <s v="MEJORAMIENTO Y CONSTRUCCIÓN DE OBRAS COMPLEMENTARIAS SOBRE EL CORREDOR VIAL COCORNÁ - EL RAMAL (GRANADA)(60AN17-1), DE LA SUBREGION ORIENTE"/>
    <s v="Enero"/>
    <s v="6 meses"/>
    <s v="Licitación Pública"/>
    <s v="Regalías"/>
    <n v="1936235424"/>
    <n v="1905903907"/>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93"/>
    <s v="19722 de 28/11/2017_x000a_19838 de 30/11/2017"/>
    <d v="2018-01-24T10:55:00"/>
    <m/>
    <m/>
    <x v="5"/>
    <m/>
    <m/>
    <s v="En etapa precontractual"/>
    <s v="IVAN DARIO DE VARGAS CABARCAS/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COCORNÁ - EL RAMAL (GRANADA)(60AN17-1), DE LA SUBREGION ORIENTE"/>
    <s v="Enero"/>
    <s v="5 meses"/>
    <s v="Concurso de Méritos"/>
    <s v="Regalías"/>
    <n v="159585155"/>
    <n v="15958515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8004"/>
    <s v="19723 de 28/11/2017_x000a_19839 de 30/11/2017"/>
    <m/>
    <m/>
    <m/>
    <x v="2"/>
    <m/>
    <m/>
    <s v="Sin iniciar etapa precontractual"/>
    <s v="IVAN DARIO DE VARGAS CABARCAS"/>
    <s v="Tipo C:  Supervisión"/>
    <s v="Supervisión técnica, ambiental, jurídica, administrativa, contable y/o financiera"/>
  </r>
  <r>
    <x v="17"/>
    <s v="72141003; 72141104; 72141106"/>
    <s v="MEJORAMIENTO Y CONSTRUCCIÓN DE OBRAS COMPLEMENTARIAS SOBRE EL CORREDOR VIAL SOFIA-YOLOMBÓ (62AN23), DE LA SUBREGION NORDESTE"/>
    <s v="Enero"/>
    <s v="6 meses"/>
    <s v="Licitación Pública"/>
    <s v="Regalías"/>
    <n v="4057305877"/>
    <n v="400043495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82"/>
    <s v="18693 de 01/09/2017_x000a_19170 de 10/10/2017"/>
    <d v="2018-01-24T10:27:00"/>
    <m/>
    <m/>
    <x v="5"/>
    <m/>
    <m/>
    <s v="En etapa precontractual"/>
    <s v="OSCAR IVAN OSORIO PELAEZ/Interventoría Externa"/>
    <s v="Tipo A1: Supervisión e Interventoría Integral"/>
    <s v="Supervisión técnica, ambiental, jurídica, administrativa, contable y/o financiera"/>
  </r>
  <r>
    <x v="17"/>
    <n v="81101510"/>
    <s v="INTERVENTORIA TECNICA, ADMINISTRATIVA, AMBIENTAL, FINANCIERA Y LEGAL PARA EL MEJORAMIENTO Y CONSTRUCCIÓN DE OBRAS COMPLEMENTARIAS SOBRE EL CORREDOR VIAL SOFIA-YOLOMBÓ (62AN23), DE LA SUBREGION NORDESTE"/>
    <s v="Enero"/>
    <s v="13 meses"/>
    <s v="Concurso de Méritos"/>
    <s v="Regalías"/>
    <n v="283599574"/>
    <n v="28359957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
    <s v="180119001_x000a_180035001"/>
    <s v="Red vial mejorada"/>
    <s v="Mejoramiento de la capa de rodadura y obras de drenaje"/>
    <n v="7999"/>
    <s v="18694 de 01/09/2017_x000a_19171 de 10/10/2017"/>
    <m/>
    <m/>
    <m/>
    <x v="2"/>
    <m/>
    <m/>
    <s v="Sin iniciar etapa precontractual"/>
    <s v="OSCAR IVAN OSORIO PELAEZ"/>
    <s v="Tipo C:  Supervisión"/>
    <s v="Supervisión técnica, ambiental, jurídica, administrativa, contable y/o financiera"/>
  </r>
  <r>
    <x v="17"/>
    <s v=" 95111601"/>
    <s v="CONVENIO PARA LA ENTREGA DE LOS RECURSOS PROVENIENTES POR LA VENTA DE ISAGEN AL DEPARTAMENTO DE ANTIOQUIA, PARA LA CONSTRUCCION DE CICLOINFRAESTRUCTURA EN LAS SUBREGIONES DE URABA, OCCIDENTE Y AREA METROPOLITANA DEL DEPARTAMENTO DE ANTIOQUIA"/>
    <s v="Enero"/>
    <s v="13 meses"/>
    <s v="Régimen Especial"/>
    <s v="Recursos de entidades nacionales"/>
    <n v="45000000000"/>
    <n v="45000000000"/>
    <s v="No"/>
    <s v="N/A"/>
    <s v="Rodrigo Echeverry Ochoa"/>
    <s v="Director"/>
    <s v="3837980 3837981"/>
    <s v="rodrigo.echeverry@antioquia.gov.co_x000a_"/>
    <s v="Vías para sistemas alternativos de transporte"/>
    <s v="km ciclo-vías, senderos peatonales y/o moto-rutas construidos (31050701)_x000a_"/>
    <s v="Construcción de cicloinfraestructura en subregiones del Departamento de Antioquia"/>
    <s v="180127_x000a_BPIN 2017003050010"/>
    <s v="Construcción de ciclovías"/>
    <s v="Gestíon y adquisición de predios; señalización y semaforos, plan manejo de transito, obras hidrosanitarias, estructuras de concreto, estructuras de pavimento y paisajismo.  _x000a_"/>
    <s v="RE-20-26-2017"/>
    <s v="N.A."/>
    <d v="2017-11-10T18:07:00"/>
    <s v="S2017060109419 de 10/11/2017"/>
    <s v="2017-AS-20-0025"/>
    <x v="3"/>
    <s v="INSTITUTO DEPARTAMENTAL DE DEPORTES DE ANTIOQUIA_x000a_Indeportes Antioquia"/>
    <n v="43049"/>
    <s v="Celebrado sin iniciar"/>
    <s v="Leticia Omaira Hoyos Zuluaga"/>
    <s v="Tipo C:  Supervisión"/>
    <s v="Supervisión técnica, ambiental, jurídica, administrativa, contable y/o financiera"/>
  </r>
  <r>
    <x v="17"/>
    <s v=" 95111601"/>
    <s v="CONVENIO DE COOPERACIÓN PARA LA ENTREGA DE RECURSOS PROVENIENTES DE LA VENTA DE ISAGEN PARA REALIZAR LA CONSTRUCCION DE PASEOS URBANOS DE MALECON TURISTICO ETAPA 1 EN LOS BARRIOS SANTAFE Y LA PLAYA DEL MUNICIPIO DE TURBO"/>
    <s v="Enero"/>
    <s v="6 meses"/>
    <s v="Régimen Especial"/>
    <s v="Recursos de entidades nacionales"/>
    <n v="4229069362"/>
    <n v="4229069362"/>
    <s v="No"/>
    <s v="N/A"/>
    <s v="Rodrigo Echeverry Ochoa"/>
    <s v="Director"/>
    <s v="3837980 3837981"/>
    <s v="rodrigo.echeverry@antioquia.gov.co_x000a_"/>
    <s v="Proyectos de infraestructura cofinanciados en los municipios"/>
    <s v="otros espacios públicos (muelles, malecones, entre otros) construidos y/o mantenidos (31050603)"/>
    <s v="Construcción de paseos urbanos de malecón, Etapa 1 en los Barrios Santafe y La Playa de Turbo Antioquia"/>
    <s v="180128_x000a_BPIN 2017003050012"/>
    <s v="Paseos urbano del malecon"/>
    <s v="Construcción de andenes, pavimentación de vía y obras urbanisticas"/>
    <s v="RE-20-27-2017"/>
    <s v="N.A."/>
    <d v="2017-11-10T17:57:00"/>
    <s v="S2017060109419 de 10/11/2017"/>
    <s v="2017-AS-20-0026"/>
    <x v="3"/>
    <s v="INSTITUTO DEPARTAMENTAL DE DEPORTES DE ANTIOQUIA_x000a_Indeportes Antioquia"/>
    <n v="43049"/>
    <s v="Celebrado sin iniciar"/>
    <s v="Leticia Omaira Hoyos Zuluaga"/>
    <s v="Tipo C:  Supervisión"/>
    <s v="Supervisión técnica, ambiental, jurídica, administrativa, contable y/o financiera"/>
  </r>
  <r>
    <x v="17"/>
    <s v="72141003; 72141104; 72141106"/>
    <s v="Mejoramiento de vías terciarias CHAPARRAL - JUAN XXIII, SAN VICENTE CORAL SANTA RITA CHAPARRAL y LAS HOJAS - RIO ABAJO en la subregion de oriente de Antioquia"/>
    <s v="Marzo"/>
    <s v="6 meses"/>
    <s v="Licitación Pública"/>
    <s v="Recursos de entidades nacionales"/>
    <n v="6577592007"/>
    <n v="6577592007"/>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7"/>
    <s v="72141003; 72141104; 72141106"/>
    <s v="Mejoramiento de vías terciarias GARRIDO – TOLDAS y  MOSQUITA - CARMIN - TOLDAS en la subregion de oriente de Antioquia"/>
    <s v="Marzo"/>
    <s v="6 meses"/>
    <s v="Licitación Pública"/>
    <s v="Recursos de entidades nacionales"/>
    <n v="6200034100"/>
    <n v="62000341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7"/>
    <s v="72141003; 72141104; 72141106"/>
    <s v="Mejoramiento de vías terciarias CRISTO REY - EL ROSAL, LA AMALITA-LAS DELICIAS, UDEM-CANAAN, COMPLEX TORRES AEROPUERTO y CAPIRO-PONTEZUELA en la subregion de oriente de Antioquia"/>
    <s v="Marzo"/>
    <s v="6 meses"/>
    <s v="Licitación Pública"/>
    <s v="Recursos de entidades nacionales"/>
    <n v="7800911263"/>
    <n v="7800911263"/>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7"/>
    <s v="72141003; 72141104; 72141106"/>
    <s v="Mejoramiento de vías terciarias EL CHUSCAL – PONTEZUELA, EL CHUSCAL – PANTANILLO y AMAPOLA - NAZARETH en la subregion de oriente de Antioquia"/>
    <s v="Marzo"/>
    <s v="6 meses"/>
    <s v="Licitación Pública"/>
    <s v="Recursos de entidades nacionales"/>
    <n v="8854205938"/>
    <n v="8854205938"/>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7"/>
    <s v="72141003; 72141104; 72141106"/>
    <s v="Mejoramiento de vías terciarias RANCHO TRISTE - SAN JOSE, SAN JOSE – NAZARETH, TABACAL-ALTO DE SAN JOSE y LA LUCHA - SAN NICOLAS en la subregion de oriente de Antioquia"/>
    <s v="Marzo"/>
    <s v="6 meses"/>
    <s v="Licitación Pública"/>
    <s v="Recursos de entidades nacionales"/>
    <n v="7977304865"/>
    <n v="7977304865"/>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7"/>
    <s v="72141003; 72141104; 72141106"/>
    <s v="Mejoramiento de vías terciarias  EL CARMEN  - MARINILLA en la subregion de oriente de Antioquia"/>
    <s v="Marzo"/>
    <s v="6 meses"/>
    <s v="Licitación Pública"/>
    <s v="Recursos de entidades nacionales"/>
    <n v="5103274933"/>
    <n v="5103274933"/>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7"/>
    <s v="72141003; 72141104; 72141106"/>
    <s v="Mejoramiento de vías terciarias BELEN – MARINILLA, EL SANTUARIO – GRANADA, LAS MERCEDES-CHAGUALO y PRIMAVERA-LOS CABUYOS en la subregion de oriente de Antioquia"/>
    <s v="Marzo"/>
    <s v="6 meses"/>
    <s v="Licitación Pública"/>
    <s v="Recursos de entidades nacionales"/>
    <n v="7896891004"/>
    <n v="7896891004"/>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7"/>
    <s v="72141003; 72141104; 72141106"/>
    <s v="Mejoramiento de vías terciarias  EL SANTUARIO-EL PEÑOL en la subregion de oriente de Antioquia"/>
    <s v="Marzo"/>
    <s v="6 meses"/>
    <s v="Licitación Pública"/>
    <s v="Recursos de entidades nacionales"/>
    <n v="8937885260"/>
    <n v="893788526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7"/>
    <s v="72141003; 72141104; 72141106"/>
    <s v="Mejoramiento de vías terciarias  GALILEA - SANTA ANA en la subregion de oriente de Antioquia"/>
    <s v="Marzo"/>
    <s v="6 meses"/>
    <s v="Licitación Pública"/>
    <s v="Recursos de entidades nacionales"/>
    <n v="6200240575"/>
    <n v="6200240575"/>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7"/>
    <s v="72141003; 72141104; 72141106"/>
    <s v="Mejoramiento de vías terciarias LA PIEDRA-QUEBRADA ARRIBA y CAZA DIANA - LA PAVA en la subregion de oriente de Antioquia"/>
    <s v="Marzo"/>
    <s v="6 meses"/>
    <s v="Licitación Pública"/>
    <s v="Recursos de entidades nacionales"/>
    <n v="6682311334"/>
    <n v="6682311334"/>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7"/>
    <s v="72141003; 72141104; 72141106"/>
    <s v="Mejoramiento de vías terciarias RUBICÓN- CESTILLAL CAÑASGORDAS en la subregion de occidente de Antioquia"/>
    <s v="Marzo"/>
    <s v="6 meses"/>
    <s v="Licitación Pública"/>
    <s v="Recursos de entidades nacionales"/>
    <n v="3150000000"/>
    <n v="31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varias subregiones de Antioquia"/>
    <n v="180129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7"/>
    <s v="72141003; 72141104; 72141106"/>
    <s v="Mejoramiento de vías terciarias ANILLO VIAL LAS LOMAS - LA RAYA - EL PARAISO DE YONDO en la subregion de magdalena medio de Antioquia"/>
    <s v="Marzo"/>
    <s v="6 meses"/>
    <s v="Licitación Pública"/>
    <s v="Recursos de entidades nacionales"/>
    <n v="3150000000"/>
    <n v="31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varias subregiones de Antioquia"/>
    <n v="180129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7"/>
    <s v="72141003; 72141104; 72141106"/>
    <s v="Mejoramiento de vías terciarias ANZÁ-GUINTAR en la subregion de occidente de Antioquia"/>
    <s v="Marzo"/>
    <s v="6 meses"/>
    <s v="Licitación Pública"/>
    <s v="Recursos de entidades nacionales"/>
    <n v="3150000000"/>
    <n v="31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varias subregiones de Antioquia"/>
    <n v="180129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7"/>
    <s v="72141003; 72141104; 72141106"/>
    <s v="Mejoramiento de vías terciarias URRAO - LA ENCARNACION en la subregion de suroeste de Antioquia"/>
    <s v="Marzo"/>
    <s v="6 meses"/>
    <s v="Licitación Pública"/>
    <s v="Recursos de entidades nacionales"/>
    <n v="3150000000"/>
    <n v="31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varias subregiones de Antioquia"/>
    <n v="180129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7"/>
    <s v="72141003; 72141104; 72141106"/>
    <s v="Mejoramiento de vías terciarias AUTOPISTA - AQUITANIA en la subregion de oriente de Antioquia"/>
    <s v="Marzo"/>
    <s v="6 meses"/>
    <s v="Licitación Pública"/>
    <s v="Recursos de entidades nacionales"/>
    <n v="3150000000"/>
    <n v="31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_x000a__x000a_320402000 "/>
    <s v="Mejoramiento de vías Terciarias en la subregión de oriente de Antioquia"/>
    <n v="180124001"/>
    <s v="Vías pavimentadas"/>
    <s v="Pavimentación de vías - Mejoramiento"/>
    <m/>
    <m/>
    <m/>
    <m/>
    <m/>
    <x v="0"/>
    <m/>
    <m/>
    <m/>
    <s v="Jaime Alejandro Gomez Restrepo/Interventoría Externa contratada por INVIAS"/>
    <s v="Tipo A1: Supervisión e Interventoría Integral"/>
    <s v="Interventoría técnica, ambiental, jurídica, administrativa, contable y/o financiera"/>
  </r>
  <r>
    <x v="17"/>
    <s v="72141003; 72141104; 72141106"/>
    <s v="Mejoramiento de vías secundarias LA AURORA - SONADORA en la subregion de oriente de Antioquia"/>
    <s v="Marzo"/>
    <s v="6 meses"/>
    <s v="Licitación Pública"/>
    <s v="Recursos de entidades nacionales"/>
    <n v="4626667247"/>
    <n v="4626667247"/>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la subregión oriente de Antioquia"/>
    <n v="180125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7"/>
    <s v="72141003; 72141104; 72141106"/>
    <s v="Mejoramiento de vías secundarias EL PEÑOL - SAN VICENTE en la subregion de oriente de Antioquia"/>
    <s v="Marzo"/>
    <s v="6 meses"/>
    <s v="Licitación Pública"/>
    <s v="Recursos de entidades nacionales"/>
    <n v="8099913240"/>
    <n v="809991324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
    <s v="Mejoramiento de vías Secundarias en la subregión oriente de Antioquia"/>
    <n v="180125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7"/>
    <s v="72141003; 72141104; 72141106"/>
    <s v="Mejoramiento de vías secundarias ALEJANDRIA - EL BIZCOCHO (SAN RAFAEL) y LA PALMA - EL VERTEDERO (SAN RAFAEL) en la subregion de oriente de Antioquia"/>
    <s v="Marzo"/>
    <s v="6 meses"/>
    <s v="Licitación Pública"/>
    <s v="Recursos de entidades nacionales"/>
    <n v="7794361099"/>
    <n v="7794361099"/>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
    <s v="Mejoramiento de vías Secundarias en la subregión oriente de Antioquia"/>
    <n v="180125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7"/>
    <s v="72141003; 72141104; 72141106"/>
    <s v="Mejoramiento de vías secundarias  SAN VICENTE - CONCEPCION en la subregion de oriente de Antioquia"/>
    <s v="Marzo"/>
    <s v="6 meses"/>
    <s v="Licitación Pública"/>
    <s v="Recursos de entidades nacionales"/>
    <n v="12717635388"/>
    <n v="12717635388"/>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
    <s v="Mejoramiento de vías Secundarias en la subregión oriente de Antioquia"/>
    <n v="180125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7"/>
    <s v="72141003; 72141104; 72141106"/>
    <s v="Mejoramiento de vías secundarias  CONCEPCION SAN VICENTE en la subregion de oriente de Antioquia"/>
    <s v="Marzo"/>
    <s v="6 meses"/>
    <s v="Licitación Pública"/>
    <s v="Recursos de entidades nacionales"/>
    <n v="12717635388"/>
    <n v="12717635388"/>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
    <s v="Mejoramiento de vías Secundarias en la subregión oriente de Antioquia"/>
    <n v="180125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7"/>
    <s v="72141003; 72141104; 72141106"/>
    <s v="Mejoramiento de vías secundarias  MARINILLA - SANTUARIO en la subregion de oriente de Antioquia"/>
    <s v="Marzo"/>
    <s v="6 meses"/>
    <s v="Licitación Pública"/>
    <s v="Recursos de entidades nacionales"/>
    <n v="4960192459"/>
    <n v="4960192459"/>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
    <s v="Mejoramiento de vías Secundarias en la subregión oriente de Antioquia"/>
    <n v="180125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7"/>
    <s v="72141003; 72141104; 72141106"/>
    <s v="Mejoramiento de vías secundarias  LA PALMA - SAN ROQUE en la subregion de nordeste de Antioquia"/>
    <s v="Marzo"/>
    <s v="6 meses"/>
    <s v="Licitación Pública"/>
    <s v="Recursos de entidades nacionales"/>
    <n v="7830196430"/>
    <n v="783019643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varias subregiones de Antioquia"/>
    <n v="180126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7"/>
    <s v="72141003; 72141104; 72141106"/>
    <s v="Mejoramiento de vías secundarias ABRIAQUI-FRONTINO en la subregion de occidente de Antioquia"/>
    <s v="Marzo"/>
    <s v="6 meses"/>
    <s v="Licitación Pública"/>
    <s v="Recursos de entidades nacionales"/>
    <n v="3600000000"/>
    <n v="360000000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varias subregiones de Antioquia"/>
    <n v="180126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7"/>
    <s v="72141003; 72141104; 72141106"/>
    <s v="Mejoramiento de vías secundarias ARMENIA -  ALTO DE CHUSCAL en la subregion de occidente de Antioquia"/>
    <s v="Marzo"/>
    <s v="6 meses"/>
    <s v="Licitación Pública"/>
    <s v="Recursos de entidades nacionales"/>
    <n v="7200000000"/>
    <n v="720000000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varias subregiones de Antioquia"/>
    <n v="180126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7"/>
    <s v="72141003; 72141104; 72141106"/>
    <s v="Mejoramiento de vías secundarias CAICEDO LA USA en la subregion de occidente de Antioquia"/>
    <s v="Marzo"/>
    <s v="6 meses"/>
    <s v="Licitación Pública"/>
    <s v="Recursos de entidades nacionales"/>
    <n v="3600000000"/>
    <n v="360000000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varias subregiones de Antioquia"/>
    <n v="180126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7"/>
    <s v="72141003; 72141104; 72141106"/>
    <s v="Mejoramiento de vías secundarias CAÑASGORDAS - FRONTINO en la subregion de  occidente de Antioquia"/>
    <s v="Marzo"/>
    <s v="6 meses"/>
    <s v="Licitación Pública"/>
    <s v="Recursos de entidades nacionales"/>
    <n v="7200000000"/>
    <n v="720000000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varias subregiones de Antioquia"/>
    <n v="180126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7"/>
    <s v="72141003; 72141104; 72141106"/>
    <s v="Mejoramiento de vías secundarias CONCEPCION - BARBOSA en la subregion de oriente de Antioquia"/>
    <s v="Marzo"/>
    <s v="6 meses"/>
    <s v="Licitación Pública"/>
    <s v="Recursos de entidades nacionales"/>
    <n v="7200000000"/>
    <n v="720000000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
    <s v="Mejoramiento de vías Secundarias en la subregión oriente de Antioquia"/>
    <n v="180125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7"/>
    <s v="72141003; 72141104; 72141106"/>
    <s v="Mejoramiento de vías secundarias HELICONIA -  ALTO DE CHUSCAL en la subregion de occidente de Antioquia"/>
    <s v="Marzo"/>
    <s v="6 meses"/>
    <s v="Licitación Pública"/>
    <s v="Recursos de entidades nacionales"/>
    <n v="7200000000"/>
    <n v="720000000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varias subregiones de Antioquia"/>
    <n v="180126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7"/>
    <s v="72141003; 72141104; 72141106"/>
    <s v="Mejoramiento de vías secundarias PUEBLORICO - JERICO en la subregion de suroeste de Antioquia"/>
    <s v="Marzo"/>
    <s v="3 meses"/>
    <s v="Licitación Pública"/>
    <s v="Recursos de entidades nacionales"/>
    <n v="3600000000"/>
    <n v="3600000000"/>
    <s v="No"/>
    <s v="N/A"/>
    <s v="Rodrigo Echeverry Ochoa"/>
    <s v="Director"/>
    <s v="3837980 3837981"/>
    <s v="rodrigo.echeverry@antioquia.gov.co_x000a_"/>
    <s v="Mantenimiento, mejoramiento y/o rehabilitación de la RVS"/>
    <s v="km de vías de la RVS mantenidas, mejoradas y/o rehabilitadas en afirmado  (31050305), _x000a_ _x000a_km de vías de la RVS mantenidas, mejoradas y/o rehabilitadas en pavimento (31050306)_x000a__x000a_310503000"/>
    <s v="Mejoramiento de vías Secundarias en varias subregiones de Antioquia"/>
    <n v="180126001"/>
    <s v="Red vial mejorada"/>
    <s v="Pavimentación de vías - Mejoramiento"/>
    <m/>
    <m/>
    <m/>
    <m/>
    <m/>
    <x v="0"/>
    <m/>
    <m/>
    <m/>
    <s v="Edir Amparo Graciano Gómez/Interventoría Externa contratada por INVIAS"/>
    <s v="Tipo A1: Supervisión e Interventoría Integral"/>
    <s v="Interventoría técnica, ambiental, jurídica, administrativa, contable y/o financiera"/>
  </r>
  <r>
    <x v="17"/>
    <s v="72141003; 72141104; 72141106"/>
    <s v="Mejoramiento y mantenimiento de vías terciarias para la paz PUERTO RAUDAL - RAUDAL en el Departamento de Antioquia"/>
    <s v="Junio"/>
    <s v="3 meses"/>
    <s v="Licitación Pública"/>
    <s v="Regalías"/>
    <n v="1659609563"/>
    <n v="1659609563"/>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PUERTO RAUDAL - RAUDAL en el Departamento de Antioquia"/>
    <s v="Junio"/>
    <s v="3 meses"/>
    <s v="Concurso de Méritos"/>
    <s v="Regalías"/>
    <n v="184401062"/>
    <n v="184401062"/>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EL 12 - BARRO BLANCO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EL 12 - BARRO BLANCO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PASCUITA- PARTIDAS DE SANTA RITA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PASCUITA- PARTIDAS DE SANTA RITA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VIA LOS CHIVOS - EL PATO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VIA LOS CHIVOS - EL PATO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CAMPO ALEGRE - SAN MIGUEL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CAMPO ALEGRE - SAN MIGUEL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EL BAGRE - LOS AGUACATES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EL BAGRE - LOS AGUACATES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PIAMONTE - CAMPAMENTO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PIAMONTE - CAMPAMENTO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AMALFI GUAYABITO VEGA MEJIA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AMALFI GUAYABITO VEGA MEJIA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LA VEREDA - EL CINCO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LA VEREDA - EL CINCO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LAS CONCHAS - GRANADA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LAS CONCHAS - GRANADA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SANTA LUCIA - PORVENIR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SANTA LUCIA - PORVENIR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ARGELIA - VILLETA - FLORIDA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ARGELIA - VILLETA - FLORIDA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NORIZAL - LA POLCA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NORIZAL - LA POLCA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LA SIERRA - SOPETRAN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LA SIERRA - SOPETRAN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TASAJO - NORIN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TASAJO - NORIN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COCORNA - LA PIÑUELA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COCORNA - LA PIÑUELA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AUTOPISTA - AQUITANIA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AUTOPISTA - AQUITANIA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terciarias para la paz NUTIBARA -PASO ANCHO en el Departamento de Antioquia"/>
    <s v="Junio"/>
    <s v="3 meses"/>
    <s v="Licitación Pública"/>
    <s v="Regalías"/>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terciarias para la paz NUTIBARA -PASO ANCHO en el Departamento de Antioquia"/>
    <s v="Junio"/>
    <s v="3 meses"/>
    <s v="Concurso de Méritos"/>
    <s v="Regalías"/>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17"/>
    <s v="72141003; 72141104; 72141106"/>
    <s v="Mejoramiento y mantenimiento de vías secundarias para la paz SAN FERMÍN-BRICEÑO en el Departamento de Antioquia"/>
    <s v="Junio"/>
    <s v="3 meses"/>
    <s v="Licitación Pública"/>
    <s v="Regalías"/>
    <n v="3420000000"/>
    <n v="342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SAN FERMÍN-BRICEÑO en el Departamento de Antioquia"/>
    <s v="Junio"/>
    <s v="3 meses"/>
    <s v="Concurso de Méritos"/>
    <s v="Regalías"/>
    <n v="380000000"/>
    <n v="38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7"/>
    <s v="72141003; 72141104; 72141106"/>
    <s v="Mejoramiento y mantenimiento de vías secundarias para la paz MUTATÁ-PAVARANDO GRANDE en el Departamento de Antioquia"/>
    <s v="Junio"/>
    <s v="3 meses"/>
    <s v="Licitación Pública"/>
    <s v="Regalías"/>
    <n v="2053800000"/>
    <n v="20538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MUTATÁ-PAVARANDO GRANDE en el Departamento de Antioquia"/>
    <s v="Junio"/>
    <s v="3 meses"/>
    <s v="Concurso de Méritos"/>
    <s v="Regalías"/>
    <n v="228200000"/>
    <n v="2282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7"/>
    <s v="72141003; 72141104; 72141106"/>
    <s v="Mejoramiento y mantenimiento de vías secundarias para la paz ABRIAQUÍ-FRONTINO en el Departamento de Antioquia"/>
    <s v="Junio"/>
    <s v="3 meses"/>
    <s v="Licitación Pública"/>
    <s v="Regalías"/>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ABRIAQUÍ-FRONTINO en el Departamento de Antioquia"/>
    <s v="Junio"/>
    <s v="3 meses"/>
    <s v="Concurso de Méritos"/>
    <s v="Regalías"/>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7"/>
    <s v="72141003; 72141104; 72141106"/>
    <s v="Mejoramiento y mantenimiento de vías secundarias para la paz CAICEDO- LA USA (RÍO CAUCA) en el Departamento de Antioquia"/>
    <s v="Junio"/>
    <s v="3 meses"/>
    <s v="Licitación Pública"/>
    <s v="Regalías"/>
    <n v="6660000000"/>
    <n v="666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CAICEDO- LA USA (RÍO CAUCA) en el Departamento de Antioquia"/>
    <s v="Junio"/>
    <s v="3 meses"/>
    <s v="Concurso de Méritos"/>
    <s v="Regalías"/>
    <n v="740000000"/>
    <n v="74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7"/>
    <s v="72141003; 72141104; 72141106"/>
    <s v="Mejoramiento y mantenimiento de vías secundarias para la paz PEQUE - URAMITA en el Departamento de Antioquia"/>
    <s v="Junio"/>
    <s v="3 meses"/>
    <s v="Licitación Pública"/>
    <s v="Regalías"/>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PEQUE - URAMITA en el Departamento de Antioquia"/>
    <s v="Junio"/>
    <s v="3 meses"/>
    <s v="Concurso de Méritos"/>
    <s v="Regalías"/>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7"/>
    <s v="72141003; 72141104; 72141106"/>
    <s v="Mejoramiento y mantenimiento de vías secundarias para la paz ALEJANDRÍA - EL BIZCOCHO en el Departamento de Antioquia"/>
    <s v="Junio"/>
    <s v="3 meses"/>
    <s v="Licitación Pública"/>
    <s v="Regalías"/>
    <n v="2053800000"/>
    <n v="20538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ALEJANDRÍA - EL BIZCOCHO en el Departamento de Antioquia"/>
    <s v="Junio"/>
    <s v="3 meses"/>
    <s v="Concurso de Méritos"/>
    <s v="Regalías"/>
    <n v="228200000"/>
    <n v="2282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7"/>
    <s v="72141003; 72141104; 72141106"/>
    <s v="Mejoramiento y mantenimiento de vías secundarias para la paz ANGOSTURA - LA HERRADURA en el Departamento de Antioquia"/>
    <s v="Junio"/>
    <s v="3 meses"/>
    <s v="Licitación Pública"/>
    <s v="Regalías"/>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ANGOSTURA - LA HERRADURA en el Departamento de Antioquia"/>
    <s v="Junio"/>
    <s v="3 meses"/>
    <s v="Concurso de Méritos"/>
    <s v="Regalías"/>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7"/>
    <s v="72141003; 72141104; 72141106"/>
    <s v="Mejoramiento y mantenimiento de vías secundarias para la paz URRAO - CAICEDO ( JAIPERA - LA ANÁ) en el Departamento de Antioquia"/>
    <s v="Junio"/>
    <s v="3 meses"/>
    <s v="Licitación Pública"/>
    <s v="Regalías"/>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URRAO - CAICEDO ( JAIPERA - LA ANÁ) en el Departamento de Antioquia"/>
    <s v="Junio"/>
    <s v="3 meses"/>
    <s v="Concurso de Méritos"/>
    <s v="Regalías"/>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7"/>
    <s v="72141003; 72141104; 72141106"/>
    <s v="Mejoramiento y mantenimiento de vías secundarias para la paz CONCEPCIÓN - BARBOSA en el Departamento de Antioquia"/>
    <s v="Junio"/>
    <s v="3 meses"/>
    <s v="Licitación Pública"/>
    <s v="Regalías"/>
    <n v="2346300000"/>
    <n v="2346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CONCEPCIÓN - BARBOSA en el Departamento de Antioquia"/>
    <s v="Junio"/>
    <s v="3 meses"/>
    <s v="Concurso de Méritos"/>
    <s v="Regalías"/>
    <n v="260700000"/>
    <n v="260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7"/>
    <s v="72141003; 72141104; 72141106"/>
    <s v="Mejoramiento y mantenimiento de vías secundarias para la paz LA GRANJA - LA HONDA en el Departamento de Antioquia"/>
    <s v="Junio"/>
    <s v="3 meses"/>
    <s v="Licitación Pública"/>
    <s v="Regalías"/>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LA GRANJA - LA HONDA en el Departamento de Antioquia"/>
    <s v="Junio"/>
    <s v="3 meses"/>
    <s v="Concurso de Méritos"/>
    <s v="Regalías"/>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7"/>
    <s v="72141003; 72141104; 72141106"/>
    <s v="Mejoramiento y mantenimiento de vías secundarias para la paz GRANADA - SAN CARLOS en el Departamento de Antioquia"/>
    <s v="Junio"/>
    <s v="3 meses"/>
    <s v="Licitación Pública"/>
    <s v="Regalías"/>
    <n v="2700000000"/>
    <n v="270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GRANADA - SAN CARLOS en el Departamento de Antioquia"/>
    <s v="Junio"/>
    <s v="3 meses"/>
    <s v="Concurso de Méritos"/>
    <s v="Regalías"/>
    <n v="300000000"/>
    <n v="30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7"/>
    <s v="72141003; 72141104; 72141106"/>
    <s v="Mejoramiento y mantenimiento de vías secundarias para la paz DABEIBA - CAMPARUSIA en el Departamento de Antioquia"/>
    <s v="Junio"/>
    <s v="3 meses"/>
    <s v="Licitación Pública"/>
    <s v="Regalías"/>
    <n v="1771209563.4000001"/>
    <n v="1771209563.4000001"/>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17"/>
    <n v="81101510"/>
    <s v="Interventoria técnica, administrativa, ambiental, financiera y legal para el Mejoramiento y mantenimiento de vías secundarias para la paz DABEIBA - CAMPARUSIA en el Departamento de Antioquia"/>
    <s v="Junio"/>
    <s v="6 meses"/>
    <s v="Concurso de Méritos"/>
    <s v="Regalías"/>
    <n v="196801062.60000002"/>
    <n v="196801062.6000000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rehabilitada y mantenida"/>
    <s v="Pavimentación de vías - Mejoramiento"/>
    <m/>
    <m/>
    <m/>
    <m/>
    <m/>
    <x v="0"/>
    <m/>
    <m/>
    <m/>
    <s v="Edir Amparo Graciano Gómez"/>
    <s v="Tipo C:  Supervisión"/>
    <s v="Supervisión técnica, ambiental, jurídica, administrativa, contable y/o financiera"/>
  </r>
  <r>
    <x v="17"/>
    <s v="72141003; 72141104; 72141106"/>
    <s v="CONSTRUCCION CONEXIÓNES VIALES VEHICULARES, PEATONALES Y OBRAS COMPLEMENTARIAS EN EL TRAMO 4.1 DE LA VÍA GUILLERMO GAVIRIA CORREA, DEPARTAMENTO DE ANTIOQUIA"/>
    <s v="Marzo"/>
    <s v="7 meses"/>
    <s v="Licitación Pública"/>
    <s v="No Aplica"/>
    <n v="5482434073"/>
    <n v="5482434073"/>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m/>
    <m/>
    <m/>
    <m/>
    <m/>
    <x v="0"/>
    <m/>
    <m/>
    <m/>
    <s v="Gloria Amparo Alzate Agudelo"/>
    <s v="Tipo A1: Supervisión e Interventoría Integral"/>
    <s v="Supervisión técnica, ambiental, jurídica, administrativa, contable y/o financiera"/>
  </r>
  <r>
    <x v="17"/>
    <s v="72141100; 81101500"/>
    <s v="INTERVENTORIA A LA CONSTRUCCION CONEXIÓNES VIALES VEHICULARES, PEATONALES Y OBRAS COMPLEMENTARIAS EN EL TRAMO 4.1 DE LA VÍA GUILLERMO GAVIRIA CORREA, DEPARTAMENTO DE ANTIOQUIA"/>
    <s v="Marzo"/>
    <s v="3 meses"/>
    <s v="Concurso de Méritos"/>
    <s v="No Aplica"/>
    <n v="383770385"/>
    <n v="383770385"/>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m/>
    <m/>
    <m/>
    <m/>
    <m/>
    <x v="0"/>
    <m/>
    <m/>
    <m/>
    <s v="Gloria Amparo Alzate Agudelo"/>
    <s v="Tipo C:  Supervisión"/>
    <s v="Supervisión técnica, ambiental, jurídica, administrativa, contable y/o financiera"/>
  </r>
  <r>
    <x v="17"/>
    <s v="72141100; 81101500"/>
    <s v="TERMINACIÓN DE PUENTE LEGUMBRERA Y PUENTE LA LONDOÑO EN ANTIGUA VÍA AL MAR Y OBRAS COMPLEMENTARIAS"/>
    <s v="Mayo"/>
    <s v="3 meses"/>
    <s v="Licitación Pública"/>
    <s v="No Aplica"/>
    <n v="1564720893"/>
    <n v="1564720893"/>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m/>
    <m/>
    <m/>
    <m/>
    <m/>
    <x v="0"/>
    <m/>
    <m/>
    <m/>
    <s v="Gloria Amparo Alzate Agudelo"/>
    <s v="Tipo A1: Supervisión e Interventoría Integral"/>
    <s v="Supervisión técnica, ambiental, jurídica, administrativa, contable y/o financiera"/>
  </r>
  <r>
    <x v="17"/>
    <s v="72141100; 81101500"/>
    <s v="INTERVENTORIA TECNICA, LEGAL Y FINANCIERA PARA LA  TERMINACIÓN DE PUENTE LEGUMBRERA Y PUENTE LA LONDOÑO EN ANTIGUA VÍA AL MAR Y OBRAS COMPLEMENTARIAS"/>
    <s v="Mayo"/>
    <s v="360 meses"/>
    <s v="Concurso de Méritos"/>
    <s v="No Aplica"/>
    <n v="180000000"/>
    <n v="180000000"/>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m/>
    <m/>
    <m/>
    <m/>
    <m/>
    <x v="0"/>
    <m/>
    <m/>
    <m/>
    <s v="Gloria Amparo Alzate Agudelo"/>
    <s v="Tipo C:  Supervisión"/>
    <s v="Supervisión técnica, ambiental, jurídica, administrativa, contable y/o financiera"/>
  </r>
  <r>
    <x v="17"/>
    <s v="72141003; 72141104; 72141106"/>
    <s v="APP DE INICIATIVA PÚBLICA PRIVADA SIN RECURSOS PÚBLICOS CONEXIÓN CENTRO CARIBE_x000a__x000a_Nota: En proceso de estructuración de los estudios de factibilidad"/>
    <s v="Julio"/>
    <s v="360 meses"/>
    <s v="Régimen Especial"/>
    <s v="No Aplica"/>
    <n v="497999000000"/>
    <n v="497999000000"/>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en el Departamento de Antioquia"/>
    <m/>
    <s v="Red vial pavimentada"/>
    <s v="CONEXIÓN CENTRO CARIBE_x000a_"/>
    <m/>
    <m/>
    <m/>
    <m/>
    <m/>
    <x v="0"/>
    <m/>
    <m/>
    <m/>
    <s v="Gilberto Quintero Zapata/Interventoría Externa"/>
    <s v="Tipo A1: Supervisión e Interventoría Integral"/>
    <s v="Interventoría técnica, ambiental, jurídica, administrativa, contable y/o financiera"/>
  </r>
  <r>
    <x v="17"/>
    <s v="72141003; 72141104; 72141106"/>
    <s v="APP DE INICIATIVA PÚBLICA PRIVADA SIN RECURSOS PÚBLICOS RIONEGRO - TABLAZO_x000a__x000a_Nota: En etapa de factibilidad. _x000a_Revisión por parte de la entidad estatal de los estudios allegados.  6 meses contados a partir del 29 de agosto del 2017._x000a_"/>
    <s v="Julio"/>
    <s v="360 meses"/>
    <s v="Régimen Especial"/>
    <s v="No Aplica"/>
    <n v="979818000000"/>
    <n v="979818000000"/>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en el Departamento de Antioquia"/>
    <m/>
    <s v="Red vial pavimentada"/>
    <s v="RIONEGRO - TABLAZO"/>
    <m/>
    <m/>
    <m/>
    <m/>
    <m/>
    <x v="0"/>
    <m/>
    <m/>
    <m/>
    <s v="Gilberto Quintero Zapata/Interventoría Externa"/>
    <s v="Tipo A1: Supervisión e Interventoría Integral"/>
    <s v="Interventoría técnica, ambiental, jurídica, administrativa, contable y/o financiera"/>
  </r>
  <r>
    <x v="17"/>
    <s v="72141003; 72141104; 72141106"/>
    <s v="APP DE INICIATIVA PÚBLICA PRIVADA SIN RECURSOS PÚBLICOS MARINILLA - PEÑOL - GUATAPÉ_x000a__x000a_Nota: En proceso de estructuración de los estudios de factibilidad"/>
    <s v="Julio"/>
    <s v="360 meses"/>
    <s v="Régimen Especial"/>
    <s v="No Aplica"/>
    <n v="191246000000"/>
    <n v="191246000000"/>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en el Departamento de Antioquia"/>
    <m/>
    <s v="Red vial pavimentada"/>
    <s v="MARINILLA - PEÑOL - GUATAPÉ_x000a_"/>
    <m/>
    <m/>
    <m/>
    <m/>
    <m/>
    <x v="0"/>
    <m/>
    <m/>
    <m/>
    <s v="Gilberto Quintero Zapata/Interventoría Externa"/>
    <s v="Tipo A1: Supervisión e Interventoría Integral"/>
    <s v="Interventoría técnica, ambiental, jurídica, administrativa, contable y/o financiera"/>
  </r>
  <r>
    <x v="17"/>
    <s v="72141003; 72141104; 72141106"/>
    <s v="APP DE INICIATIVA PÚBLICA PRIVADA SIN RECURSOS PÚBLICOS CONEXIÓN VIAL AL SUR_x000a__x000a_Nota: En etapa de prefactibilidad"/>
    <s v="Julio"/>
    <s v="6 meses"/>
    <s v="Régimen Especial"/>
    <s v="No Aplica"/>
    <n v="1371638000000"/>
    <n v="1371638000000"/>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en el Departamento de Antioquia"/>
    <m/>
    <s v="Red vial pavimentada"/>
    <s v="CONEXIÓN VIAL AL SUR"/>
    <m/>
    <m/>
    <m/>
    <m/>
    <m/>
    <x v="0"/>
    <m/>
    <m/>
    <m/>
    <s v="Gilberto Quintero Zapata/Interventoría Externa"/>
    <s v="Tipo A1: Supervisión e Interventoría Integral"/>
    <s v="Interventoría técnica, ambiental, jurídica, administrativa, contable y/o financiera"/>
  </r>
  <r>
    <x v="17"/>
    <n v="80101601"/>
    <s v="MEJORAMIENTO Y PAVIMENTACIÓN DE LAS VÍAS CARABANCHEL - LA MARIA Y PUERO CUERO - PUENTE CHAPINEROS (MUNICIPIO DE EL RETIRO), SUBREGIÓN ORIENTE DEL DEPARTAMENTO DE ANTIOQUIA, MEDIANTE EL COBRO DE LA CONTRIBUCIÓN DE VALORIZACIÓN GENERADA CON EL PROYECTO"/>
    <s v="Junio"/>
    <s v="6 meses"/>
    <s v="Licitación Pública"/>
    <s v="Recursos de entidades nacionales"/>
    <n v="15835000000"/>
    <n v="15835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mejorada y pavimentada"/>
    <s v="MEJORAMIENTO Y PAVIMENTACIÓN DE LAS VÍAS CARABANCHEL - LA MARIA (MUNICIPIO DE EL RETIRO)  Y PUERO CUERO - PUENTE CHAPINEROS (MUNICIPIO DE EL RETIRO)"/>
    <m/>
    <m/>
    <m/>
    <m/>
    <m/>
    <x v="0"/>
    <m/>
    <m/>
    <m/>
    <s v="Armid Benjamin Muñoz Ramirez"/>
    <s v="Tipo A1: Supervisión e Interventoría Integral"/>
    <s v="Supervisión técnica, ambiental, jurídica, administrativa, contable y/o financiera"/>
  </r>
  <r>
    <x v="17"/>
    <n v="80101601"/>
    <s v="MEJORAMIENTO Y PAVIMENTACIÓN DE LA VÍA PUENTE IGLESIAS - LIBANO; CAMINO DE LA VÍRGEN (MUNICIPIO DE  TÁMESIS) EN LA SUBREGION SUROESTE DEL DEPARTAMENTO DE ANTIOQUIA, MEDIANTE EL COBRO DE LA CONTRIBUCIÓN DE VALORIZACIÓN GENERADA CON EL PROYECTO"/>
    <s v="Junio"/>
    <s v="6 meses"/>
    <s v="Licitación Pública"/>
    <s v="Recursos de entidades nacionales"/>
    <n v="22962000000"/>
    <n v="22962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mejorada y pavimentada"/>
    <s v="MEJORAMIENTO Y PAVIMENTACIÓN DE LA VÍA PUENTE IGLESIAS - LIBANO; CAMINO DE LA VÍRGEN (MUNICIPIO DE TÁMESIS)"/>
    <m/>
    <m/>
    <m/>
    <m/>
    <m/>
    <x v="0"/>
    <m/>
    <m/>
    <m/>
    <s v="Armid Benjamin Muñoz Ramirez"/>
    <s v="Tipo A1: Supervisión e Interventoría Integral"/>
    <s v="Supervisión técnica, ambiental, jurídica, administrativa, contable y/o financiera"/>
  </r>
  <r>
    <x v="17"/>
    <n v="80101601"/>
    <s v="MEJORAMIENTO Y PAVIMENTACIÓN DE LA VÍA LOMA HERMOSA (MUNICIPIO DE SAN JERÓNIMO) EN LA SUBREGIÓN DE OCCIDENTE DEL DEPARTAMENTO DE ANTIOQUIA, MEDIANTE EL COBRO DE LA CONTRIBUCIÓN DE VALORIZACIÓN GENERADA CON EL PROYECTO"/>
    <s v="Junio"/>
    <s v="6 meses"/>
    <s v="Licitación Pública"/>
    <s v="Recursos de entidades nacionales"/>
    <n v="6089000000"/>
    <n v="6089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mejorada y pavimentada"/>
    <s v="MEJORAMIENTO Y PAVIMENTACIÓN DE LA VÍA LOMA HERMOSA (MUNICIPIO DE SAN JERÓNIMO)"/>
    <m/>
    <m/>
    <m/>
    <m/>
    <m/>
    <x v="0"/>
    <m/>
    <m/>
    <m/>
    <s v="Armid Benjamin Muñoz Ramirez"/>
    <s v="Tipo A1: Supervisión e Interventoría Integral"/>
    <s v="Supervisión técnica, ambiental, jurídica, administrativa, contable y/o financiera"/>
  </r>
  <r>
    <x v="17"/>
    <n v="80101601"/>
    <s v="MEJORAMIENTO Y PAVIMENTACIÓN DE LA VÍA EL RODEO - CORDOBA (MUNICIPIO DE SOPETRAN) EN LA SUBREGIÓN DE OCCIDENTE DEL DEPARTAMENTO DE ANTIOQUIA, MEDIANTE EL COBRO DE LA CONTRIBUCIÓN DE VALORIZACIÓN GENERADA CON EL PROYECTO"/>
    <s v="Junio"/>
    <s v="6 meses"/>
    <s v="Licitación Pública"/>
    <s v="Recursos de entidades nacionales"/>
    <n v="11832000000"/>
    <n v="11832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mejorada y pavimentada"/>
    <s v="MEJORAMIENTO Y PAVIMENTACIÓN DE LA VÍA EL RODEO - CORDOBA (MUNICIPIO DE SOPETRAN) "/>
    <m/>
    <m/>
    <m/>
    <m/>
    <m/>
    <x v="0"/>
    <m/>
    <m/>
    <m/>
    <s v="Armid Benjamin Muñoz Ramirez"/>
    <s v="Tipo A1: Supervisión e Interventoría Integral"/>
    <s v="Supervisión técnica, ambiental, jurídica, administrativa, contable y/o financiera"/>
  </r>
  <r>
    <x v="17"/>
    <n v="80101601"/>
    <s v="MEJORAMIENTO Y PAVIMENTACIÓN DE LA VIA  SAN JERÓNIMO - POLEAL, VEREDA PANTANILLO (SAN PEDRO DE LOS MILAGROS) EN LA SUBREGIÓN NORTE DEL DEPARTAMENTO DE ANTIOQUIA, MEDIANTE EL COBRO DE LA CONTRIBUCIÓN DE VALORIZACIÓN GENERADA CON EL PROYECTO"/>
    <s v="Junio"/>
    <s v="5 meses"/>
    <s v="Licitación Pública"/>
    <s v="Recursos de entidades nacionales"/>
    <n v="12300000000"/>
    <n v="12300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mejorada y pavimentada"/>
    <s v="MEJORAMIENTO Y PAVIMENTACIÓN DE LA VIA  SAN JERÓNIMO - POLEAL, VEREDA PANTANILLO (SAN PEDRO DE LOS MILAGROS)"/>
    <m/>
    <m/>
    <m/>
    <m/>
    <m/>
    <x v="0"/>
    <m/>
    <m/>
    <m/>
    <s v="Armid Benjamin Muñoz Ramirez"/>
    <s v="Tipo A1: Supervisión e Interventoría Integral"/>
    <s v="Supervisión técnica, ambiental, jurídica, administrativa, contable y/o financiera"/>
  </r>
  <r>
    <x v="17"/>
    <s v="72141003; 72141104; 72141106"/>
    <s v="ATENCIÓN DE PUNTOS CRITICOS Y CONSTRUCCIÓN DE OBRAS COMPLEMENTARIAS EN LA RED VIAL SECUNDARIA DE LAS SUBREGIONES DEL DEPARTAMENTO DE ANTIOQUIA"/>
    <s v="Febrero"/>
    <s v="6 meses"/>
    <s v="Licitación Pública"/>
    <s v="No Aplica"/>
    <n v="0"/>
    <n v="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 _x000a_ _x000a_km de vías de la RVS mantenidas, mejoradas y/o rehabilitadas en pavimento (31050306)"/>
    <s v="Mantenimiento y Mejoramiento de la RVS en Antioquia"/>
    <n v="180035001"/>
    <s v="Red vial rehabilitada y mantenida"/>
    <s v="Mantenimiento rutinario, construcción de obras,_x000a_Intervención de puntos críticos,_x000a_Fortalecimiento Institucional."/>
    <m/>
    <m/>
    <m/>
    <m/>
    <m/>
    <x v="0"/>
    <m/>
    <m/>
    <m/>
    <s v="Edir Amparo Graiano Gómez"/>
    <s v="Tipo A1: Supervisión e Interventoría Integral"/>
    <s v="Supervisión técnica, ambiental, jurídica, administrativa, contable y/o financiera"/>
  </r>
  <r>
    <x v="17"/>
    <s v="72141003; 72141104; 72141106"/>
    <s v="INTERVENTORIA TECNICA, AMBIENTAL, ADMINISTRATIVA, FINANCIERA Y LEGAL PARA LA ATENCION DE PUNTOS CRITICOS Y COSNTRUCCION DE OBRAS COMPLEMENTARIAS EN LA RED VIAL SECUNDARIA DE LAS SUBREGIONES DEL DEPARTAMENTO DE ANTIOQUIA"/>
    <s v="Febrero"/>
    <s v="3 meses"/>
    <s v="Concurso de Méritos"/>
    <s v="No Aplica"/>
    <n v="0"/>
    <n v="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 _x000a_ _x000a_km de vías de la RVS mantenidas, mejoradas y/o rehabilitadas en pavimento (31050306)"/>
    <s v="Mantenimiento y Mejoramiento de la RVS en Antioquia"/>
    <n v="180035001"/>
    <s v="Red vial rehabilitada y mantenida"/>
    <s v="Mantenimiento rutinario, construcción de obras,_x000a_Intervención de puntos críticos,_x000a_Fortalecimiento Institucional."/>
    <m/>
    <m/>
    <m/>
    <m/>
    <m/>
    <x v="0"/>
    <m/>
    <m/>
    <m/>
    <s v="Edir Amparo Graiano Gómez"/>
    <s v="Tipo C:  Supervisión"/>
    <s v="Supervisión técnica, ambiental, jurídica, administrativa, contable y/o financiera"/>
  </r>
  <r>
    <x v="17"/>
    <n v="81101510"/>
    <s v="PAVIMENTACION DE VIAS EN EL DEPARTAMENTO DE ANTIOQUIA, POR EL SISTEMA DE VALORIZACION"/>
    <s v="Febrero"/>
    <s v="1 mes"/>
    <s v="Licitación Pública"/>
    <s v="No Aplica"/>
    <n v="0"/>
    <n v="0"/>
    <s v="No"/>
    <s v="N/A"/>
    <s v="Rodrigo Echeverry Ochoa"/>
    <s v="Director"/>
    <s v="3837980 3837981"/>
    <s v="rodrigo.echeverry@antioquia.gov.co_x000a_"/>
    <s v="Estudios y seguimientos para la planeación y desarrollo de la Infraestructura de transporte"/>
    <s v="Estudios de Sistemas viales subregionales elaborados (31050205)"/>
    <s v="Estudio Plan de infraestructura y movilidad 2030 departamento de Antioquia"/>
    <s v="182124001"/>
    <s v="Estudios de la red vial elaborados"/>
    <s v="Elaboración proyectos Plan de Movilidad,_x000a_Fortalecimiento Institucional,_x000a_Estudios ciclorrutas, motorrutas y otros._x000a_"/>
    <m/>
    <m/>
    <m/>
    <m/>
    <m/>
    <x v="0"/>
    <m/>
    <m/>
    <m/>
    <s v="Edir Amparo Graiano Gómez"/>
    <s v="Tipo A1: Supervisión e Interventoría Integral"/>
    <s v="Supervisión técnica, ambiental, jurídica, administrativa, contable y/o financiera"/>
  </r>
  <r>
    <x v="17"/>
    <n v="80101601"/>
    <s v="ESTUDIOS DE PREFACTIBILIDAD Y FACTIBILIDAD PARA EL COBRO DE VALORIZACIÓN EN PROYECTOS DE INFRAESTRUCTURA DE TRANSPORTE EN EL DEPARTAMENTO DE ANTIOQUIA"/>
    <s v="Enero"/>
    <s v="3 meses"/>
    <s v="Concurso de Méritos"/>
    <s v="No Aplica"/>
    <n v="0"/>
    <n v="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Estudios de prefactibilidad y factibilidad para el cobro de valorización en proyectos de infraestructura de transporte,_x000a_Antioquia"/>
    <n v="180061001"/>
    <s v="Estudios contratados"/>
    <s v="Realización estudios pre y factibilidad"/>
    <m/>
    <m/>
    <m/>
    <m/>
    <m/>
    <x v="0"/>
    <m/>
    <m/>
    <m/>
    <s v="Armid Benjamin Muñoz Ramirez"/>
    <s v="Tipo A1: Supervisión e Interventoría Integral"/>
    <s v="Supervisión técnica, ambiental, jurídica, administrativa, contable y/o financiera"/>
  </r>
  <r>
    <x v="17"/>
    <n v="81101510"/>
    <s v="INTERVENTORÍA TECNICA, ADMINISTRATIVA, AMBIENTAL, FINANCIERA Y LEGAL PARA LA PAVIMENTACION DE VIAS EN EL DEPARTAMENTO DE ANTIOQUIA, POR EL SISTEMA DE VALORIZACION"/>
    <s v="Febrero"/>
    <s v="2 meses"/>
    <s v="Concurso de Méritos"/>
    <s v="No Aplica"/>
    <n v="0"/>
    <n v="0"/>
    <s v="No"/>
    <s v="N/A"/>
    <s v="Rodrigo Echeverry Ochoa"/>
    <s v="Director"/>
    <s v="3837980 3837981"/>
    <s v="rodrigo.echeverry@antioquia.gov.co_x000a_"/>
    <s v="Estudios y seguimientos para la planeación y desarrollo de la Infraestructura de transporte"/>
    <s v="Estudios de Sistemas viales subregionales elaborados (31050205)"/>
    <s v="Estudio Plan de infraestructura y movilidad 2030 departamento de Antioquia"/>
    <s v="182124001"/>
    <s v="Estudios de la red vial elaborados"/>
    <s v="Elaboración proyectos Plan de Movilidad,_x000a_Fortalecimiento Institucional,_x000a_Estudios ciclorrutas, motorrutas y otros._x000a_"/>
    <m/>
    <m/>
    <m/>
    <m/>
    <m/>
    <x v="0"/>
    <m/>
    <m/>
    <m/>
    <s v="Edir Amparo Graiano Gómez"/>
    <s v="Tipo C:  Supervisión"/>
    <s v="Supervisión técnica, ambiental, jurídica, administrativa, contable y/o financiera"/>
  </r>
  <r>
    <x v="17"/>
    <s v="95121635; 95121626"/>
    <s v="Convenio para la inclusión de Antioquia en el Plan Maestro Ferroviario firmado_x000a_sin recursos "/>
    <s v="Junio"/>
    <s v="2 meses"/>
    <s v="Régimen Especial"/>
    <s v="No Aplica"/>
    <n v="0"/>
    <n v="0"/>
    <s v="No"/>
    <s v="N/A"/>
    <s v="Rodrigo Echeverry Ochoa"/>
    <s v="Director"/>
    <s v="3837980 3837981"/>
    <s v="rodrigo.echeverry@antioquia.gov.co_x000a_"/>
    <s v="Participación de Antioquia en los Planes Nacionales de transporte Multimodal"/>
    <s v="Convenio para la inclusión de Antioquia en el Plan Maestro Ferroviario firmado"/>
    <s v="Estudios para inclusion de Antioquia en el Plan Maestro Ferroviario"/>
    <n v="170000001"/>
    <s v="Estudios y diseños realizados"/>
    <s v="Estudios y diseños técnicos_x000a_Fortalecimiento Institucional, propuestas de trazados"/>
    <m/>
    <m/>
    <m/>
    <m/>
    <m/>
    <x v="0"/>
    <m/>
    <m/>
    <m/>
    <s v="Edir Amparo Graiano Gómez"/>
    <s v="Tipo C:  Supervisión"/>
    <s v="Supervisión técnica, ambiental, jurídica, administrativa, contable y/o financiera"/>
  </r>
  <r>
    <x v="17"/>
    <s v="95111601 "/>
    <s v="COFINANCIACIÓN  PARA LA CONSTRUCCIÓN DE ciclo-vías, senderos peatonales y/o moto-rutas construidos"/>
    <s v="Febrero"/>
    <s v="7 meses"/>
    <s v="Régimen Especial"/>
    <s v="No Aplica"/>
    <n v="0"/>
    <n v="0"/>
    <s v="No"/>
    <s v="N/A"/>
    <s v="Rodrigo Echeverry Ochoa"/>
    <s v="Director"/>
    <s v="3837980 3837981"/>
    <s v="rodrigo.echeverry@antioquia.gov.co_x000a_"/>
    <s v="Vías para sistemas alternativos de transporte"/>
    <s v="km ciclo-vías, senderos peatonales y/o moto-rutas construidos (31050701)_x000a_310507000"/>
    <s v="Construcción de bulevares para peatones, ciclorutas, ciclo vias y senderos en Antioquia"/>
    <n v="180033001"/>
    <s v=" Ciclovías construidas"/>
    <s v="Construcción ciclovías_x000a_Interventoría"/>
    <m/>
    <m/>
    <m/>
    <m/>
    <m/>
    <x v="0"/>
    <m/>
    <m/>
    <m/>
    <s v="Jaime Alejandro Gomez Restrepo"/>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ABEJORRAL"/>
    <s v="Enero"/>
    <s v="7 meses"/>
    <s v="Contratación Directa"/>
    <s v="Recursos Propios"/>
    <n v="200439664"/>
    <n v="20043966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3"/>
    <s v="2017AS390063"/>
    <d v="2017-11-11T00:00:00"/>
    <n v="2017060093032"/>
    <s v="2017AS390063"/>
    <x v="3"/>
    <s v="ABEJORRAL"/>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ABRIAQUI"/>
    <s v="Enero"/>
    <s v="7 meses"/>
    <s v="Contratación Directa"/>
    <s v="Recursos Propios"/>
    <n v="30905890"/>
    <n v="3090589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4"/>
    <s v="2017AS390064"/>
    <d v="2017-11-11T00:00:00"/>
    <n v="2017060093032"/>
    <s v="2017AS390064"/>
    <x v="3"/>
    <s v="ABRIAQUI"/>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ALEJANDRIA"/>
    <s v="Enero"/>
    <s v="7 meses"/>
    <s v="Contratación Directa"/>
    <s v="Recursos Propios"/>
    <n v="62579730"/>
    <n v="6257973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5"/>
    <s v="2017AS390065"/>
    <d v="2017-11-11T00:00:00"/>
    <n v="2017060093032"/>
    <s v="2017AS390065"/>
    <x v="3"/>
    <s v="ALEJANDRÍ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AMAGA"/>
    <s v="Enero"/>
    <s v="7 meses"/>
    <s v="Contratación Directa"/>
    <s v="Recursos Propios"/>
    <n v="299911360"/>
    <n v="29991136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6"/>
    <s v="2017AS390066"/>
    <d v="2017-11-11T00:00:00"/>
    <n v="2017060093032"/>
    <s v="2017AS390066"/>
    <x v="3"/>
    <s v="AMAGÁ"/>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AMALFI"/>
    <s v="Enero"/>
    <s v="7 meses"/>
    <s v="Contratación Directa"/>
    <s v="Recursos Propios"/>
    <n v="158130390"/>
    <n v="15813039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7"/>
    <s v="2017AS390067"/>
    <d v="2017-11-11T00:00:00"/>
    <n v="2017060093032"/>
    <s v="2017AS390067"/>
    <x v="3"/>
    <s v="AMALFI"/>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ANDES"/>
    <s v="Enero"/>
    <s v="7 meses"/>
    <s v="Contratación Directa"/>
    <s v="Recursos Propios"/>
    <n v="340180100"/>
    <n v="34018010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8"/>
    <s v="2017AS390068"/>
    <d v="2017-11-11T00:00:00"/>
    <n v="2017060093032"/>
    <s v="2017AS390068"/>
    <x v="3"/>
    <s v="ANDES"/>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ANGELOPOLIS"/>
    <s v="Enero"/>
    <s v="7 meses"/>
    <s v="Contratación Directa"/>
    <s v="Recursos Propios"/>
    <n v="64881920"/>
    <n v="6488192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9"/>
    <s v="2017AS390069"/>
    <d v="2017-11-11T00:00:00"/>
    <n v="2017060093032"/>
    <s v="2017AS390069"/>
    <x v="3"/>
    <s v="ANGELOPOLIS"/>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ANGOSTURA"/>
    <s v="Enero"/>
    <s v="7 meses"/>
    <s v="Contratación Directa"/>
    <s v="Recursos Propios"/>
    <n v="172725070"/>
    <n v="17272507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0"/>
    <s v="2017AS390070"/>
    <d v="2017-11-11T00:00:00"/>
    <n v="2017060093032"/>
    <s v="2017AS390070"/>
    <x v="3"/>
    <s v="ANGOSTUR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ANORI"/>
    <s v="Enero"/>
    <s v="7 meses"/>
    <s v="Contratación Directa"/>
    <s v="Recursos Propios"/>
    <n v="213463872"/>
    <n v="21346387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1"/>
    <s v="2017AS390071"/>
    <d v="2017-11-11T00:00:00"/>
    <n v="2017060093032"/>
    <s v="2017AS390071"/>
    <x v="3"/>
    <s v="ANORÍ"/>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ANZA"/>
    <s v="Enero"/>
    <s v="7 meses"/>
    <s v="Contratación Directa"/>
    <s v="Recursos Propios"/>
    <n v="88056590"/>
    <n v="8805659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2"/>
    <s v="2017AS390072"/>
    <d v="2017-11-11T00:00:00"/>
    <n v="2017060093032"/>
    <s v="2017AS390072"/>
    <x v="3"/>
    <s v="ANZÁ"/>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ARBOLETES"/>
    <s v="Enero"/>
    <s v="7 meses"/>
    <s v="Contratación Directa"/>
    <s v="Recursos Propios"/>
    <n v="597407150"/>
    <n v="59740715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3"/>
    <s v="2017AS390073"/>
    <d v="2017-11-11T00:00:00"/>
    <n v="2017060093032"/>
    <s v="2017AS390073"/>
    <x v="3"/>
    <s v="ARBOLETES"/>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ARGELIA "/>
    <s v="Enero"/>
    <s v="7 meses"/>
    <s v="Contratación Directa"/>
    <s v="Recursos Propios"/>
    <n v="152287462"/>
    <n v="15228746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4"/>
    <s v="2017AS390074"/>
    <d v="2017-11-11T00:00:00"/>
    <n v="2017060093032"/>
    <s v="2017AS390074"/>
    <x v="3"/>
    <s v="ARGELI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ARMENIA"/>
    <s v="Enero"/>
    <s v="7 meses"/>
    <s v="Contratación Directa"/>
    <s v="Recursos Propios"/>
    <n v="26311930"/>
    <n v="2631193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5"/>
    <s v="2017AS390075"/>
    <d v="2017-11-11T00:00:00"/>
    <n v="2017060093032"/>
    <s v="2017AS390075"/>
    <x v="3"/>
    <s v="ARMENI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BARBOSA"/>
    <s v="Enero"/>
    <s v="7 meses"/>
    <s v="Contratación Directa"/>
    <s v="Recursos Propios"/>
    <n v="335739080"/>
    <n v="3357390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6"/>
    <s v="2017AS390076"/>
    <d v="2017-11-11T00:00:00"/>
    <n v="2017060093032"/>
    <s v="2017AS390076"/>
    <x v="3"/>
    <s v="BARBOS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BELMIRA"/>
    <s v="Enero"/>
    <s v="7 meses"/>
    <s v="Contratación Directa"/>
    <s v="Recursos Propios"/>
    <n v="169132096"/>
    <n v="16913209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7"/>
    <s v="2017AS390077"/>
    <d v="2017-11-11T00:00:00"/>
    <n v="2017060093032"/>
    <s v="2017AS390077"/>
    <x v="3"/>
    <s v="BELMIR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BETANIA"/>
    <s v="Enero"/>
    <s v="7 meses"/>
    <s v="Contratación Directa"/>
    <s v="Recursos Propios"/>
    <n v="85899680"/>
    <n v="858996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8"/>
    <s v="2017AS390078"/>
    <d v="2017-11-11T00:00:00"/>
    <n v="2017060093032"/>
    <s v="2017AS390078"/>
    <x v="3"/>
    <s v="BETANI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BETULIA"/>
    <s v="Enero"/>
    <s v="7 meses"/>
    <s v="Contratación Directa"/>
    <s v="Recursos Propios"/>
    <n v="232816656"/>
    <n v="23281665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9"/>
    <s v="2017AS390079"/>
    <d v="2017-11-11T00:00:00"/>
    <n v="2017060093032"/>
    <s v="2017AS390079"/>
    <x v="3"/>
    <s v="BETULI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BRICEÑO"/>
    <s v="Enero"/>
    <s v="7 meses"/>
    <s v="Contratación Directa"/>
    <s v="Recursos Propios"/>
    <n v="200000000"/>
    <n v="20000000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0"/>
    <s v="2017AS390080"/>
    <d v="2017-11-11T00:00:00"/>
    <n v="2017060093032"/>
    <s v="2017AS390080"/>
    <x v="3"/>
    <s v="BRICEÑ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BURITICA"/>
    <s v="Enero"/>
    <s v="7 meses"/>
    <s v="Contratación Directa"/>
    <s v="Recursos Propios"/>
    <n v="87632768"/>
    <n v="8763276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1"/>
    <s v="2017AS390081"/>
    <d v="2017-11-11T00:00:00"/>
    <n v="2017060093032"/>
    <s v="2017AS390081"/>
    <x v="3"/>
    <s v="BURITICÁ"/>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ACERES"/>
    <s v="Enero"/>
    <s v="7 meses"/>
    <s v="Contratación Directa"/>
    <s v="Recursos Propios"/>
    <n v="450488010"/>
    <n v="45048801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2"/>
    <s v="2017AS390082"/>
    <d v="2017-11-11T00:00:00"/>
    <n v="2017060093032"/>
    <s v="2017AS390082"/>
    <x v="3"/>
    <s v="CACERES"/>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AICEDO"/>
    <s v="Enero"/>
    <s v="7 meses"/>
    <s v="Contratación Directa"/>
    <s v="Recursos Propios"/>
    <n v="138542510"/>
    <n v="13854251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3"/>
    <s v="2017AS390083"/>
    <d v="2017-11-11T00:00:00"/>
    <n v="2017060093032"/>
    <s v="2017AS390083"/>
    <x v="3"/>
    <s v="CAICED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ALDAS"/>
    <s v="Enero"/>
    <s v="7 meses"/>
    <s v="Contratación Directa"/>
    <s v="Recursos Propios"/>
    <n v="299245280"/>
    <n v="2992452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4"/>
    <s v="2017AS390084"/>
    <d v="2017-11-11T00:00:00"/>
    <n v="2017060093032"/>
    <s v="2017AS390084"/>
    <x v="3"/>
    <s v="CALDAS"/>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AMPAMENTO"/>
    <s v="Enero"/>
    <s v="7 meses"/>
    <s v="Contratación Directa"/>
    <s v="Recursos Propios"/>
    <n v="185588592"/>
    <n v="18558859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5"/>
    <s v="2017AS390085"/>
    <d v="2017-11-11T00:00:00"/>
    <n v="2017060093032"/>
    <s v="2017AS390085"/>
    <x v="3"/>
    <s v="CAMPAMENT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AÑASGORDAS"/>
    <s v="Enero"/>
    <s v="7 meses"/>
    <s v="Contratación Directa"/>
    <s v="Recursos Propios"/>
    <n v="182420642"/>
    <n v="18242064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6"/>
    <s v="2017AS390086"/>
    <d v="2017-11-11T00:00:00"/>
    <n v="2017060093032"/>
    <s v="2017AS390086"/>
    <x v="3"/>
    <s v="CAÑASGORDAS"/>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ARACOLI"/>
    <s v="Enero"/>
    <s v="7 meses"/>
    <s v="Contratación Directa"/>
    <s v="Recursos Propios"/>
    <n v="41493808"/>
    <n v="4149380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7"/>
    <s v="2017AS390087"/>
    <d v="2017-11-11T00:00:00"/>
    <n v="2017060093032"/>
    <s v="2017AS390087"/>
    <x v="3"/>
    <s v="CARACOLÍ"/>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ARAMANTA"/>
    <s v="Enero"/>
    <s v="7 meses"/>
    <s v="Contratación Directa"/>
    <s v="Recursos Propios"/>
    <n v="44168140"/>
    <n v="4416814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8"/>
    <s v="2017AS390088"/>
    <d v="2017-11-11T00:00:00"/>
    <n v="2017060093032"/>
    <s v="2017AS390088"/>
    <x v="3"/>
    <s v="CARAMANT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AREPA"/>
    <s v="Enero"/>
    <s v="7 meses"/>
    <s v="Contratación Directa"/>
    <s v="Recursos Propios"/>
    <n v="942050050"/>
    <n v="94205005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9"/>
    <s v="2017AS390089"/>
    <d v="2017-11-11T00:00:00"/>
    <n v="2017060093032"/>
    <s v="2017AS390089"/>
    <x v="3"/>
    <s v="CAREP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EL CARMEN DE VIBORAL"/>
    <s v="Enero"/>
    <s v="7 meses"/>
    <s v="Contratación Directa"/>
    <s v="Recursos Propios"/>
    <n v="507511488"/>
    <n v="50751148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0"/>
    <s v="2017AS390090"/>
    <d v="2017-11-11T00:00:00"/>
    <n v="2017060093032"/>
    <s v="2017AS390090"/>
    <x v="3"/>
    <s v="EL CARMEN DE VIBORAL"/>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AROLINA DEL PRINCIPE"/>
    <s v="Enero"/>
    <s v="7 meses"/>
    <s v="Contratación Directa"/>
    <s v="Recursos Propios"/>
    <n v="28736090"/>
    <n v="2873609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1"/>
    <s v="2017AS390091"/>
    <d v="2017-11-11T00:00:00"/>
    <n v="2017060093032"/>
    <s v="2017AS390091"/>
    <x v="3"/>
    <s v="CAROLINA DEL PRINCIPE"/>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AUCASIA"/>
    <s v="Enero"/>
    <s v="7 meses"/>
    <s v="Contratación Directa"/>
    <s v="Recursos Propios"/>
    <n v="826351230"/>
    <n v="82635123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2"/>
    <s v="2017AS390092"/>
    <d v="2017-11-11T00:00:00"/>
    <n v="2017060093032"/>
    <s v="2017AS390092"/>
    <x v="3"/>
    <s v="CAUCASI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HIGORODO"/>
    <s v="Enero"/>
    <s v="7 meses"/>
    <s v="Contratación Directa"/>
    <s v="Recursos Propios"/>
    <n v="777647230"/>
    <n v="77764723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3"/>
    <s v="2017AS390093"/>
    <d v="2017-11-11T00:00:00"/>
    <n v="2017060093032"/>
    <s v="2017AS390093"/>
    <x v="3"/>
    <s v="CHIGORODÓ"/>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ISNEROS"/>
    <s v="Enero"/>
    <s v="7 meses"/>
    <s v="Contratación Directa"/>
    <s v="Recursos Propios"/>
    <n v="50070328"/>
    <n v="5007032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4"/>
    <s v="2017AS390094"/>
    <d v="2017-11-11T00:00:00"/>
    <n v="2017060093032"/>
    <s v="2017AS390094"/>
    <x v="3"/>
    <s v="CISNEROS"/>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IUDAD BOLIVAR"/>
    <s v="Enero"/>
    <s v="7 meses"/>
    <s v="Contratación Directa"/>
    <s v="Recursos Propios"/>
    <n v="145522240"/>
    <n v="14552224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5"/>
    <s v="2017AS390095"/>
    <d v="2017-11-11T00:00:00"/>
    <n v="2017060093032"/>
    <s v="2017AS390095"/>
    <x v="3"/>
    <s v="CIUDAD BOLIVAR"/>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OCORNA"/>
    <s v="Enero"/>
    <s v="7 meses"/>
    <s v="Contratación Directa"/>
    <s v="Recursos Propios"/>
    <n v="254104192"/>
    <n v="25410419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6"/>
    <s v="2017AS390096"/>
    <d v="2017-11-11T00:00:00"/>
    <n v="2017060093032"/>
    <s v="2017AS390096"/>
    <x v="3"/>
    <s v="COCORNÁ"/>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ONCEPCION"/>
    <s v="Enero"/>
    <s v="7 meses"/>
    <s v="Contratación Directa"/>
    <s v="Recursos Propios"/>
    <n v="72051800"/>
    <n v="7205180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7"/>
    <s v="2017AS390097"/>
    <d v="2017-11-11T00:00:00"/>
    <n v="2017060093032"/>
    <s v="2017AS390097"/>
    <x v="3"/>
    <s v="CONCEPCIÓN"/>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ONCORDIA"/>
    <s v="Enero"/>
    <s v="7 meses"/>
    <s v="Contratación Directa"/>
    <s v="Recursos Propios"/>
    <n v="180249760"/>
    <n v="18024976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8"/>
    <s v="2017AS390098"/>
    <d v="2017-11-11T00:00:00"/>
    <n v="2017060093032"/>
    <s v="2017AS390098"/>
    <x v="3"/>
    <s v="CONCORDI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COPACABANA"/>
    <s v="Enero"/>
    <s v="7 meses"/>
    <s v="Contratación Directa"/>
    <s v="Recursos Propios"/>
    <n v="188828208"/>
    <n v="18882820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9"/>
    <s v="2017AS390099"/>
    <d v="2017-11-11T00:00:00"/>
    <n v="2017060093032"/>
    <s v="2017AS390099"/>
    <x v="3"/>
    <s v="COPACABAN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DABEIBA"/>
    <s v="Enero"/>
    <s v="7 meses"/>
    <s v="Contratación Directa"/>
    <s v="Recursos Propios"/>
    <n v="442026858"/>
    <n v="44202685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0"/>
    <s v="2017AS390100"/>
    <d v="2017-11-11T00:00:00"/>
    <n v="2017060093032"/>
    <s v="2017AS390100"/>
    <x v="3"/>
    <s v="DABEIB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DON MATIAS"/>
    <s v="Enero"/>
    <s v="7 meses"/>
    <s v="Contratación Directa"/>
    <s v="Recursos Propios"/>
    <n v="122002420"/>
    <n v="12200242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1"/>
    <s v="2017AS390101"/>
    <d v="2017-11-11T00:00:00"/>
    <n v="2017060093032"/>
    <s v="2017AS390101"/>
    <x v="3"/>
    <s v="DON MATIAS"/>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EBEJICO"/>
    <s v="Enero"/>
    <s v="7 meses"/>
    <s v="Contratación Directa"/>
    <s v="Recursos Propios"/>
    <n v="109410032"/>
    <n v="10941003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2"/>
    <s v="2017AS390102"/>
    <d v="2017-11-11T00:00:00"/>
    <n v="2017060093032"/>
    <s v="2017AS390102"/>
    <x v="3"/>
    <s v="EBEJIC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EL BAGRE"/>
    <s v="Enero"/>
    <s v="7 meses"/>
    <s v="Contratación Directa"/>
    <s v="Recursos Propios"/>
    <n v="740262900"/>
    <n v="74026290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3"/>
    <s v="2017AS390103"/>
    <d v="2017-11-11T00:00:00"/>
    <n v="2017060093032"/>
    <s v="2017AS390103"/>
    <x v="3"/>
    <s v="EL BAGRE"/>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EL PEÑOL"/>
    <s v="Enero"/>
    <s v="7 meses"/>
    <s v="Contratación Directa"/>
    <s v="Recursos Propios"/>
    <n v="169979744"/>
    <n v="16997974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4"/>
    <s v="2017AS390104"/>
    <d v="2017-11-11T00:00:00"/>
    <n v="2017060093032"/>
    <s v="2017AS390104"/>
    <x v="3"/>
    <s v="EL PEÑOL"/>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EL RETIRO"/>
    <s v="Enero"/>
    <s v="7 meses"/>
    <s v="Contratación Directa"/>
    <s v="Recursos Propios"/>
    <n v="394114262"/>
    <n v="39411426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5"/>
    <s v="2017AS390105"/>
    <d v="2017-11-11T00:00:00"/>
    <n v="2017060093032"/>
    <s v="2017AS390105"/>
    <x v="3"/>
    <s v="EL RETIRO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EL SANRUARIO"/>
    <s v="Enero"/>
    <s v="7 meses"/>
    <s v="Contratación Directa"/>
    <s v="Recursos Propios"/>
    <n v="210473130"/>
    <n v="21047313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6"/>
    <s v="2017AS390106"/>
    <d v="2017-11-11T00:00:00"/>
    <n v="2017060093032"/>
    <s v="2017AS390106"/>
    <x v="3"/>
    <s v="EL SANTUARI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ENTRERRIOS"/>
    <s v="Enero"/>
    <s v="7 meses"/>
    <s v="Contratación Directa"/>
    <s v="Recursos Propios"/>
    <n v="107945040"/>
    <n v="10794504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7"/>
    <s v="2017AS390107"/>
    <d v="2017-11-11T00:00:00"/>
    <n v="2017060093032"/>
    <s v="2017AS390107"/>
    <x v="3"/>
    <s v="ENTRERRIOS"/>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FREDONIA"/>
    <s v="Enero"/>
    <s v="7 meses"/>
    <s v="Contratación Directa"/>
    <s v="Recursos Propios"/>
    <n v="139816350"/>
    <n v="13981635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8"/>
    <s v="2017AS390108"/>
    <d v="2017-11-11T00:00:00"/>
    <n v="2017060093032"/>
    <s v="2017AS390108"/>
    <x v="3"/>
    <s v="FREDONI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FRONTINO"/>
    <s v="Enero"/>
    <s v="7 meses"/>
    <s v="Contratación Directa"/>
    <s v="Recursos Propios"/>
    <n v="344715008"/>
    <n v="34471500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9"/>
    <s v="2017AS390109"/>
    <d v="2017-11-11T00:00:00"/>
    <n v="2017060093032"/>
    <s v="2017AS390109"/>
    <x v="3"/>
    <s v="FRONTIN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GIRALDO "/>
    <s v="Enero"/>
    <s v="7 meses"/>
    <s v="Contratación Directa"/>
    <s v="Recursos Propios"/>
    <n v="51805740"/>
    <n v="5180574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0"/>
    <s v="2017AS390110"/>
    <d v="2017-11-11T00:00:00"/>
    <n v="2017060093032"/>
    <s v="2017AS390110"/>
    <x v="3"/>
    <s v="GIRALD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GIRARDOTA"/>
    <s v="Enero"/>
    <s v="7 meses"/>
    <s v="Contratación Directa"/>
    <s v="Recursos Propios"/>
    <n v="408689280"/>
    <n v="4086892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1"/>
    <s v="2017AS390111"/>
    <d v="2017-11-11T00:00:00"/>
    <n v="2017060093032"/>
    <s v="2017AS390111"/>
    <x v="3"/>
    <s v="GIRARDOT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GOMEZ PLATA"/>
    <s v="Enero"/>
    <s v="7 meses"/>
    <s v="Contratación Directa"/>
    <s v="Recursos Propios"/>
    <n v="174295676"/>
    <n v="17429567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2"/>
    <s v="2017AS390112"/>
    <d v="2017-11-11T00:00:00"/>
    <n v="2017060093032"/>
    <s v="2017AS390112"/>
    <x v="3"/>
    <s v="GOMEZ PLAT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GRANADA"/>
    <s v="Enero"/>
    <s v="7 meses"/>
    <s v="Contratación Directa"/>
    <s v="Recursos Propios"/>
    <n v="184490944"/>
    <n v="18449094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3"/>
    <s v="2017AS390113"/>
    <d v="2017-11-11T00:00:00"/>
    <n v="2017060093032"/>
    <s v="2017AS390113"/>
    <x v="3"/>
    <s v="GRANAD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GUADALUPE"/>
    <s v="Enero"/>
    <s v="7 meses"/>
    <s v="Contratación Directa"/>
    <s v="Recursos Propios"/>
    <n v="58676370"/>
    <n v="5867637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4"/>
    <s v="2017AS390114"/>
    <d v="2017-11-11T00:00:00"/>
    <n v="2017060093032"/>
    <s v="2017AS390114"/>
    <x v="3"/>
    <s v="GUADALUPE"/>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GUARNE"/>
    <s v="Enero"/>
    <s v="7 meses"/>
    <s v="Contratación Directa"/>
    <s v="Recursos Propios"/>
    <n v="218010880"/>
    <n v="2180108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5"/>
    <s v="2017AS390115"/>
    <d v="2017-11-11T00:00:00"/>
    <n v="2017060093032"/>
    <s v="2017AS390115"/>
    <x v="3"/>
    <s v="GUARNE"/>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GUATAPE"/>
    <s v="Enero"/>
    <s v="7 meses"/>
    <s v="Contratación Directa"/>
    <s v="Recursos Propios"/>
    <n v="58223672"/>
    <n v="5822367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6"/>
    <s v="2017AS390116"/>
    <d v="2017-11-11T00:00:00"/>
    <n v="2017060093032"/>
    <s v="2017AS390116"/>
    <x v="3"/>
    <s v="GUATAPÉ"/>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HELICONIA"/>
    <s v="Enero"/>
    <s v="7 meses"/>
    <s v="Contratación Directa"/>
    <s v="Recursos Propios"/>
    <n v="41548319"/>
    <n v="41548319"/>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7"/>
    <s v="2017AS390117"/>
    <d v="2017-11-11T00:00:00"/>
    <n v="2017060093032"/>
    <s v="2017AS390117"/>
    <x v="3"/>
    <s v="HELICONI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HISPANIA"/>
    <s v="Enero"/>
    <s v="7 meses"/>
    <s v="Contratación Directa"/>
    <s v="Recursos Propios"/>
    <n v="32452793"/>
    <n v="32452793"/>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8"/>
    <s v="2017AS390118"/>
    <d v="2017-11-11T00:00:00"/>
    <n v="2017060093032"/>
    <s v="2017AS390118"/>
    <x v="3"/>
    <s v="HISPANI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ITUANGO"/>
    <s v="Enero"/>
    <s v="7 meses"/>
    <s v="Contratación Directa"/>
    <s v="Recursos Propios"/>
    <n v="459252940"/>
    <n v="45925294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9"/>
    <s v="2017AS390119"/>
    <d v="2017-11-11T00:00:00"/>
    <n v="2017060093032"/>
    <s v="2017AS390119"/>
    <x v="3"/>
    <s v="ITUANG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JARDIN"/>
    <s v="Enero"/>
    <s v="7 meses"/>
    <s v="Contratación Directa"/>
    <s v="Recursos Propios"/>
    <n v="108170032"/>
    <n v="10817003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0"/>
    <s v="2017AS390120"/>
    <d v="2017-11-11T00:00:00"/>
    <n v="2017060093032"/>
    <s v="2017AS390120"/>
    <x v="3"/>
    <s v="JARDÍN"/>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JERICO"/>
    <s v="Enero"/>
    <s v="7 meses"/>
    <s v="Contratación Directa"/>
    <s v="Recursos Propios"/>
    <n v="77934768"/>
    <n v="7793476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1"/>
    <s v="2017AS390121"/>
    <d v="2017-11-11T00:00:00"/>
    <n v="2017060093032"/>
    <s v="2017AS390121"/>
    <x v="3"/>
    <s v="JERICÓ"/>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LA CEJA"/>
    <s v="Enero"/>
    <s v="7 meses"/>
    <s v="Contratación Directa"/>
    <s v="Recursos Propios"/>
    <n v="275148128"/>
    <n v="27514812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2"/>
    <s v="2017AS390122"/>
    <d v="2017-11-11T00:00:00"/>
    <n v="2017060093032"/>
    <s v="2017AS390122"/>
    <x v="3"/>
    <s v="LA CEJ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LA ESTRELLA"/>
    <s v="Enero"/>
    <s v="7 meses"/>
    <s v="Contratación Directa"/>
    <s v="Recursos Propios"/>
    <n v="608430980"/>
    <n v="6084309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3"/>
    <s v="2017AS390123"/>
    <d v="2017-11-11T00:00:00"/>
    <n v="2017060093032"/>
    <s v="2017AS390123"/>
    <x v="3"/>
    <s v="LA ESTRELL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LA PINTADA"/>
    <s v="Enero"/>
    <s v="7 meses"/>
    <s v="Contratación Directa"/>
    <s v="Recursos Propios"/>
    <n v="43153380"/>
    <n v="431533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4"/>
    <s v="2017AS390124"/>
    <d v="2017-11-11T00:00:00"/>
    <n v="2017060093032"/>
    <s v="2017AS390124"/>
    <x v="3"/>
    <s v="LA PINTAD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LA UNION"/>
    <s v="Enero"/>
    <s v="7 meses"/>
    <s v="Contratación Directa"/>
    <s v="Recursos Propios"/>
    <n v="271471104"/>
    <n v="27147110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5"/>
    <s v="2017AS390125"/>
    <d v="2017-11-11T00:00:00"/>
    <n v="2017060093032"/>
    <s v="2017AS390125"/>
    <x v="3"/>
    <s v="LA UNIÓN"/>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LIBORINA"/>
    <s v="Enero"/>
    <s v="7 meses"/>
    <s v="Contratación Directa"/>
    <s v="Recursos Propios"/>
    <n v="94269152"/>
    <n v="9426915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6"/>
    <s v="2017AS390126"/>
    <d v="2017-11-11T00:00:00"/>
    <n v="2017060093032"/>
    <s v="2017AS390126"/>
    <x v="3"/>
    <s v="LIBORIN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MACEO"/>
    <s v="Enero"/>
    <s v="7 meses"/>
    <s v="Contratación Directa"/>
    <s v="Recursos Propios"/>
    <n v="84512168"/>
    <n v="8451216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7"/>
    <s v="2017AS390127"/>
    <d v="2017-11-11T00:00:00"/>
    <n v="2017060093032"/>
    <s v="2017AS390127"/>
    <x v="3"/>
    <s v="MACE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MARINILLA"/>
    <s v="Enero"/>
    <s v="7 meses"/>
    <s v="Contratación Directa"/>
    <s v="Recursos Propios"/>
    <n v="379849792"/>
    <n v="37984979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8"/>
    <s v="2017AS390128"/>
    <d v="2017-11-11T00:00:00"/>
    <n v="2017060093032"/>
    <s v="2017AS390128"/>
    <x v="3"/>
    <s v="MARINILL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MONTEBELLO"/>
    <s v="Enero"/>
    <s v="7 meses"/>
    <s v="Contratación Directa"/>
    <s v="Recursos Propios"/>
    <n v="69495576"/>
    <n v="6949557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9"/>
    <s v="2017AS390129"/>
    <d v="2017-11-11T00:00:00"/>
    <n v="2017060093032"/>
    <s v="2017AS390129"/>
    <x v="3"/>
    <s v="MONTEBELL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MURINDO"/>
    <s v="Enero"/>
    <s v="7 meses"/>
    <s v="Contratación Directa"/>
    <s v="Recursos Propios"/>
    <n v="120898384"/>
    <n v="12089838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0"/>
    <s v="2017AS390130"/>
    <d v="2017-11-11T00:00:00"/>
    <n v="2017060093032"/>
    <s v="2017AS390130"/>
    <x v="3"/>
    <s v="MURINDÓ"/>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MUTATA"/>
    <s v="Enero"/>
    <s v="7 meses"/>
    <s v="Contratación Directa"/>
    <s v="Recursos Propios"/>
    <n v="367460768"/>
    <n v="36746076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1"/>
    <s v="2017AS390131"/>
    <d v="2017-11-11T00:00:00"/>
    <n v="2017060093032"/>
    <s v="2017AS390131"/>
    <x v="3"/>
    <s v="MUTATÁ"/>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NARIÑO"/>
    <s v="Enero"/>
    <s v="7 meses"/>
    <s v="Contratación Directa"/>
    <s v="Recursos Propios"/>
    <n v="189119344"/>
    <n v="18911934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2"/>
    <s v="2017AS390132"/>
    <d v="2017-11-11T00:00:00"/>
    <n v="2017060093032"/>
    <s v="2017AS390132"/>
    <x v="3"/>
    <s v="NARIÑ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NECHI"/>
    <s v="Enero"/>
    <s v="7 meses"/>
    <s v="Contratación Directa"/>
    <s v="Recursos Propios"/>
    <n v="367945280"/>
    <n v="3679452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3"/>
    <s v="2017AS390133"/>
    <d v="2017-11-11T00:00:00"/>
    <n v="2017060093032"/>
    <s v="2017AS390133"/>
    <x v="3"/>
    <s v="NECHÍ"/>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NECOCLI"/>
    <s v="Enero"/>
    <s v="7 meses"/>
    <s v="Contratación Directa"/>
    <s v="Recursos Propios"/>
    <n v="1235261060"/>
    <n v="123526106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4"/>
    <s v="2017AS390134"/>
    <d v="2017-11-11T00:00:00"/>
    <n v="2017060093032"/>
    <s v="2017AS390134"/>
    <x v="3"/>
    <s v="NECOCLÍ"/>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OLAYA"/>
    <s v="Enero"/>
    <s v="7 meses"/>
    <s v="Contratación Directa"/>
    <s v="Recursos Propios"/>
    <n v="42789280"/>
    <n v="427892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5"/>
    <s v="2017AS390135"/>
    <d v="2017-11-11T00:00:00"/>
    <n v="2017060093032"/>
    <s v="2017AS390135"/>
    <x v="3"/>
    <s v="OLAY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PEQUE  "/>
    <s v="Enero"/>
    <s v="7 meses"/>
    <s v="Contratación Directa"/>
    <s v="Recursos Propios"/>
    <n v="179633696"/>
    <n v="17963369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6"/>
    <s v="2017AS390136"/>
    <d v="2017-11-11T00:00:00"/>
    <n v="2017060093032"/>
    <s v="2017AS390136"/>
    <x v="3"/>
    <s v="PEQUE"/>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PUEBLORRICO"/>
    <s v="Enero"/>
    <s v="7 meses"/>
    <s v="Contratación Directa"/>
    <s v="Recursos Propios"/>
    <n v="60912120"/>
    <n v="6091212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7"/>
    <s v="2017AS390137"/>
    <d v="2017-11-11T00:00:00"/>
    <n v="2017060093032"/>
    <s v="2017AS390137"/>
    <x v="3"/>
    <s v="PUEBLORRIC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PUERTO BERRIO"/>
    <s v="Enero"/>
    <s v="7 meses"/>
    <s v="Contratación Directa"/>
    <s v="Recursos Propios"/>
    <n v="203900416"/>
    <n v="20390041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8"/>
    <s v="2017AS390138"/>
    <d v="2017-11-11T00:00:00"/>
    <n v="2017060093032"/>
    <s v="2017AS390138"/>
    <x v="3"/>
    <s v="PEUERTO BERRI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PUERTO NARE"/>
    <s v="Enero"/>
    <s v="7 meses"/>
    <s v="Contratación Directa"/>
    <s v="Recursos Propios"/>
    <n v="402309472"/>
    <n v="40230974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9"/>
    <s v="2017AS390139"/>
    <d v="2017-11-11T00:00:00"/>
    <n v="2017060093032"/>
    <s v="2017AS390139"/>
    <x v="3"/>
    <s v="PUERTO NARE"/>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PUERTO TRIUNFO"/>
    <s v="Enero"/>
    <s v="7 meses"/>
    <s v="Contratación Directa"/>
    <s v="Recursos Propios"/>
    <n v="261835536"/>
    <n v="26183553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0"/>
    <s v="2017AS390140"/>
    <d v="2017-11-11T00:00:00"/>
    <n v="2017060093032"/>
    <s v="2017AS390140"/>
    <x v="3"/>
    <s v="PUERTO TRIUNF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REMEDIOS"/>
    <s v="Enero"/>
    <s v="7 meses"/>
    <s v="Contratación Directa"/>
    <s v="Recursos Propios"/>
    <n v="454826816"/>
    <n v="45482681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1"/>
    <s v="2017AS390141"/>
    <d v="2017-11-11T00:00:00"/>
    <n v="2017060093032"/>
    <s v="2017AS390141"/>
    <x v="3"/>
    <s v="REMEDIOS"/>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BANALARGA"/>
    <s v="Enero"/>
    <s v="7 meses"/>
    <s v="Contratación Directa"/>
    <s v="Recursos Propios"/>
    <n v="118143704"/>
    <n v="11814370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2"/>
    <s v="2017AS390142"/>
    <d v="2017-11-11T00:00:00"/>
    <n v="2017060093032"/>
    <s v="2017AS390142"/>
    <x v="3"/>
    <s v="SABANALARG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LGAR"/>
    <s v="Enero"/>
    <s v="7 meses"/>
    <s v="Contratación Directa"/>
    <s v="Recursos Propios"/>
    <n v="230145936"/>
    <n v="23014593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3"/>
    <s v="2017AS390143"/>
    <d v="2017-11-11T00:00:00"/>
    <n v="2017060093032"/>
    <s v="2017AS390143"/>
    <x v="3"/>
    <s v="SALGAR"/>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 ANDRES DE CUERQUIA"/>
    <s v="Enero"/>
    <s v="7 meses"/>
    <s v="Contratación Directa"/>
    <s v="Recursos Propios"/>
    <n v="89510952"/>
    <n v="8951095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4"/>
    <s v="2017AS390144"/>
    <d v="2017-11-11T00:00:00"/>
    <n v="2017060093032"/>
    <s v="2017AS390144"/>
    <x v="3"/>
    <s v="SAN ANDRES DE CUERQUI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 CARLOS"/>
    <s v="Enero"/>
    <s v="7 meses"/>
    <s v="Contratación Directa"/>
    <s v="Recursos Propios"/>
    <n v="606886020"/>
    <n v="60688602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5"/>
    <s v="2017AS390145"/>
    <d v="2017-11-11T00:00:00"/>
    <n v="2017060093032"/>
    <s v="2017AS390145"/>
    <x v="3"/>
    <s v="SAN CARLOS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 FRANCISCO"/>
    <s v="Enero"/>
    <s v="7 meses"/>
    <s v="Contratación Directa"/>
    <s v="Recursos Propios"/>
    <n v="117138648"/>
    <n v="11713864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6"/>
    <s v="2017AS390146"/>
    <d v="2017-11-11T00:00:00"/>
    <n v="2017060093032"/>
    <s v="2017AS390146"/>
    <x v="3"/>
    <s v="SAN FRANCISC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 JERONIMO"/>
    <s v="Enero"/>
    <s v="7 meses"/>
    <s v="Contratación Directa"/>
    <s v="Recursos Propios"/>
    <n v="110067600"/>
    <n v="11006760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7"/>
    <s v="2017AS390147"/>
    <d v="2017-11-11T00:00:00"/>
    <n v="2017060093032"/>
    <s v="2017AS390147"/>
    <x v="3"/>
    <s v="SAN JERONIM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 JOSE DE LA MONTAÑA"/>
    <s v="Enero"/>
    <s v="7 meses"/>
    <s v="Contratación Directa"/>
    <s v="Recursos Propios"/>
    <n v="41152360"/>
    <n v="4115236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8"/>
    <s v="2017AS390148"/>
    <d v="2017-11-11T00:00:00"/>
    <n v="2017060093032"/>
    <s v="2017AS390148"/>
    <x v="3"/>
    <s v="SAN JOSE DE LA MONTAÑA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 JUAN DE URABA"/>
    <s v="Enero"/>
    <s v="7 meses"/>
    <s v="Contratación Directa"/>
    <s v="Recursos Propios"/>
    <n v="802493630"/>
    <n v="80249363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9"/>
    <s v="2017AS390149"/>
    <d v="2017-11-11T00:00:00"/>
    <n v="2017060093032"/>
    <s v="2017AS390149"/>
    <x v="3"/>
    <s v="SAN JUAN DE URABA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 LUIS"/>
    <s v="Enero"/>
    <s v="7 meses"/>
    <s v="Contratación Directa"/>
    <s v="Recursos Propios"/>
    <n v="424997152"/>
    <n v="42499715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0"/>
    <s v="2017AS390150"/>
    <d v="2017-11-11T00:00:00"/>
    <n v="2017060093032"/>
    <s v="2017AS390150"/>
    <x v="3"/>
    <s v="SAN LUIS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 PEDRO DE LOS MILAGROS"/>
    <s v="Enero"/>
    <s v="7 meses"/>
    <s v="Contratación Directa"/>
    <s v="Recursos Propios"/>
    <n v="219107328"/>
    <n v="21910732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1"/>
    <s v="2017AS390151"/>
    <d v="2017-11-11T00:00:00"/>
    <n v="2017060093032"/>
    <s v="2017AS390151"/>
    <x v="3"/>
    <s v="SAN PEDRO DE LOS MILAGROS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 PEDRO DE URABA"/>
    <s v="Enero"/>
    <s v="7 meses"/>
    <s v="Contratación Directa"/>
    <s v="Recursos Propios"/>
    <n v="566591680"/>
    <n v="56659168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2"/>
    <s v="2017AS390152"/>
    <d v="2017-11-11T00:00:00"/>
    <n v="2017060093032"/>
    <s v="2017AS390152"/>
    <x v="3"/>
    <s v="SAN PEDRO DE URABA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 RAFAEL"/>
    <s v="Enero"/>
    <s v="7 meses"/>
    <s v="Contratación Directa"/>
    <s v="Recursos Propios"/>
    <n v="255161200"/>
    <n v="25516120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3"/>
    <s v="2017AS390153"/>
    <d v="2017-11-11T00:00:00"/>
    <n v="2017060093032"/>
    <s v="2017AS390153"/>
    <x v="3"/>
    <s v="SAN RAFAEL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 ROQUE"/>
    <s v="Enero"/>
    <s v="7 meses"/>
    <s v="Contratación Directa"/>
    <s v="Recursos Propios"/>
    <n v="186573856"/>
    <n v="18657385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4"/>
    <s v="2017AS390154"/>
    <d v="2017-11-11T00:00:00"/>
    <n v="2017060093032"/>
    <s v="2017AS390154"/>
    <x v="3"/>
    <s v="SAN ROQUE"/>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 VICENTE"/>
    <s v="Enero"/>
    <s v="7 meses"/>
    <s v="Contratación Directa"/>
    <s v="Recursos Propios"/>
    <n v="212020544"/>
    <n v="21202054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5"/>
    <s v="2017AS390155"/>
    <d v="2017-11-11T00:00:00"/>
    <n v="2017060093032"/>
    <s v="2017AS390155"/>
    <x v="3"/>
    <s v="SAN VICENTE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TA BARBARA"/>
    <s v="Enero"/>
    <s v="7 meses"/>
    <s v="Contratación Directa"/>
    <s v="Recursos Propios"/>
    <n v="147318048"/>
    <n v="14731804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6"/>
    <s v="2017AS390156"/>
    <d v="2017-11-11T00:00:00"/>
    <n v="2017060093032"/>
    <s v="2017AS390156"/>
    <x v="3"/>
    <s v="SANTA BARBARA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TA FE DE ANTIOQUIA"/>
    <s v="Enero"/>
    <s v="7 meses"/>
    <s v="Contratación Directa"/>
    <s v="Recursos Propios"/>
    <n v="177114544"/>
    <n v="17711454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7"/>
    <s v="2017AS390157"/>
    <d v="2017-11-11T00:00:00"/>
    <n v="2017060093032"/>
    <s v="2017AS390157"/>
    <x v="3"/>
    <s v="SANTA FE DE ANTIOQUI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TA ROSA DE OSOS"/>
    <s v="Enero"/>
    <s v="7 meses"/>
    <s v="Contratación Directa"/>
    <s v="Recursos Propios"/>
    <n v="284862496"/>
    <n v="28486249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8"/>
    <s v="2017AS390158"/>
    <d v="2017-11-11T00:00:00"/>
    <n v="2017060093032"/>
    <s v="2017AS390158"/>
    <x v="3"/>
    <s v="STA ROSA DE OSOS"/>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ANTO DOMINGO"/>
    <s v="Enero"/>
    <s v="7 meses"/>
    <s v="Contratación Directa"/>
    <s v="Recursos Propios"/>
    <n v="147061616"/>
    <n v="14706161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9"/>
    <s v="2017AS390159"/>
    <d v="2017-11-11T00:00:00"/>
    <n v="2017060093032"/>
    <s v="2017AS390159"/>
    <x v="3"/>
    <s v="SANTO DOMINGO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EGOVIA"/>
    <s v="Enero"/>
    <s v="7 meses"/>
    <s v="Contratación Directa"/>
    <s v="Recursos Propios"/>
    <n v="414248928"/>
    <n v="41424892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0"/>
    <s v="2017AS390160"/>
    <d v="2017-11-11T00:00:00"/>
    <n v="2017060093032"/>
    <s v="2017AS390160"/>
    <x v="3"/>
    <s v="SEGOVI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ONSON"/>
    <s v="Enero"/>
    <s v="7 meses"/>
    <s v="Contratación Directa"/>
    <s v="Recursos Propios"/>
    <n v="427826560"/>
    <n v="42782656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1"/>
    <s v="2017AS390161"/>
    <d v="2017-11-11T00:00:00"/>
    <n v="2017060093032"/>
    <s v="2017AS390161"/>
    <x v="3"/>
    <s v="SONSON"/>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SOPETRAN"/>
    <s v="Enero"/>
    <s v="7 meses"/>
    <s v="Contratación Directa"/>
    <s v="Recursos Propios"/>
    <n v="129983072"/>
    <n v="12998307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2"/>
    <s v="2017AS390162"/>
    <d v="2017-11-11T00:00:00"/>
    <n v="2017060093032"/>
    <s v="2017AS390162"/>
    <x v="3"/>
    <s v="SOPETRAN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TAMESIS"/>
    <s v="Enero"/>
    <s v="7 meses"/>
    <s v="Contratación Directa"/>
    <s v="Recursos Propios"/>
    <n v="114573392"/>
    <n v="11457339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3"/>
    <s v="2017AS390163"/>
    <d v="2017-11-11T00:00:00"/>
    <n v="2017060093032"/>
    <s v="2017AS390163"/>
    <x v="3"/>
    <s v="TAMESIS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TARAZA"/>
    <s v="Enero"/>
    <s v="7 meses"/>
    <s v="Contratación Directa"/>
    <s v="Recursos Propios"/>
    <n v="437007840"/>
    <n v="43700784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4"/>
    <s v="2017AS390164"/>
    <d v="2017-11-11T00:00:00"/>
    <n v="2017060093032"/>
    <s v="2017AS390164"/>
    <x v="3"/>
    <s v="TARAZA"/>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TARSO"/>
    <s v="Enero"/>
    <s v="7 meses"/>
    <s v="Contratación Directa"/>
    <s v="Recursos Propios"/>
    <n v="63207592"/>
    <n v="6320759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5"/>
    <s v="2017AS390165"/>
    <d v="2017-11-11T00:00:00"/>
    <n v="2017060093032"/>
    <s v="2017AS390165"/>
    <x v="3"/>
    <s v="TARS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TITIRIBI "/>
    <s v="Enero"/>
    <s v="7 meses"/>
    <s v="Contratación Directa"/>
    <s v="Recursos Propios"/>
    <n v="130642704"/>
    <n v="13064270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6"/>
    <s v="2017AS390166"/>
    <d v="2017-11-11T00:00:00"/>
    <n v="2017060093032"/>
    <s v="2017AS390166"/>
    <x v="3"/>
    <s v="TITIRIBI"/>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TOLEDO"/>
    <s v="Enero"/>
    <s v="7 meses"/>
    <s v="Contratación Directa"/>
    <s v="Recursos Propios"/>
    <n v="98958848"/>
    <n v="9895884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7"/>
    <s v="2017AS390167"/>
    <d v="2017-11-11T00:00:00"/>
    <n v="2017060093032"/>
    <s v="2017AS390167"/>
    <x v="3"/>
    <s v="TOLED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URAMITA"/>
    <s v="Enero"/>
    <s v="7 meses"/>
    <s v="Contratación Directa"/>
    <s v="Recursos Propios"/>
    <n v="120803912"/>
    <n v="12080391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8"/>
    <s v="2017AS390168"/>
    <d v="2017-11-11T00:00:00"/>
    <n v="2017060093032"/>
    <s v="2017AS390168"/>
    <x v="3"/>
    <s v="URAMITA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URRAO"/>
    <s v="Enero"/>
    <s v="7 meses"/>
    <s v="Contratación Directa"/>
    <s v="Recursos Propios"/>
    <n v="445384512"/>
    <n v="44538451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9"/>
    <s v="2017AS390169"/>
    <d v="2017-11-11T00:00:00"/>
    <n v="2017060093032"/>
    <s v="2017AS390169"/>
    <x v="3"/>
    <s v="URRAO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VALDIVIA"/>
    <s v="Enero"/>
    <s v="7 meses"/>
    <s v="Contratación Directa"/>
    <s v="Recursos Propios"/>
    <n v="251089056"/>
    <n v="25108905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0"/>
    <s v="2017AS390170"/>
    <d v="2017-11-11T00:00:00"/>
    <n v="2017060093032"/>
    <s v="2017AS390170"/>
    <x v="3"/>
    <s v="VALDIVIA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VALPARAISO"/>
    <s v="Enero"/>
    <s v="7 meses"/>
    <s v="Contratación Directa"/>
    <s v="Recursos Propios"/>
    <n v="42324208"/>
    <n v="4232420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1"/>
    <s v="2017AS390171"/>
    <d v="2017-11-11T00:00:00"/>
    <n v="2017060093032"/>
    <s v="2017AS390171"/>
    <x v="3"/>
    <s v="VALAPARAISO"/>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VEGACHI"/>
    <s v="Enero"/>
    <s v="7 meses"/>
    <s v="Contratación Directa"/>
    <s v="Recursos Propios"/>
    <n v="146218208"/>
    <n v="14621820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2"/>
    <s v="2017AS390172"/>
    <d v="2017-11-11T00:00:00"/>
    <n v="2017060093032"/>
    <s v="2017AS390172"/>
    <x v="3"/>
    <s v="VEGACHI"/>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VENECIA"/>
    <s v="Enero"/>
    <s v="7 meses"/>
    <s v="Contratación Directa"/>
    <s v="Recursos Propios"/>
    <n v="78729296"/>
    <n v="7872929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3"/>
    <s v="2017AS390173"/>
    <d v="2017-11-11T00:00:00"/>
    <n v="2017060093032"/>
    <s v="2017AS390173"/>
    <x v="3"/>
    <s v="VENECIA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VIGIA DEL FUERTE"/>
    <s v="Enero"/>
    <s v="7 meses"/>
    <s v="Contratación Directa"/>
    <s v="Recursos Propios"/>
    <n v="174553792"/>
    <n v="174553792"/>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4"/>
    <s v="2017AS390174"/>
    <d v="2017-11-11T00:00:00"/>
    <n v="2017060093032"/>
    <s v="2017AS390174"/>
    <x v="3"/>
    <s v="VIGIA DEL FUERTE"/>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YALI"/>
    <s v="Enero"/>
    <s v="7 meses"/>
    <s v="Contratación Directa"/>
    <s v="Recursos Propios"/>
    <n v="62210608"/>
    <n v="62210608"/>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5"/>
    <s v="2017AS390175"/>
    <d v="2017-11-11T00:00:00"/>
    <n v="2017060093032"/>
    <s v="2017AS390175"/>
    <x v="3"/>
    <s v="YALI"/>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YARUMAL"/>
    <s v="Enero"/>
    <s v="7 meses"/>
    <s v="Contratación Directa"/>
    <s v="Recursos Propios"/>
    <n v="610519100"/>
    <n v="610519100"/>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6"/>
    <s v="2017AS390176"/>
    <d v="2017-11-11T00:00:00"/>
    <n v="2017060093032"/>
    <s v="2017AS390176"/>
    <x v="3"/>
    <s v="YARUMAL"/>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YOLOMBO"/>
    <s v="Enero"/>
    <s v="7 meses"/>
    <s v="Contratación Directa"/>
    <s v="Recursos Propios"/>
    <n v="231555696"/>
    <n v="23155569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7"/>
    <s v="2017AS390177"/>
    <d v="2017-11-11T00:00:00"/>
    <n v="2017060093032"/>
    <s v="2017AS390177"/>
    <x v="3"/>
    <s v="YOLOMBO "/>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YONDO"/>
    <s v="Enero"/>
    <s v="7 meses"/>
    <s v="Contratación Directa"/>
    <s v="Recursos Propios"/>
    <n v="256851104"/>
    <n v="256851104"/>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8"/>
    <s v="2017AS390178"/>
    <d v="2017-11-11T00:00:00"/>
    <n v="2017060093032"/>
    <s v="2017AS390178"/>
    <x v="3"/>
    <s v="YONDÓ"/>
    <s v="En ejecución"/>
    <s v="N/A"/>
    <s v="ELIANA MONTOYA"/>
    <s v="Tipo C:  Supervisión"/>
    <s v="Supervisión técnica, ambiental, jurídica, administrativa, contable y/o financiera"/>
  </r>
  <r>
    <x v="18"/>
    <n v="50193000"/>
    <s v="COFINANCIAR LA ENTREGA DE RACIONES DENTRO DE LA EJECUCIÓN DEL PROGRAMA DE ALIMENTACIÓN ESCOLAR, ATRAVEZ DEL CUAL SE BRINDA COMPLEMENTO ALIMENTARIO A  LOS NIÑOS, NIÑAS, Y ADOLESCENTES DE LA MATRICULA OFICIAL,DEL MUNICIPIO DE    ZARAGOZA"/>
    <s v="Enero"/>
    <s v="7 meses"/>
    <s v="Contratación Directa"/>
    <s v="Recursos Propios"/>
    <n v="456982816"/>
    <n v="456982816"/>
    <s v="Si"/>
    <s v="Aprobadas"/>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9"/>
    <s v="2017AS390179"/>
    <d v="2017-11-11T00:00:00"/>
    <n v="2017060093032"/>
    <s v="2017AS390179"/>
    <x v="3"/>
    <s v="ZARAGOZA"/>
    <s v="En ejecución"/>
    <s v="N/A"/>
    <s v="ELIANA MONTOYA"/>
    <s v="Tipo C:  Supervisión"/>
    <s v="Supervisión técnica, ambiental, jurídica, administrativa, contable y/o financiera"/>
  </r>
  <r>
    <x v="18"/>
    <n v="50193000"/>
    <s v="COFINANCIAR LA ENTREGA DE RACIONES DENTRO DE LA  EJECUCION DEL PROGRAMA DE ALIMENTACION ESCOLAR PAE ATRAVEZ DEL CUAL SE BRINDA ALMUERZO A LOS NIÑOS, NIÑAS Y ADOLESCENTES DE LA MATRICULA OFICIAL DEL MUNICIPIO DE AMALFI, COMO COMPONENTE DE LA ESTRATEGIA DE JORNADA UNICA."/>
    <s v="Enero"/>
    <s v="7 meses"/>
    <s v="Contratación Directa"/>
    <s v="Recursos Propios"/>
    <n v="25498600"/>
    <n v="254986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0"/>
    <s v="2017AS390180"/>
    <d v="2017-11-13T00:00:00"/>
    <n v="2017060093032"/>
    <s v="2017AS390180"/>
    <x v="3"/>
    <s v="AMALFI"/>
    <s v="En ejecución"/>
    <s v="N/A"/>
    <s v="AMPARO ALMANZA OCHOA"/>
    <s v="Tipo C:  Supervisión"/>
    <s v="Supervisión técnica, ambiental, jurídica, administrativa, contable y/o financiera"/>
  </r>
  <r>
    <x v="18"/>
    <n v="50193000"/>
    <s v="COFINANCIAR LA ENTREGA DE RACIONES DENTRO DE LA  EJECUCION DEL PROGRAMA DE ALIMENTACION ESCOLAR PAE ATRAVEZ DEL CUAL SE BRINDA ALMUERZO A LOS NIÑOS, NIÑAS Y ADOLESCENTES DE LA MATRICULA OFICIAL DEL MUNICIPIO DE  CIUDAD BOLIVAR, COMO COMPONENTE DE LA ESTRATEGIA DE JORNADA UNICA."/>
    <s v="Enero"/>
    <s v="7 meses"/>
    <s v="Contratación Directa"/>
    <s v="Recursos Propios"/>
    <n v="54631700"/>
    <n v="546317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1"/>
    <s v="2017AS390181"/>
    <d v="2017-11-13T00:00:00"/>
    <n v="2017060093032"/>
    <s v="2017AS390181"/>
    <x v="3"/>
    <s v="CIUDAD BOLIVAR"/>
    <s v="En ejecución"/>
    <s v="N/A"/>
    <s v="AMPARO ALMANZA OCHOA"/>
    <s v="Tipo C:  Supervisión"/>
    <s v="Supervisión técnica, ambiental, jurídica, administrativa, contable y/o financiera"/>
  </r>
  <r>
    <x v="18"/>
    <n v="50193000"/>
    <s v="COFINANCIAR LA ENTREGA DE RACIONES DENTRO DE LA  EJECUCION DEL PROGRAMA DE ALIMENTACION ESCOLAR PAE ATRAVEZ DEL CUAL SE BRINDA ALMUERZO A LOS NIÑOS, NIÑAS Y ADOLESCENTES DE LA MATRICULA OFICIAL DEL MUNICIPIO DE  GIRARDOTA, COMO COMPONENTE DE LA ESTRATEGIA DE JORNADA UNICA."/>
    <s v="Enero"/>
    <s v="7 meses"/>
    <s v="Contratación Directa"/>
    <s v="Recursos Propios"/>
    <n v="29567500"/>
    <n v="295675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2"/>
    <s v="2017AS390182"/>
    <d v="2017-11-13T00:00:00"/>
    <n v="2017060093032"/>
    <s v="2017AS390182"/>
    <x v="3"/>
    <s v="GIRARDOTA"/>
    <s v="En ejecución"/>
    <s v="N/A"/>
    <s v="AMPARO ALMANZA OCHOA"/>
    <s v="Tipo C:  Supervisión"/>
    <s v="Supervisión técnica, ambiental, jurídica, administrativa, contable y/o financiera"/>
  </r>
  <r>
    <x v="18"/>
    <n v="50193000"/>
    <s v="COFINANCIAR LA ENTREGA DE RACIONES DENTRO DE LA  EJECUCION DEL PROGRAMA DE ALIMENTACION ESCOLAR PAE ATRAVEZ DEL CUAL SE BRINDA ALMUERZO A LOS NIÑOS, NIÑAS Y ADOLESCENTES DE LA MATRICULA OFICIAL DEL MUNICIPIO DE  GUATAPE, COMO COMPONENTE DE LA ESTRATEGIA DE JORNADA UNICA."/>
    <s v="Enero"/>
    <s v="7 meses"/>
    <s v="Contratación Directa"/>
    <s v="Recursos Propios"/>
    <n v="30942275"/>
    <n v="30942275"/>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3"/>
    <s v="2017AS390183"/>
    <d v="2017-11-13T00:00:00"/>
    <n v="2017060093032"/>
    <s v="2017AS390183"/>
    <x v="3"/>
    <s v="GUATAPE"/>
    <s v="En ejecución"/>
    <s v="N/A"/>
    <s v="AMPARO ALMANZA OCHOA"/>
    <s v="Tipo C:  Supervisión"/>
    <s v="Supervisión técnica, ambiental, jurídica, administrativa, contable y/o financiera"/>
  </r>
  <r>
    <x v="18"/>
    <n v="50193000"/>
    <s v="COFINANCIAR LA ENTREGA DE RACIONES DENTRO DE LA  EJECUCION DEL PROGRAMA DE ALIMENTACION ESCOLAR PAE ATRAVEZ DEL CUAL SE BRINDA ALMUERZO A LOS NIÑOS, NIÑAS Y ADOLESCENTES DE LA MATRICULA OFICIAL DEL MUNICIPIO DE  PEQUE, COMO COMPONENTE DE LA ESTRATEGIA DE JORNADA UNICA."/>
    <s v="Enero"/>
    <s v="7 meses"/>
    <s v="Contratación Directa"/>
    <s v="Recursos Propios"/>
    <n v="19560200"/>
    <n v="195602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4"/>
    <s v="2017AS390184"/>
    <d v="2017-11-13T00:00:00"/>
    <n v="2017060093032"/>
    <s v="2017AS390184"/>
    <x v="3"/>
    <s v="PEQUE"/>
    <s v="En ejecución"/>
    <s v="N/A"/>
    <s v="AMPARO ALMANZA OCHOA"/>
    <s v="Tipo C:  Supervisión"/>
    <s v="Supervisión técnica, ambiental, jurídica, administrativa, contable y/o financiera"/>
  </r>
  <r>
    <x v="18"/>
    <n v="50193000"/>
    <s v="COFINANCIAR LA ENTREGA DE RACIONES DENTRO DE LA  EJECUCION DEL PROGRAMA DE ALIMENTACION ESCOLAR PAE ATRAVEZ DEL CUAL SE BRINDA ALMUERZO A LOS NIÑOS, NIÑAS Y ADOLESCENTES DE LA MATRICULA OFICIAL DEL MUNICIPIO DE  SAN LUIS, COMO COMPONENTE DE LA ESTRATEGIA DE JORNADA UNICA."/>
    <s v="Enero"/>
    <s v="7 meses"/>
    <s v="Contratación Directa"/>
    <s v="Recursos Propios"/>
    <n v="39018400"/>
    <n v="390184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5"/>
    <s v="2017AS390185"/>
    <d v="2017-11-13T00:00:00"/>
    <n v="2017060093032"/>
    <s v="2017AS390185"/>
    <x v="3"/>
    <s v="SAN LUIS"/>
    <s v="En ejecución"/>
    <s v="N/A"/>
    <s v="AMPARO ALMANZA OCHOA"/>
    <s v="Tipo C:  Supervisión"/>
    <s v="Supervisión técnica, ambiental, jurídica, administrativa, contable y/o financiera"/>
  </r>
  <r>
    <x v="18"/>
    <n v="50193000"/>
    <s v="COFINANCIAR LA ENTREGA DE RACIONES DENTRO DE LA  EJECUCION DEL PROGRAMA DE ALIMENTACION ESCOLAR PAE ATRAVEZ DEL CUAL SE BRINDA ALMUERZO A LOS NIÑOS, NIÑAS Y ADOLESCENTES DE LA MATRICULA OFICIAL DEL MUNICIPIO DE  TAMESIS, COMO COMPONENTE DE LA ESTRATEGIA DE JORNADA UNICA."/>
    <s v="Enero"/>
    <s v="7 meses"/>
    <s v="Contratación Directa"/>
    <s v="Recursos Propios"/>
    <n v="176493500"/>
    <n v="1764935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6"/>
    <s v="2017AS390186"/>
    <d v="2017-11-13T00:00:00"/>
    <n v="2017060093032"/>
    <s v="2017AS390186"/>
    <x v="3"/>
    <s v="TAMESIS"/>
    <s v="En ejecución"/>
    <s v="N/A"/>
    <s v="AMPARO ALMANZA OCHOA"/>
    <s v="Tipo C:  Supervisión"/>
    <s v="Supervisión técnica, ambiental, jurídica, administrativa, contable y/o financiera"/>
  </r>
  <r>
    <x v="18"/>
    <n v="50193000"/>
    <s v="COFINANCIAR LA ENTREGA DE RACIONES DENTRO DE LA  EJECUCION DEL PROGRAMA DE ALIMENTACION ESCOLAR PAE ATRAVEZ DEL CUAL SE BRINDA ALMUERZO A LOS NIÑOS, NIÑAS Y ADOLESCENTES DE LA MATRICULA OFICIAL DEL MUNICIPIO DE  TARSO, COMO COMPONENTE DE LA ESTRATEGIA DE JORNADA UNICA."/>
    <s v="Enero"/>
    <s v="7 meses"/>
    <s v="Contratación Directa"/>
    <s v="Recursos Propios"/>
    <n v="54157900"/>
    <n v="541579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7"/>
    <s v="2017AS390187"/>
    <d v="2017-11-13T00:00:00"/>
    <n v="2017060093032"/>
    <s v="2017AS390187"/>
    <x v="3"/>
    <s v="TARSO"/>
    <s v="En ejecución"/>
    <s v="N/A"/>
    <s v="AMPARO ALMANZA OCHOA"/>
    <s v="Tipo C:  Supervisión"/>
    <s v="Supervisión técnica, ambiental, jurídica, administrativa, contable y/o financiera"/>
  </r>
  <r>
    <x v="18"/>
    <n v="50193000"/>
    <s v="COFINANCIAR LA ENTREGA DE RACIONES DENTRO DE LA  EJECUCION DEL PROGRAMA DE ALIMENTACION ESCOLAR PAE ATRAVEZ DEL CUAL SE BRINDA ALMUERZO A LOS NIÑOS, NIÑAS Y ADOLESCENTES DE LA MATRICULA OFICIAL DEL MUNICIPIO DE  TITIRIBI, COMO COMPONENTE DE LA ESTRATEGIA DE JORNADA UNICA."/>
    <s v="Enero"/>
    <s v="7 meses"/>
    <s v="Contratación Directa"/>
    <s v="Recursos Propios"/>
    <n v="100792000"/>
    <n v="1007920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8"/>
    <s v="2017AS390188"/>
    <d v="2017-11-13T00:00:00"/>
    <n v="2017060093032"/>
    <s v="2017AS390188"/>
    <x v="3"/>
    <s v="TITIRIBI"/>
    <s v="En ejecución"/>
    <s v="N/A"/>
    <s v="AMPARO ALMANZA OCHOA"/>
    <s v="Tipo C:  Supervisión"/>
    <s v="Supervisión técnica, ambiental, jurídica, administrativa, contable y/o financiera"/>
  </r>
  <r>
    <x v="18"/>
    <n v="50193000"/>
    <s v="COFINANCIAR LA ENTREGA DE RACIONES DENTRO DE LA  EJECUCION DEL PROGRAMA DE ALIMENTACION ESCOLAR PAE ATRAVEZ DEL CUAL SE BRINDA ALMUERZO A LOS NIÑOS, NIÑAS Y ADOLESCENTES DE LA MATRICULA OFICIAL DEL MUNICIPIO DE  URAMITA, COMO COMPONENTE DE LA ESTRATEGIA DE JORNADA UNICA."/>
    <s v="Enero"/>
    <s v="7 meses"/>
    <s v="Contratación Directa"/>
    <s v="Recursos Propios"/>
    <n v="46190600"/>
    <n v="461906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9"/>
    <s v="2017AS390189"/>
    <d v="2017-11-13T00:00:00"/>
    <n v="2017060093032"/>
    <s v="2017AS390189"/>
    <x v="3"/>
    <s v="URAMITA"/>
    <s v="En ejecución"/>
    <s v="N/A"/>
    <s v="AMPARO ALMANZA OCHOA"/>
    <s v="Tipo C:  Supervisión"/>
    <s v="Supervisión técnica, ambiental, jurídica, administrativa, contable y/o financiera"/>
  </r>
  <r>
    <x v="18"/>
    <n v="50193000"/>
    <s v="COFINANCIAR LA ENTREGA DE RACIONES DENTRO DE LA  EJECUCION DEL PROGRAMA DE ALIMENTACION ESCOLAR PAE ATRAVEZ DEL CUAL SE BRINDA ALMUERZO A LOS NIÑOS, NIÑAS Y ADOLESCENTES DE LA MATRICULA OFICIAL DEL MUNICIPIO DE  VIGIA DEL FUERTE, COMO COMPONENTE DE LA ESTRATEGIA DE JORNADA UNICA."/>
    <s v="Enero"/>
    <s v="7 meses"/>
    <s v="Contratación Directa"/>
    <s v="Recursos Propios"/>
    <n v="59397300"/>
    <n v="593973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90"/>
    <s v="2017AS390190"/>
    <d v="2017-11-13T00:00:00"/>
    <n v="2017060093032"/>
    <s v="2017AS390190"/>
    <x v="3"/>
    <s v="VIGIA DEL FUERTE"/>
    <s v="En ejecución"/>
    <s v="N/A"/>
    <s v="AMPARO ALMANZA OCHOA"/>
    <s v="Tipo C:  Supervisión"/>
    <s v="Supervisión técnica, ambiental, jurídica, administrativa, contable y/o financiera"/>
  </r>
  <r>
    <x v="18"/>
    <n v="50193000"/>
    <s v="COFINANCIAR LA ENTREGA DE RACIONES DENTRO DE LA  EJECUCION DEL PROGRAMA DE ALIMENTACION ESCOLAR PAE ATRAVEZ DEL CUAL SE BRINDA ALMUERZO A LOS NIÑOS, NIÑAS Y ADOLESCENTES DE LA MATRICULA OFICIAL DEL MUNICIPIO DE  YARUMAL, COMO COMPONENTE DE LA ESTRATEGIA DE JORNADA UNICA."/>
    <s v="Enero"/>
    <s v="7 meses"/>
    <s v="Contratación Directa"/>
    <s v="Recursos Propios"/>
    <n v="256362000"/>
    <n v="256362000"/>
    <s v="Si"/>
    <s v="Aprobadas"/>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91"/>
    <s v="2017AS390191"/>
    <d v="2017-11-13T00:00:00"/>
    <n v="2017060093032"/>
    <s v="2017AS390191"/>
    <x v="3"/>
    <s v="YARUMAL"/>
    <s v="En ejecución"/>
    <s v="N/A"/>
    <s v="AMPARO ALMANZA OCHOA"/>
    <s v="Tipo C:  Supervisión"/>
    <s v="Supervisión técnica, ambiental, jurídica, administrativa, contable y/o financiera"/>
  </r>
  <r>
    <x v="18"/>
    <n v="85151603"/>
    <s v="PRESTAR EL SERVICIO DE ATENCIÓN PARA RECUPERACIÓN NUTRICIONAL, A LOS NIÑOS Y NIÑAS EN CONDICIÓN DE DESNUTRICIÓN Y A MADRES GESTANTES Y LACTANTES CON BAJO PESO EN EL MUNICIPIO DE VIGÍA DEL FUERTE"/>
    <s v="Enero"/>
    <s v="7 meses"/>
    <s v="Contratación Directa"/>
    <s v="Recursos Propios"/>
    <n v="118817520"/>
    <n v="118817520"/>
    <s v="Si"/>
    <s v="Aprobadas"/>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7"/>
    <n v="7927"/>
    <d v="2017-11-09T00:00:00"/>
    <n v="2017060093032"/>
    <n v="4600007771"/>
    <x v="3"/>
    <s v="VIGIA DEL FUERTE"/>
    <s v="En ejecución"/>
    <s v="N/A"/>
    <s v="TATIANA HERNANDEZ BENJUMEA"/>
    <s v="Tipo C:  Supervisión"/>
    <s v="Supervisión técnica, ambiental, jurídica, administrativa, contable y/o financiera"/>
  </r>
  <r>
    <x v="18"/>
    <n v="85151603"/>
    <s v="PRESTAR EL SERVICIO DE ATENCIÓN PARA RECUPERACIÓN NUTRICIONAL, A LOS NIÑOS Y NIÑAS EN CONDICIÓN DE DESNUTRICIÓN Y A MADRES GESTANTES Y LACTANTES CON BAJO PESO EN EL MUNICIPIO DE  MURINDO"/>
    <s v="Enero"/>
    <s v="7 meses"/>
    <s v="Contratación Directa"/>
    <s v="Recursos Propios"/>
    <n v="119381264"/>
    <n v="119381264"/>
    <s v="Si"/>
    <s v="Aprobadas"/>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8"/>
    <n v="7928"/>
    <d v="2017-11-09T00:00:00"/>
    <n v="2017060093032"/>
    <n v="4600007781"/>
    <x v="3"/>
    <s v="MURINDO"/>
    <s v="En ejecución"/>
    <s v="N/A"/>
    <s v="TATIANA HERNANDEZ BENJUMEA"/>
    <s v="Tipo C:  Supervisión"/>
    <s v="Supervisión técnica, ambiental, jurídica, administrativa, contable y/o financiera"/>
  </r>
  <r>
    <x v="18"/>
    <n v="85151603"/>
    <s v="PRESTAR EL SERVICIO DE ATENCIÓN PARA RECUPERACIÓN NUTRICIONAL, A LOS NIÑOS Y NIÑAS EN CONDICIÓN DE DESNUTRICIÓN Y A MADRES GESTANTES Y LACTANTES CON BAJO PESO EN EL MUNICIPIO DE  TARAZA"/>
    <s v="Enero"/>
    <s v="7 meses"/>
    <s v="Contratación Directa"/>
    <s v="Recursos Propios"/>
    <n v="68050000"/>
    <n v="68050000"/>
    <s v="Si"/>
    <s v="Aprobadas"/>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5"/>
    <n v="7925"/>
    <d v="2017-11-09T00:00:00"/>
    <n v="2017060093032"/>
    <n v="4600007786"/>
    <x v="3"/>
    <s v="TARAZA"/>
    <s v="En ejecución"/>
    <s v="N/A"/>
    <s v="TATIANA HERNANDEZ BENJUMEA"/>
    <s v="Tipo C:  Supervisión"/>
    <s v="Supervisión técnica, ambiental, jurídica, administrativa, contable y/o financiera"/>
  </r>
  <r>
    <x v="18"/>
    <n v="85151603"/>
    <s v="PRESTAR EL SERVICIO DE ATENCIÓN PARA RECUPERACIÓN NUTRICIONAL, A LOS NIÑOS Y NIÑAS EN CONDICIÓN DE DESNUTRICIÓN Y A MADRES GESTANTES Y LACTANTES CON BAJO PESO EN EL MUNICIPIO DE  TURBO "/>
    <s v="Enero"/>
    <s v="7 meses"/>
    <s v="Contratación Directa"/>
    <s v="Recursos Propios"/>
    <n v="133200048"/>
    <n v="133200048"/>
    <s v="Si"/>
    <s v="Aprobadas"/>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4"/>
    <n v="7924"/>
    <d v="2017-11-09T00:00:00"/>
    <n v="2017060093032"/>
    <n v="4600007827"/>
    <x v="3"/>
    <s v="TURBO"/>
    <s v="En ejecución"/>
    <s v="N/A"/>
    <s v="TATIANA HERNANDEZ BENJUMEA"/>
    <s v="Tipo C:  Supervisión"/>
    <s v="Supervisión técnica, ambiental, jurídica, administrativa, contable y/o financiera"/>
  </r>
  <r>
    <x v="18"/>
    <n v="85151603"/>
    <s v="PRESTAR EL SERVICIO DE ATENCIÓN PARA RECUPERACIÓN NUTRICIONAL, A LOS NIÑOS Y NIÑAS EN CONDICIÓN DE DESNUTRICIÓN Y A MADRES GESTANTES Y LACTANTES CON BAJO PESO EN EL MUNICIPIO DE  SEGOVIA"/>
    <s v="Enero"/>
    <s v="6 meses"/>
    <s v="Contratación Directa"/>
    <s v="Recursos Propios"/>
    <n v="98225616"/>
    <n v="98225616"/>
    <s v="Si"/>
    <s v="Aprobadas"/>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3"/>
    <n v="7923"/>
    <d v="2017-11-09T00:00:00"/>
    <n v="2017060093032"/>
    <n v="4600007817"/>
    <x v="3"/>
    <s v="SEGOVIA"/>
    <s v="En ejecución"/>
    <s v="N/A"/>
    <s v="TATIANA HERNANDEZ BENJUMEA"/>
    <s v="Tipo C:  Supervisión"/>
    <s v="Supervisión técnica, ambiental, jurídica, administrativa, contable y/o financiera"/>
  </r>
  <r>
    <x v="18"/>
    <n v="80801015"/>
    <s v="Prestar el servicio de apoyo a Ia gestiôn a través del_x000a_acompanamiento a Ia supervision técnica, administrativa y_x000a_financiera de los convenios y contratos celebrados por Ia_x000a_Gerencia de Seguridad Alimentaria y Nutricional - MANA para_x000a_garantizar la prestación del Programa de Alimentación escolar."/>
    <s v="Enero"/>
    <s v="8 meses"/>
    <s v="Contratación Directa"/>
    <s v="Recursos Propios"/>
    <n v="1099581129"/>
    <n v="1099581129"/>
    <s v="Si"/>
    <s v="Aprobadas"/>
    <s v="Ana María Medina Gallón "/>
    <s v="Profesional Unviersitario "/>
    <n v="3835465"/>
    <s v="anamaria.medinag@antioquia.gov.co"/>
    <s v="Seguridad alimentaria y nutricional en la población vulnerable- MANÁ"/>
    <s v="PRESTAR EL SERVICIO DE APOYO ALA GESTION ATRAVEZ DEL ACOMPAÑAMIENTO A LA SUPERVISION, TECNICA ADMINISTRATIVA, Y FINANCIERA DE LOS CONVENIOS Y CONTRATOS CELEBRADOS POR MANA"/>
    <s v="SUMINISTRO DE RACIONES PARA EL PROGRAMA DE ALIMENTACION ESCOLAR PARA GARANTIZAR LA PERMANENCIA DE LA POBLACION ECOLAR EN TODO EL DEPARTAMENTO DE ANTIOQUIA"/>
    <n v="20158001"/>
    <s v="LOS MUNICIPIOS QUE CONFORMAN EL PAE"/>
    <s v="APOYAR LA SUPERVISION DE  TECNICA DE LOS CONVENIOS Y CONTRATOS DE LA GERENCIA DE SEGURIDAD ALIMENTARIA MANA"/>
    <s v="2017SS390192"/>
    <s v="2017SS390192"/>
    <d v="2017-11-14T00:00:00"/>
    <n v="2017060093032"/>
    <s v="2017SS390192"/>
    <x v="3"/>
    <s v="TECNOLOGICO 2018"/>
    <s v="SIN EJECUTAR"/>
    <s v="CON VIGENCIA FUTURA 2 ENERO"/>
    <s v="GLORIA AMPARO HOYOS"/>
    <s v="Tipo C:  Supervisión"/>
    <s v="Supervisión técnica, ambiental, jurídica, administrativa, contable y/o financiera"/>
  </r>
  <r>
    <x v="18"/>
    <n v="80161500"/>
    <s v="Prestar los servicios de asistencia técnica, profesiorial y de gestión del_x000a_ conocimiento para el fortalecimiento de los proyectos establecidos por Ia_x000a_Gerencia de Seguridad Alimentaria y Nutricional de Antioquia MANA"/>
    <s v="Enero"/>
    <s v="5 meses"/>
    <s v="Contratación Directa"/>
    <s v="Recursos Propios"/>
    <n v="2509158203"/>
    <n v="2509158203"/>
    <s v="Si"/>
    <s v="Aprobadas"/>
    <s v="Ana María Medina Gallón "/>
    <s v="Profesional Unviersitario "/>
    <n v="3835465"/>
    <s v="anamaria.medinag@antioquia.gov.co"/>
    <s v="Seguridad alimentaria y nutricional en la población vulnerable- MANÁ"/>
    <s v="ASISTENCIA TECNICA,PROFECIONAL Y DE GESTION DEL CONOCIMIENTO PARA EL FORTALECIMIENTO DE LA GERENCIA DE MANA"/>
    <s v="PROYECTOS PRODUCTIVOS, PEDAGOGICOS ETE"/>
    <s v="020158001"/>
    <s v="SEGURIDAD ALIMENTARIA Y NUTRICIONAL EN LA POBLACION BULNERABLE"/>
    <s v="PRESTAR SERVICIOS DE ASISTENCIA TECNICA, PROFECIONAL Y DE GESTION DE CONOCIMIENTO"/>
    <s v="2017SS390193"/>
    <s v="2017SS390193"/>
    <d v="2017-11-14T00:00:00"/>
    <n v="2017060093032"/>
    <s v="2017SS390193"/>
    <x v="3"/>
    <s v="U DE A  2018"/>
    <s v="SIN EJECUTAR"/>
    <s v="CON VIGENCIA FUTURA 2 ENERO"/>
    <s v="TERESITA MESA VALENCIA"/>
    <s v="Tipo C:  Supervisión"/>
    <s v="Supervisión técnica, ambiental, jurídica, administrativa, contable y/o financiera"/>
  </r>
  <r>
    <x v="19"/>
    <n v="77101704"/>
    <s v="Realización del III foro regional de cambio climático"/>
    <s v="Julio"/>
    <s v="5 meses"/>
    <s v="Régimen Especial"/>
    <s v="Recursos Propios"/>
    <n v="50000000"/>
    <n v="50000000"/>
    <s v="No"/>
    <s v="N/A"/>
    <s v="CARLOS ANDRES ESCOBAR DIEZ"/>
    <s v="Profesional universitario"/>
    <s v="3838685"/>
    <s v="carlos.escobar@antioquia.gov.co"/>
    <s v="Adaptación y Mitigación al Cambio Climático"/>
    <s v="Proyectos del Plan Departamental de Adaptación y Mitigación al cambio climático implementados"/>
    <s v="Formulación e implementación del plan departamental de adaptación y mitigación al_x000a_cambio climático Antioquia"/>
    <s v="210000-001"/>
    <n v="34010103"/>
    <s v="Impl proy innov inv mitig cambio climát"/>
    <m/>
    <m/>
    <m/>
    <m/>
    <m/>
    <x v="0"/>
    <m/>
    <m/>
    <m/>
    <s v="Juan David Ramirez Bedoya"/>
    <s v="Tipo C Supervisión"/>
    <s v="Supervisión técnica, jurídica, administrativa, contable y/o financiera"/>
  </r>
  <r>
    <x v="19"/>
    <n v="77101704"/>
    <s v="Gestionar proyectos para la implementación del Plan Departamental de Adaptación y Mitigación al cambio climático "/>
    <s v="Julio"/>
    <s v="6 meses"/>
    <s v="Régimen Especial"/>
    <s v="Recursos Propios"/>
    <n v="200000000"/>
    <n v="200000000"/>
    <s v="No"/>
    <s v="N/A"/>
    <s v="CARLOS ANDRES ESCOBAR DIEZ"/>
    <s v="Profesional universitario"/>
    <s v="3838685"/>
    <s v="carlos.escobar@antioquia.gov.co"/>
    <s v="Adaptación y Mitigación al Cambio Climático"/>
    <s v="Proyectos del Plan Departamental de Adaptación y Mitigación al cambio climático implementados"/>
    <s v="Formulación e implementación del plan departamental de adaptación y mitigación al_x000a_cambio climático Antioquia"/>
    <s v="210000-001"/>
    <n v="34010103"/>
    <s v="Impl proy innov inv mitig cambio climát"/>
    <m/>
    <m/>
    <m/>
    <m/>
    <m/>
    <x v="0"/>
    <m/>
    <m/>
    <m/>
    <s v="Juan David Ramirez Bedoya"/>
    <s v="Tipo C Supervisión"/>
    <s v="Supervisión técnica, jurídica, administrativa, contable y/o financiera"/>
  </r>
  <r>
    <x v="19"/>
    <n v="77101604"/>
    <s v="Cofinanciar la adquisición de predios de importancia estratégica para la protección de las fuentes hídricas que abastece acueductos."/>
    <s v="Junio"/>
    <s v="6 meses"/>
    <s v="Régimen Especial"/>
    <s v="Recursos Propios"/>
    <n v="12024805447"/>
    <n v="12024805447"/>
    <s v="No"/>
    <s v="N/A"/>
    <s v="CARLOS ANDRES ESCOBAR DIEZ"/>
    <s v="Profesional universitario"/>
    <s v="3838685"/>
    <s v="carlos.escobar@antioquia.gov.co"/>
    <s v="Protección y Conservación del Recurso Hídrico"/>
    <s v="Áreas para la protección de fuentes abastecedoras de acueductos adquiridas"/>
    <s v="Protección y conservación del recurso hidrico en el departamento de Antioquia"/>
    <s v="210021-001"/>
    <n v="34020104"/>
    <s v="Áreas protección fuentes adquiridas"/>
    <m/>
    <m/>
    <m/>
    <m/>
    <m/>
    <x v="0"/>
    <m/>
    <m/>
    <m/>
    <s v="Andres Giovanny Correa Maya"/>
    <s v="Tipo C Supervisión"/>
    <s v="Supervisión técnica, jurídica, administrativa, contable y/o financiera"/>
  </r>
  <r>
    <x v="19"/>
    <n v="77101604"/>
    <s v="Implementar el esquema de pago por servicios ambientales BANCO2, para la conservación de ecosistemas estratégicos asociados al recurso Hídrico, en los municipios, bajo los parámetros establecidos en la Ordenanza Departamental N° 049 de 2016."/>
    <s v="Julio"/>
    <s v="13 meses"/>
    <s v="Régimen Especial"/>
    <s v="Recursos Propios"/>
    <n v="1108201390"/>
    <n v="1108201390"/>
    <s v="No"/>
    <s v="N/A"/>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m/>
    <m/>
    <m/>
    <m/>
    <m/>
    <x v="0"/>
    <m/>
    <m/>
    <m/>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Abejorral,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5"/>
    <n v="17600"/>
    <d v="2017-05-30T00:00:00"/>
    <s v="N/A"/>
    <n v="4600006858"/>
    <x v="3"/>
    <s v="CORNARE, MUNICIPIO DE ABEJORRAL Y CORPORACIÓN MASBOSQUES"/>
    <s v="En ejecución"/>
    <s v="Convenio No. 4600006858,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Argelia,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6"/>
    <n v="17601"/>
    <d v="2017-05-30T00:00:00"/>
    <s v="N/A"/>
    <n v="4600006859"/>
    <x v="3"/>
    <s v="CORNARE, MUNICIPIO DE ARGELIA Y CORPORACIÓN MASBOSQUES"/>
    <s v="En ejecución"/>
    <s v="Convenio No. 4600006859,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Nariño,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7"/>
    <n v="17602"/>
    <d v="2017-05-30T00:00:00"/>
    <s v="N/A"/>
    <n v="4600006860"/>
    <x v="3"/>
    <s v="CORNARE, MUNICIPIO DE NARIÑO Y CORPORACIÓN MASBOSQUES"/>
    <s v="En ejecución"/>
    <s v="Convenio No. 4600006860,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onsón,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8"/>
    <n v="17603"/>
    <d v="2017-05-30T00:00:00"/>
    <s v="N/A"/>
    <n v="4600006862"/>
    <x v="3"/>
    <s v="CORNARE, MUNICIPIO DE SONSÓN Y CORPORACIÓN MASBOSQUES"/>
    <s v="En ejecución"/>
    <s v="Convenio No. 4600006862,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Alejandria , bajo los parámetros establecidos en la Ordenanza Departamental N° 049 de 2016."/>
    <s v="Enero"/>
    <s v="13 meses"/>
    <s v="Régimen Especial"/>
    <s v="Recursos Propios"/>
    <n v="35000000"/>
    <n v="175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9"/>
    <n v="17604"/>
    <d v="2017-05-30T00:00:00"/>
    <s v="N/A"/>
    <n v="4600006863"/>
    <x v="3"/>
    <s v="CORNARE, MUNICIPIO DE ALEJANDRÍA Y CORPORACIÓN MASBOSQUES"/>
    <s v="En ejecución"/>
    <s v="Convenio No. 4600006863,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oncepción, bajo los parámetros establecidos en la Ordenanza Departamental N° 049 de 2016."/>
    <s v="Enero"/>
    <s v="13 meses"/>
    <s v="Régimen Especial"/>
    <s v="Recursos Propios"/>
    <n v="35866271"/>
    <n v="17933136"/>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0"/>
    <n v="17605"/>
    <d v="2017-05-30T00:00:00"/>
    <s v="N/A"/>
    <n v="4600006864"/>
    <x v="3"/>
    <s v="CORNARE, MUNICIPIO DE CONCEPCIÓN Y CORPORACIÓN MASBOSQUES"/>
    <s v="En ejecución"/>
    <s v="Convenio No. 4600006864,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Roque, bajo los parámetros establecidos en la Ordenanza Departamental N° 049 de 2016."/>
    <s v="Enero"/>
    <s v="13 meses"/>
    <s v="Régimen Especial"/>
    <s v="Recursos Propios"/>
    <n v="57000000"/>
    <n v="285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1"/>
    <n v="17606"/>
    <d v="2017-05-30T00:00:00"/>
    <s v="N/A"/>
    <n v="4600006865"/>
    <x v="3"/>
    <s v="CORNARE, MUNICIPIO DE SAN ROQUE Y CORPORACIÓN MASBOSQUES"/>
    <s v="En ejecución"/>
    <s v="Convenio No. 4600006865,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to Domingo, bajo los parámetros establecidos en la Ordenanza Departamental N° 049 de 2016."/>
    <s v="Enero"/>
    <s v="13 meses"/>
    <s v="Régimen Especial"/>
    <s v="Recursos Propios"/>
    <n v="30000000"/>
    <n v="1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3"/>
    <n v="17607"/>
    <d v="2017-05-30T00:00:00"/>
    <s v="N/A"/>
    <n v="4600006869"/>
    <x v="3"/>
    <s v="CORNARE, MUNICIPIO DE SANTO DOMINGO Y CORPORACIÓN MASBOSQUES"/>
    <s v="En ejecución"/>
    <s v="Convenio No. 4600006869,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ocorná,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2"/>
    <n v="17608"/>
    <d v="2017-05-30T00:00:00"/>
    <s v="N/A"/>
    <n v="4600006867"/>
    <x v="3"/>
    <s v="CORNARE, MUNICIPIO DE COCORNÁ Y CORPORACIÓN MASBOSQUES"/>
    <s v="En ejecución"/>
    <s v="Convenio No. 4600006867,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Francisco,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5"/>
    <n v="17613"/>
    <d v="2017-05-30T00:00:00"/>
    <s v="N/A"/>
    <n v="4600006871"/>
    <x v="3"/>
    <s v="CORNARE, MUNICIPIO DE SAN FRANCISCO Y CORPORACIÓN MASBOSQUES"/>
    <s v="En ejecución"/>
    <s v="Convenio No. 4600006871,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Luis,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6"/>
    <n v="17614"/>
    <d v="2017-05-30T00:00:00"/>
    <s v="N/A"/>
    <n v="4600006874"/>
    <x v="3"/>
    <s v="CORNARE, MUNICIPIO DE SAN LUIS Y CORPORACIÓN MASBOSQUES"/>
    <s v="En ejecución"/>
    <s v="Convenio No. 4600006874,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El Carmen de Viboral,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7"/>
    <n v="17615"/>
    <d v="2017-05-30T00:00:00"/>
    <s v="N/A"/>
    <n v="4600006875"/>
    <x v="3"/>
    <s v="CORNARE, MUNICIPIO DE EL CARMEN DE VIBORAL Y CORPORACIÓN MASBOSQUES"/>
    <s v="En ejecución"/>
    <s v="Convenio No. 4600006875,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El Santuario , bajo los parámetros establecidos en la Ordenanza Departamental N° 049 de 2016."/>
    <s v="Enero"/>
    <s v="11 meses"/>
    <s v="Régimen Especial"/>
    <s v="Recursos Propios"/>
    <n v="48000000"/>
    <n v="24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8"/>
    <n v="17616"/>
    <d v="2017-05-30T00:00:00"/>
    <s v="N/A"/>
    <n v="4600006876"/>
    <x v="3"/>
    <s v="CORNARE, MUNICIPIO DE EL SANTUARIO, EMPRESA DE SERVICIOS PÚBLICOS Y CORPORACIÓN MASBOSQUES"/>
    <s v="En ejecución"/>
    <s v="Convenio No. 4600006876,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Guarne, bajo los parámetros establecidos en la Ordenanza Departamental N° 049 de 2016."/>
    <s v="Enero"/>
    <s v="13 meses"/>
    <s v="Régimen Especial"/>
    <s v="Recursos Propios"/>
    <n v="20000000"/>
    <n v="10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9"/>
    <n v="17617"/>
    <d v="2017-07-07T00:00:00"/>
    <s v="N/A"/>
    <n v="4600007005"/>
    <x v="3"/>
    <s v="CORNARE, MUNICIPIO DE GUARNE Y CORPORACIÓN MASBOSQUES"/>
    <s v="En ejecución"/>
    <s v="Convenio No. 4600007005,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La Unión ,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0"/>
    <n v="17618"/>
    <d v="2017-05-30T00:00:00"/>
    <s v="N/A"/>
    <n v="4600006877"/>
    <x v="3"/>
    <s v="CORNARE, MUNICIPIO DE LA UNION Y CORPORACIÓN MASBOSQUES"/>
    <s v="En ejecución"/>
    <s v="Convenio No. 4600006877,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Vicente, bajo los parámetros establecidos en la Ordenanza Departamental N° 049 de 2016."/>
    <s v="Enero"/>
    <s v="13 meses"/>
    <s v="Régimen Especial"/>
    <s v="Recursos Propios"/>
    <n v="20000000"/>
    <n v="10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2"/>
    <n v="17620"/>
    <d v="2017-05-30T00:00:00"/>
    <s v="N/A"/>
    <n v="4600006879"/>
    <x v="3"/>
    <s v="CORNARE, MUNICIPIO DE SAN VICENTE Y CORPORACIÓN MASBOSQUES"/>
    <s v="En ejecución"/>
    <s v="Convenio No. 4600006879,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El Peñol, bajo los parámetros establecidos en la Ordenanza Departamental N° 049 de 2016."/>
    <s v="Enero"/>
    <s v="13 meses"/>
    <s v="Régimen Especial"/>
    <s v="Recursos Propios"/>
    <n v="30000000"/>
    <n v="1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3"/>
    <n v="17621"/>
    <d v="2017-05-30T00:00:00"/>
    <s v="N/A"/>
    <n v="4600006880"/>
    <x v="3"/>
    <s v="CORNARE, MUNICIPIO DE EL PEÑOL Y CORPORACIÓN MASBOSQUES"/>
    <s v="En ejecución"/>
    <s v="Convenio No. 4600006880,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Granada, bajo los parámetros establecidos en la Ordenanza Departamental N° 049 de 2016."/>
    <s v="Enero"/>
    <s v="13 meses"/>
    <s v="Régimen Especial"/>
    <s v="Recursos Propios"/>
    <n v="70000000"/>
    <n v="3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4"/>
    <n v="17622"/>
    <d v="2017-05-30T00:00:00"/>
    <s v="N/A"/>
    <n v="4600006881"/>
    <x v="3"/>
    <s v="CORNARE, MUNICIPIO DE GRANADA Y CORPORACIÓN MASBOSQUES"/>
    <s v="En ejecución"/>
    <s v="Convenio No. 4600006881,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Guatape, bajo los parámetros establecidos en la Ordenanza Departamental N° 049 de 2016."/>
    <s v="Enero"/>
    <s v="13 meses"/>
    <s v="Régimen Especial"/>
    <s v="Recursos Propios"/>
    <n v="10000000"/>
    <n v="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5"/>
    <n v="17623"/>
    <d v="2017-05-31T00:00:00"/>
    <s v="N/A"/>
    <n v="4600006890"/>
    <x v="3"/>
    <s v="CORNARE, MUNICIPIO DE GUATAPÉ Y CORPORACIÓN MASBOSQUES"/>
    <s v="En ejecución"/>
    <s v="Convenio No. 4600006890,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Rafael, bajo los parámetros establecidos en la Ordenanza Departamental N° 049 de 2016."/>
    <s v="Enero"/>
    <s v="13 meses"/>
    <s v="Régimen Especial"/>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6"/>
    <n v="17624"/>
    <d v="2017-05-30T00:00:00"/>
    <s v="N/A"/>
    <n v="4600006891"/>
    <x v="3"/>
    <s v="CORNARE, MUNICIPIO DE SAN RAFAEL Y CORPORACIÓN MASBOSQUES"/>
    <s v="En ejecución"/>
    <s v="Convenio No. 4600006891,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Carlos, bajo los parámetros establecidos en la Ordenanza Departamental N° 049 de 2016."/>
    <s v="Enero"/>
    <s v="6 meses"/>
    <s v="Régimen Especial"/>
    <s v="Recursos Propios"/>
    <n v="54439775"/>
    <n v="2721988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7"/>
    <n v="17625"/>
    <d v="2017-05-30T00:00:00"/>
    <s v="N/A"/>
    <n v="4600006882"/>
    <x v="3"/>
    <s v="CORNARE, MUNICIPIO DE SAN CARLOS Y CORPORACIÓN MASBOSQUES"/>
    <s v="En ejecución"/>
    <s v="Convenio No. 4600006882,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los ecosistemas estratégicos asociados al recurso Hídrico, en las reservas de los cañones Melcocho y Santo Domingo en los municipios de El Carmen de Viboral y Cocorná,  bajo los parámetros establecidos en la Ordenanza Departamental N° 049 de 2016."/>
    <s v="Enero"/>
    <s v="11 meses"/>
    <s v="Régimen Especial"/>
    <s v="Recursos Propios"/>
    <n v="50000000"/>
    <n v="85979446"/>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595"/>
    <n v="18773"/>
    <d v="2017-09-28T00:00:00"/>
    <s v="N/A"/>
    <n v="4600007537"/>
    <x v="3"/>
    <s v="CORNARE, MUNICIPIO DE EL CARMEN DE VIBORAL, COCORNÁ Y CORPORACIÓN MASBOSQUES"/>
    <s v="En ejecución"/>
    <s v="Convenio No. 4600007537,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Anori, bajo los parámetros establecidos en la Ordenanza Departamental N° 049 de 2016."/>
    <s v="Enero"/>
    <s v="11 meses"/>
    <s v="Régimen Especial"/>
    <s v="Recursos Propios"/>
    <n v="180000000"/>
    <n v="6329609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6"/>
    <n v="18012"/>
    <d v="2017-07-27T00:00:00"/>
    <s v="N/A"/>
    <n v="4600007094"/>
    <x v="3"/>
    <s v="CORANTIOQUIA, MUNICIPIO DE ANORÍ Y CORPORACIÓN MASBOSQUES"/>
    <s v="En ejecución"/>
    <s v="Convenio No. 4600007094,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Angostura, bajo los parámetros establecidos en la Ordenanza Departamental N° 049 de 2016."/>
    <s v="Enero"/>
    <s v="11 meses"/>
    <s v="Régimen Especial"/>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7"/>
    <n v="18013"/>
    <d v="2017-07-27T00:00:00"/>
    <s v="N/A"/>
    <n v="4600007092"/>
    <x v="3"/>
    <s v="CORANTIOQUIA, MUNICIPIO DE ANGOSTURA Y CORPORACIÓN MASBOSQUES"/>
    <s v="En ejecución"/>
    <s v="Convenio No. 4600007092,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Andes, bajo los parámetros establecidos en la Ordenanza Departamental N° 049 de 2016."/>
    <s v="Enero"/>
    <s v="11 meses"/>
    <s v="Régimen Especial"/>
    <s v="Recursos Propios"/>
    <n v="6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8"/>
    <n v="18014"/>
    <d v="2017-07-27T00:00:00"/>
    <s v="N/A"/>
    <n v="4600007093"/>
    <x v="3"/>
    <s v="CORANTIOQUIA, MUNICIPIO DE ANDES Y CORPORACIÓN MASBOSQUES"/>
    <s v="En ejecución"/>
    <s v="Convenio No. 4600007093,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Belmira, bajo los parámetros establecidos en la Ordenanza Departamental N° 049 de 2016."/>
    <s v="Enero"/>
    <s v="11 meses"/>
    <s v="Régimen Especial"/>
    <s v="Recursos Propios"/>
    <n v="120000000"/>
    <n v="4188293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9"/>
    <n v="18015"/>
    <d v="2017-07-27T00:00:00"/>
    <s v="N/A"/>
    <n v="4600007095"/>
    <x v="3"/>
    <s v="CORANTIOQUIA, MUNICIPIO DE BELMIRA Y CORPORACIÓN MASBOSQUES"/>
    <s v="En ejecución"/>
    <s v="Convenio No. 4600007095,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Betulia, bajo los parámetros establecidos en la Ordenanza Departamental N° 049 de 2016."/>
    <s v="Enero"/>
    <s v="11 meses"/>
    <s v="Régimen Especial"/>
    <s v="Recursos Propios"/>
    <n v="60000000"/>
    <n v="1801504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0"/>
    <n v="18016"/>
    <d v="2017-07-27T00:00:00"/>
    <s v="N/A"/>
    <n v="4600007096"/>
    <x v="3"/>
    <s v="CORANTIOQUIA, MUNICIPIO DE BETULIA Y CORPORACIÓN MASBOSQUES"/>
    <s v="En ejecución"/>
    <s v="Convenio No. 4600007096,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Briceño, bajo los parámetros establecidos en la Ordenanza Departamental N° 049 de 2016."/>
    <s v="Enero"/>
    <s v="11 meses"/>
    <s v="Régimen Especial"/>
    <s v="Recursos Propios"/>
    <n v="90000000"/>
    <n v="2921358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1"/>
    <n v="18017"/>
    <d v="2017-07-27T00:00:00"/>
    <s v="N/A"/>
    <n v="4600007097"/>
    <x v="3"/>
    <s v="CORANTIOQUIA, MUNICIPIO DE BRICEÑO Y CORPORACIÓN MASBOSQUES"/>
    <s v="En ejecución"/>
    <s v="Convenio No. 4600007097,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aracoli, bajo los parámetros establecidos en la Ordenanza Departamental N° 049 de 2016."/>
    <s v="Enero"/>
    <s v="11 meses"/>
    <s v="Régimen Especial"/>
    <s v="Recursos Propios"/>
    <n v="120000000"/>
    <n v="4138590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2"/>
    <n v="18018"/>
    <d v="2017-07-27T00:00:00"/>
    <s v="N/A"/>
    <n v="4600007098"/>
    <x v="3"/>
    <s v="CORANTIOQUIA, MUNICIPIO DE CARACOLÍ Y CORPORACIÓN MASBOSQUES"/>
    <s v="En ejecución"/>
    <s v="Convenio No. 4600007098,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iudad Bolivar, bajo los parámetros establecidos en la Ordenanza Departamental N° 049 de 2016."/>
    <s v="Enero"/>
    <s v="11 meses"/>
    <s v="Régimen Especial"/>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3"/>
    <n v="18019"/>
    <d v="2017-07-27T00:00:00"/>
    <s v="N/A"/>
    <n v="4600007099"/>
    <x v="3"/>
    <s v="CORANTIOQUIA, MUNICIPIO DE CIUDAD BOLIVAR Y CORPORACIÓN MASBOSQUES"/>
    <s v="En ejecución"/>
    <s v="Convenio No. 4600007099,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Donmatias, bajo los parámetros establecidos en la Ordenanza Departamental N° 049 de 2016."/>
    <s v="Enero"/>
    <s v="11 meses"/>
    <s v="Régimen Especial"/>
    <s v="Recursos Propios"/>
    <n v="60000000"/>
    <n v="1801504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4"/>
    <n v="18020"/>
    <d v="2017-07-27T00:00:00"/>
    <s v="N/A"/>
    <n v="4600007100"/>
    <x v="3"/>
    <s v="CORANTIOQUIA, MUNICIPIO DE DONMATÍAS Y CORPORACIÓN MASBOSQUES"/>
    <s v="En ejecución"/>
    <s v="Convenio No. 4600007100,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Ebejico, bajo los parámetros establecidos en la Ordenanza Departamental N° 049 de 2016."/>
    <s v="Enero"/>
    <s v="11 meses"/>
    <s v="Régimen Especial"/>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5"/>
    <n v="18021"/>
    <d v="2017-07-27T00:00:00"/>
    <s v="N/A"/>
    <n v="4600007101"/>
    <x v="3"/>
    <s v="CORANTIOQUIA, MUNICIPIO DE EBÉJICO Y CORPORACIÓN MASBOSQUES"/>
    <s v="En ejecución"/>
    <s v="Convenio No. 4600007101,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Gomez Plata, bajo los parámetros establecidos en la Ordenanza Departamental N° 049 de 2016."/>
    <s v="Enero"/>
    <s v="11 meses"/>
    <s v="Régimen Especial"/>
    <s v="Recursos Propios"/>
    <n v="210000000"/>
    <n v="7724351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6"/>
    <n v="18022"/>
    <d v="2017-07-27T00:00:00"/>
    <s v="N/A"/>
    <n v="4600007102"/>
    <x v="3"/>
    <s v="CORANTIOQUIA, MUNICIPIO DE GÓMEZ PLATA Y CORPORACIÓN MASBOSQUES"/>
    <s v="En ejecución"/>
    <s v="Convenio No. 4600007102,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Guadalupe, bajo los parámetros establecidos en la Ordenanza Departamental N° 049 de 2016."/>
    <s v="Enero"/>
    <s v="11 meses"/>
    <s v="Régimen Especial"/>
    <s v="Recursos Propios"/>
    <n v="120000000"/>
    <n v="4174092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7"/>
    <n v="18023"/>
    <d v="2017-07-27T00:00:00"/>
    <s v="N/A"/>
    <n v="4600007103"/>
    <x v="3"/>
    <s v="CORANTIOQUIA, MUNICIPIO DE GUADALUPE Y CORPORACIÓN MASBOSQUES"/>
    <s v="En ejecución"/>
    <s v="Convenio No. 4600007103,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ituango, bajo los parámetros establecidos en la Ordenanza Departamental N° 049 de 2016."/>
    <s v="Enero"/>
    <s v="11 meses"/>
    <s v="Régimen Especial"/>
    <s v="Recursos Propios"/>
    <n v="180000000"/>
    <n v="6524366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8"/>
    <n v="18024"/>
    <d v="2017-07-27T00:00:00"/>
    <s v="N/A"/>
    <n v="4600007104"/>
    <x v="3"/>
    <s v="CORANTIOQUIA, MUNICIPIO DE ITUANGO Y CORPORACIÓN MASBOSQUES"/>
    <s v="En ejecución"/>
    <s v="Convenio No. 4600007104,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Jerico, bajo los parámetros establecidos en la Ordenanza Departamental N° 049 de 2016."/>
    <s v="Enero"/>
    <s v="11 meses"/>
    <s v="Régimen Especial"/>
    <s v="Recursos Propios"/>
    <n v="68000000"/>
    <n v="1474879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9"/>
    <n v="18025"/>
    <d v="2017-07-27T00:00:00"/>
    <s v="N/A"/>
    <n v="4600007105"/>
    <x v="3"/>
    <s v="CORANTIOQUIA, MUNICIPIO DE JERICÓ Y CORPORACIÓN MASBOSQUES"/>
    <s v="En ejecución"/>
    <s v="Convenio No. 4600007105,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Liborina, bajo los parámetros establecidos en la Ordenanza Departamental N° 049 de 2016."/>
    <s v="Enero"/>
    <s v="11 meses"/>
    <s v="Régimen Especial"/>
    <s v="Recursos Propios"/>
    <n v="60000000"/>
    <n v="1850193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0"/>
    <n v="18026"/>
    <d v="2017-07-27T00:00:00"/>
    <s v="N/A"/>
    <n v="4600007106"/>
    <x v="3"/>
    <s v="CORANTIOQUIA, MUNICIPIO DE LIBORINA Y CORPORACIÓN MASBOSQUES"/>
    <s v="En ejecución"/>
    <s v="Convenio No. 4600007106,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Remedios, bajo los parámetros establecidos en la Ordenanza Departamental N° 049 de 2016."/>
    <s v="Enero"/>
    <s v="11 meses"/>
    <s v="Régimen Especial"/>
    <s v="Recursos Propios"/>
    <n v="216000000"/>
    <n v="7790288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1"/>
    <n v="18027"/>
    <d v="2017-07-27T00:00:00"/>
    <s v="N/A"/>
    <n v="460007107"/>
    <x v="3"/>
    <s v="CORANTIOQUIA, MUNICIPIO DE REMEDIOS Y CORPORACIÓN MASBOSQUES"/>
    <s v="En ejecución"/>
    <s v="Convenio No. 4600007107,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banalarga, bajo los parámetros establecidos en la Ordenanza Departamental N° 049 de 2016."/>
    <s v="Enero"/>
    <s v="11 meses"/>
    <s v="Régimen Especial"/>
    <s v="Recursos Propios"/>
    <n v="104000000"/>
    <n v="2434465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2"/>
    <n v="18028"/>
    <d v="2017-07-27T00:00:00"/>
    <s v="N/A"/>
    <n v="460007108"/>
    <x v="3"/>
    <s v="CORANTIOQUIA, MUNICIPIO DE SABANALARGA Y CORPORACIÓN MASBOSQUES"/>
    <s v="En ejecución"/>
    <s v="Convenio No. 4600007108,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Jeronimo, bajo los parámetros establecidos en la Ordenanza Departamental N° 049 de 2016."/>
    <s v="Enero"/>
    <s v="11 meses"/>
    <s v="Régimen Especial"/>
    <s v="Recursos Propios"/>
    <n v="67200000"/>
    <n v="136330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3"/>
    <n v="18029"/>
    <d v="2017-07-27T00:00:00"/>
    <s v="N/A"/>
    <n v="460007109"/>
    <x v="3"/>
    <s v="CORANTIOQUIA, MUNICIPIO DE SAN JERÓNIMO Y CORPORACIÓN MASBOSQUES"/>
    <s v="En ejecución"/>
    <s v="Convenio No. 4600007109,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ta Fe de Antioquia, bajo los parámetros establecidos en la Ordenanza Departamental N° 049 de 2016."/>
    <s v="Enero"/>
    <s v="11 meses"/>
    <s v="Régimen Especial"/>
    <s v="Recursos Propios"/>
    <n v="300000000"/>
    <n v="10728616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4"/>
    <n v="18030"/>
    <d v="2017-07-27T00:00:00"/>
    <s v="N/A"/>
    <n v="460007110"/>
    <x v="3"/>
    <s v="CORANTIOQUIA, MUNICIPIO DE SANTA FE DE ANTIOQUIA Y CORPORACIÓN MASBOSQUES"/>
    <s v="En ejecución"/>
    <s v="Convenio No. 4600007110,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Taraza, bajo los parámetros establecidos en la Ordenanza Departamental N° 049 de 2016."/>
    <s v="Enero"/>
    <s v="11 meses"/>
    <s v="Régimen Especial"/>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5"/>
    <n v="18031"/>
    <d v="2017-07-27T00:00:00"/>
    <s v="N/A"/>
    <n v="460007111"/>
    <x v="3"/>
    <s v="CORANTIOQUIA, MUNICIPIO DE TARAZÁ Y CORPORACIÓN MASBOSQUES"/>
    <s v="En ejecución"/>
    <s v="Convenio No. 4600007111,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Vegachi, bajo los parámetros establecidos en la Ordenanza Departamental N° 049 de 2016."/>
    <s v="Enero"/>
    <s v="11 meses"/>
    <s v="Régimen Especial"/>
    <s v="Recursos Propios"/>
    <n v="40000000"/>
    <n v="586030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6"/>
    <n v="18032"/>
    <d v="2017-07-27T00:00:00"/>
    <s v="N/A"/>
    <n v="4600007112"/>
    <x v="3"/>
    <s v="CORANTIOQUIA, MUNICIPIO DE VEGACHÍ Y CORPORACIÓN MASBOSQUES"/>
    <s v="En ejecución"/>
    <s v="Convenio No. 4600007112,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Yolombo, bajo los parámetros establecidos en la Ordenanza Departamental N° 049 de 2016."/>
    <s v="Enero"/>
    <s v="11 meses"/>
    <s v="Régimen Especial"/>
    <s v="Recursos Propios"/>
    <n v="120000000"/>
    <n v="4138590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7"/>
    <n v="18033"/>
    <d v="2017-07-27T00:00:00"/>
    <s v="N/A"/>
    <n v="460007125"/>
    <x v="3"/>
    <s v="CORANTIOQUIA, MUNICIPIO DE YOLOMBÓ Y CORPORACIÓN MASBOSQUES"/>
    <s v="En ejecución"/>
    <s v="Convenio No. 4600007125,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Yondo, bajo los parámetros establecidos en la Ordenanza Departamental N° 049 de 2016."/>
    <s v="Enero"/>
    <s v="11 meses"/>
    <s v="Régimen Especial"/>
    <s v="Recursos Propios"/>
    <n v="83987064"/>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8"/>
    <n v="18034"/>
    <d v="2017-07-27T00:00:00"/>
    <s v="N/A"/>
    <n v="460007113"/>
    <x v="3"/>
    <s v="CORANTIOQUIA, MUNICIPIO DE YONDÓ Y CORPORACIÓN MASBOSQUES"/>
    <s v="En ejecución"/>
    <s v="Convenio No. 4600007113,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isneros, bajo los parámetros establecidos en la Ordenanza Departamental N° 049 de 2016."/>
    <s v="Enero"/>
    <s v="11 meses"/>
    <s v="Régimen Especial"/>
    <s v="Recursos Propios"/>
    <n v="60000000"/>
    <n v="1850193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9"/>
    <s v="18035-18036"/>
    <d v="2017-07-27T00:00:00"/>
    <s v="N/A"/>
    <n v="4600007114"/>
    <x v="3"/>
    <s v="CORANTIOQUIA, MUNICIPIO DE CISNEROS Y CORPORACIÓN MASBOSQUES"/>
    <s v="En ejecución"/>
    <s v="Convenio No. 4600007114,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LGAR bajo los parámetros establecidos en la Ordenanza Departamental N° 049 de 2016."/>
    <s v="Enero"/>
    <s v="10 meses"/>
    <s v="Régimen Especial"/>
    <s v="Recursos Propios"/>
    <n v="60000000"/>
    <n v="1864394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6"/>
    <n v="18215"/>
    <d v="2017-07-28T00:00:00"/>
    <s v="N/A"/>
    <n v="4600007116"/>
    <x v="3"/>
    <s v="CORANTIOQUIA, MUNICIPIO DE SALGAR Y CORPORACIÓN MASBOSQUES"/>
    <s v="En ejecución"/>
    <s v="Convenio No. 4600007116,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JARDIN bajo los parámetros establecidos en la Ordenanza Departamental N° 049 de 2016."/>
    <s v="Enero"/>
    <s v="10 meses"/>
    <s v="Régimen Especial"/>
    <s v="Recursos Propios"/>
    <n v="50000000"/>
    <n v="2434465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485"/>
    <n v="18584"/>
    <d v="2017-09-14T00:00:00"/>
    <s v="N/A"/>
    <n v="4600007443"/>
    <x v="3"/>
    <s v="CORANTIOQUIA, MUNICIPIO DE JARDÍN Y CORPORACIÓN MASBOSQUES"/>
    <s v="En ejecución"/>
    <s v="Convenio No. 4600007443, VF6000002256 Ordenanza 40 del 04 de octubre de 2017"/>
    <s v="Diana Carolina Uribe Gutierr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oncordia, bajo los parámetros establecidos en la Ordenanza Departamental N° 049 de 2016."/>
    <s v="Enero"/>
    <s v="10 meses"/>
    <s v="Régimen Especial"/>
    <s v="Recursos Propios"/>
    <n v="62987565"/>
    <n v="5161065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486"/>
    <n v="18583"/>
    <d v="2017-09-14T00:00:00"/>
    <s v="N/A"/>
    <n v="4600007444"/>
    <x v="3"/>
    <s v="CORANTIOQUIA, MUNICIPIO DE CONCORDIA Y CORPORACIÓN MASBOSQUES"/>
    <s v="En ejecución"/>
    <s v="Convenio No. 4600007444,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Abriaqui, bajo los parámetros establecidos en la Ordenanza Departamental N° 049 de 2016."/>
    <s v="Enero"/>
    <s v="10 meses"/>
    <s v="Régimen Especial"/>
    <s v="Recursos Propios"/>
    <n v="24455796"/>
    <n v="960364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7"/>
    <n v="18188"/>
    <d v="2017-09-04T00:00:00"/>
    <s v="N/A"/>
    <n v="4600007399"/>
    <x v="3"/>
    <s v="CORPOURABA, MUNICIPIO DE ABRIAQUÍ Y CORPORACIÓN MASBOSQUES"/>
    <s v="En ejecución"/>
    <s v="Convenio No. 4600007399,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arepa, bajo los parámetros establecidos en la Ordenanza Departamental N° 049 de 2016."/>
    <s v="Enero"/>
    <s v="10 meses"/>
    <s v="Régimen Especial"/>
    <s v="Recursos Propios"/>
    <n v="160000000"/>
    <n v="3002524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8"/>
    <n v="18789"/>
    <d v="2017-09-04T00:00:00"/>
    <s v="N/A"/>
    <n v="4600007400"/>
    <x v="3"/>
    <s v="CORPOURABA, MUNICIPIO DE CAREPA Y CORPORACIÓN MASBOSQUES"/>
    <s v="En ejecución"/>
    <s v="Convenio No. 4600007400,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higorodo, bajo los parámetros establecidos en la Ordenanza Departamental N° 049 de 2016."/>
    <s v="Enero"/>
    <s v="10 meses"/>
    <s v="Régimen Especial"/>
    <s v="Recursos Propios"/>
    <n v="80000000"/>
    <n v="1537878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9"/>
    <n v="18190"/>
    <d v="2017-09-04T00:00:00"/>
    <s v="N/A"/>
    <n v="4600007401"/>
    <x v="3"/>
    <s v="CORPOURABA, MUNICIPIO DE CHIGORODÓ Y CORPORACIÓN MASBOSQUES"/>
    <s v="En ejecución"/>
    <s v="Convenio No. 4600007401,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Dabeiba, bajo los parámetros establecidos en la Ordenanza Departamental N° 049 de 2016."/>
    <s v="Enero"/>
    <s v="10 meses"/>
    <s v="Régimen Especial"/>
    <s v="Recursos Propios"/>
    <n v="120000000"/>
    <n v="2563130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0"/>
    <n v="18191"/>
    <d v="2017-09-04T00:00:00"/>
    <s v="N/A"/>
    <n v="4600007400"/>
    <x v="3"/>
    <s v="CORPOURABA, MUNICIPIO DE DABEIBA Y CORPORACIÓN MASBOSQUES"/>
    <s v="En ejecución"/>
    <s v="Convenio No. 4600007402,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Frontino, bajo los parámetros establecidos en la Ordenanza Departamental N° 049 de 2016."/>
    <s v="Enero"/>
    <s v="10 meses"/>
    <s v="Régimen Especial"/>
    <s v="Recursos Propios"/>
    <n v="84000000"/>
    <n v="1684342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1"/>
    <n v="18192"/>
    <d v="2017-09-04T00:00:00"/>
    <s v="N/A"/>
    <n v="4600007403"/>
    <x v="3"/>
    <s v="CORPOURABA, MUNICIPIO DE FRONTINO Y CORPORACIÓN MASBOSQUES"/>
    <s v="En ejecución"/>
    <s v="Convenio No. 4600007403,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Giraldo, bajo los parámetros establecidos en la Ordenanza Departamental N° 049 de 2016."/>
    <s v="Enero"/>
    <s v="10 meses"/>
    <s v="Régimen Especial"/>
    <s v="Recursos Propios"/>
    <n v="64000000"/>
    <n v="1529190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2"/>
    <n v="18193"/>
    <d v="2017-09-04T00:00:00"/>
    <s v="N/A"/>
    <n v="4600007404"/>
    <x v="3"/>
    <s v="CORPOURABA, MUNICIPIO DE GIRALDO Y CORPORACIÓN MASBOSQUES"/>
    <s v="En ejecución"/>
    <s v="Convenio No. 4600007404,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n Pedro de Uraba, bajo los parámetros establecidos en la Ordenanza Departamental N° 049 de 2016."/>
    <s v="Enero"/>
    <s v="10 meses"/>
    <s v="Régimen Especial"/>
    <s v="Recursos Propios"/>
    <n v="80000000"/>
    <n v="16111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3"/>
    <n v="18194"/>
    <d v="2017-09-04T00:00:00"/>
    <s v="N/A"/>
    <n v="4600007405"/>
    <x v="3"/>
    <s v="CORPOURABA, MUNICIPIO DE SAN PEDRO DE URABÁ Y CORPORACIÓN MASBOSQUES"/>
    <s v="En ejecución"/>
    <s v="Convenio No. 4600007405,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Cañasgordas bajo los parámetros establecidos en la Ordenanza Departamental N° 049 de 2016."/>
    <s v="Enero"/>
    <s v="10 meses"/>
    <s v="Régimen Especial"/>
    <s v="Recursos Propios"/>
    <n v="80000000"/>
    <n v="1794191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4"/>
    <n v="18195"/>
    <d v="2017-09-04T00:00:00"/>
    <s v="N/A"/>
    <n v="4600007406"/>
    <x v="3"/>
    <s v="CORPOURABA, MUNICIPIO DE CAÑASGORDAS Y CORPORACIÓN MASBOSQUES"/>
    <s v="En ejecución"/>
    <s v="Convenio No. 4600007406,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Uramita bajo los parámetros establecidos en la Ordenanza Departamental N° 049 de 2016."/>
    <s v="Enero"/>
    <s v="10 meses"/>
    <s v="Régimen Especial"/>
    <s v="Recursos Propios"/>
    <n v="80000000"/>
    <n v="16111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5"/>
    <n v="18196"/>
    <d v="2017-09-04T00:00:00"/>
    <s v="N/A"/>
    <n v="4600007407"/>
    <x v="3"/>
    <s v="CORPOURABA, MUNICIPIO DE URAMITA Y CORPORACIÓN MASBOSQUES"/>
    <s v="En ejecución"/>
    <s v="Convenio No. 4600007407,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Peque bajo los parámetros establecidos en la Ordenanza Departamental N° 049 de 2016."/>
    <s v="Enero"/>
    <s v="10 meses"/>
    <s v="Régimen Especial"/>
    <s v="Recursos Propios"/>
    <n v="120000000"/>
    <n v="2343433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6"/>
    <n v="18197"/>
    <d v="2017-09-04T00:00:00"/>
    <s v="N/A"/>
    <n v="4600007408"/>
    <x v="3"/>
    <s v="CORPOURABA, MUNICIPIO DE PEQUE Y CORPORACIÓN MASBOSQUES"/>
    <s v="En ejecución"/>
    <s v="Convenio No. 4600007408,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Mutata bajo los parámetros establecidos en la Ordenanza Departamental N° 049 de 2016."/>
    <s v="Enero"/>
    <s v="10 meses"/>
    <s v="Régimen Especial"/>
    <s v="Recursos Propios"/>
    <n v="60000000"/>
    <n v="1171716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7"/>
    <n v="18198"/>
    <d v="2017-09-04T00:00:00"/>
    <s v="N/A"/>
    <n v="4600007409"/>
    <x v="3"/>
    <s v="CORPOURABA, MUNICIPIO DE MUTATÁ Y CORPORACIÓN MASBOSQUES"/>
    <s v="En ejecución"/>
    <s v="Convenio No. 4600007409,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Urrao bajo los parámetros establecidos en la Ordenanza Departamental N° 049 de 2016."/>
    <s v="Enero"/>
    <s v="14 meses"/>
    <s v="Régimen Especial"/>
    <s v="Recursos Propios"/>
    <n v="200000000"/>
    <n v="4101008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316"/>
    <n v="18214"/>
    <d v="2017-09-04T00:00:00"/>
    <s v="N/A"/>
    <n v="4600007410"/>
    <x v="3"/>
    <s v="CORPOURABA, MUNICIPIO DE URRAO Y CORPORACIÓN MASBOSQUES"/>
    <s v="En ejecución"/>
    <s v="Convenio No. 4600007410, VF6000002256 Ordenanza 40 del 04 de octubre de 2017"/>
    <s v="Javier Alezander Robledo Blandón"/>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Barbosa, bajo los parámetros establecidos en la Ordenanza Departamental N° 049 de 2016."/>
    <s v="Enero"/>
    <s v="14 meses"/>
    <s v="Régimen Especial"/>
    <s v="Recursos Propios"/>
    <n v="26996104"/>
    <n v="26996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4"/>
    <s v="N/A"/>
    <d v="2017-10-31T00:00:00"/>
    <s v="N/A"/>
    <s v="2017-AS-34-0004"/>
    <x v="3"/>
    <s v="ÁREA METROPOLITANA DEL VALLE DE ABURRÁ, CORANTIOQUIA, MUNICIPIO DE BARBOSA Y LA CORPORACIÓN MASBOSQUES"/>
    <s v="En ejecución"/>
    <s v="Convenio No. 2017-AS-34-0004,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Envigado, bajo los parámetros establecidos en la Ordenanza Departamental N° 049 de 2016."/>
    <s v="Enero"/>
    <s v="14 meses"/>
    <s v="Régimen Especial"/>
    <s v="Recursos Propios"/>
    <n v="104640373"/>
    <n v="10464037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5"/>
    <s v="N/A"/>
    <d v="2017-10-31T00:00:00"/>
    <s v="N/A"/>
    <s v="2017-AS-34-0005"/>
    <x v="3"/>
    <s v="ÁREA METROPOLITANA DEL VALLE DE ABURRÁ, CORANTIOQUIA, MUNICIPIO DE ENVIGADO Y LA CORPORACIÓN MASBOSQUES"/>
    <s v="En ejecución"/>
    <s v="Convenio No. 2017-AS-34-0005,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Girardota, bajo los parámetros establecidos en la Ordenanza Departamental N° 049 de 2016."/>
    <s v="Enero"/>
    <s v="14 meses"/>
    <s v="Régimen Especial"/>
    <s v="Recursos Propios"/>
    <n v="50028707"/>
    <n v="5002870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7"/>
    <s v="N/A"/>
    <d v="2017-10-31T00:00:00"/>
    <s v="N/A"/>
    <s v="2017-AS-34-0007"/>
    <x v="3"/>
    <s v="ÁREA METROPOLITANA DEL VALLE DE ABURRÁ, CORANTIOQUIA, MUNICIPIO DE GIRARDOTA Y LA CORPORACIÓN MASBOSQUES"/>
    <s v="En ejecución"/>
    <s v="Convenio No. 2017-AS-34-0007,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Itagui, bajo los parámetros establecidos en la Ordenanza Departamental N° 049 de 2016"/>
    <s v="Enero"/>
    <s v="14 meses"/>
    <s v="Régimen Especial"/>
    <s v="Recursos Propios"/>
    <n v="54276652"/>
    <n v="5427665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6"/>
    <s v="N/A"/>
    <d v="2017-10-31T00:00:00"/>
    <s v="N/A"/>
    <s v="2017-AS-34-0006"/>
    <x v="3"/>
    <s v="ÁREA METROPOLITANA DEL VALLE DE ABURRÁ, CORANTIOQUIA, MUNICIPIO DE ITAGUI Y LA CORPORACIÓN MASBOSQUES"/>
    <s v="En ejecución"/>
    <s v="Convenio No. 2017-AS-34-0006, VF6000002256 Ordenanza 40 del 04 de octubre de 2017"/>
    <s v="Santiago Arbelaez Arbelaez"/>
    <s v="Tipo C Supervisión"/>
    <s v="Supervisión técnica, jurídica, administrativa, contable y/o financiera"/>
  </r>
  <r>
    <x v="19"/>
    <n v="77101604"/>
    <s v="Implementar el esquema de pago por servicios ambientales BANCO2, para la conservación de ecosistemas estratégicos asociados al recurso hídrico, en el municipio de Sabaneta, bajo los parámetros establecidos en la Ordenanza Departamental N° 049 de 2016."/>
    <s v="Enero"/>
    <s v="6 meses"/>
    <s v="Régimen Especial"/>
    <s v="Recursos Propios"/>
    <n v="54276652"/>
    <n v="5427665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9"/>
    <s v="N/A"/>
    <d v="2017-11-09T00:00:00"/>
    <s v="N/A"/>
    <s v="2017-AS-34-0009"/>
    <x v="3"/>
    <s v="ÁREA METROPOLITANA DEL VALLE DE ABURRÁ, CORANTIOQUIA, MUNICIPIO DE SABANETA Y LA CORPORACIÓN MASBOSQUES"/>
    <s v="En ejecución"/>
    <s v="Convenio No. 2017-AS-34-0009, VF6000002256 Ordenanza 40 del 04 de octubre de 2017"/>
    <s v="Santiago Arbelaez Arbelaez"/>
    <s v="Tipo C Supervisión"/>
    <s v="Supervisión técnica, jurídica, administrativa, contable y/o financiera"/>
  </r>
  <r>
    <x v="19"/>
    <n v="77101604"/>
    <s v="Implementar acciones de control, vigilancia y administración de los predios públicos adquiridos en los municipios del Departamento de Antioquia para la protección de las fuentes de agua que abastecen acueductos."/>
    <s v="Junio"/>
    <s v="6 meses"/>
    <s v="Régimen Especial"/>
    <s v="Recursos Propios"/>
    <n v="350000000"/>
    <n v="350000000"/>
    <s v="No"/>
    <s v="N/A"/>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m/>
    <m/>
    <m/>
    <m/>
    <m/>
    <x v="0"/>
    <m/>
    <m/>
    <m/>
    <s v="Alvaro Londoño Maya"/>
    <s v="Tipo C Supervisión"/>
    <s v="Supervisión técnica, jurídica, administrativa, contable y/o financiera"/>
  </r>
  <r>
    <x v="19"/>
    <n v="77101703"/>
    <s v="Implementación Proyectos educativos y de participación para la construcción de una_x000a_cultura ambiental sustentable en el departamento de Antioquia"/>
    <s v="Junio"/>
    <s v="6 meses"/>
    <s v="Régimen Especial"/>
    <s v="Recursos Propios"/>
    <n v="101281203"/>
    <n v="101281203"/>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0"/>
    <m/>
    <m/>
    <m/>
    <s v="Hernan Dario Valencia Gutierrez"/>
    <s v="Tipo C Supervisión"/>
    <s v="Supervisión técnica, jurídica, administrativa, contable y/o financiera"/>
  </r>
  <r>
    <x v="19"/>
    <n v="80101602"/>
    <s v="Suministro de bolsas plásticas oxi-biodegradables, como elemento de apoyo a la estrategia educativa del programa Basura Cero."/>
    <s v="Febrero"/>
    <s v="6 meses"/>
    <s v="Selección Abreviada - Menor Cuantía"/>
    <s v="Recursos Propios"/>
    <n v="200000000"/>
    <n v="200000000"/>
    <s v="No"/>
    <s v="N/A"/>
    <s v="CARLOS ANDRES ESCOBAR DIEZ"/>
    <s v="Profesional universitario"/>
    <s v="3838685"/>
    <s v="carlos.escobar@antioquia.gov.co"/>
    <s v="Educación y cultura para la sostenibilidad ambiental del Departamento de Antioquia"/>
    <s v="Acciones contempladas en el Proyecto de Ordenanza “Basuras Cero” Implementadas"/>
    <s v="Implementación Proyectos educativos y de participación para la construcción de una_x000a_cultura ambiental sustentable en el departamento de Antioquia"/>
    <s v="210001-001"/>
    <n v="34020302"/>
    <s v="Proyecto de Ordenanza Basuras Cero"/>
    <m/>
    <m/>
    <m/>
    <m/>
    <m/>
    <x v="0"/>
    <m/>
    <m/>
    <m/>
    <s v="Aracely Santillana"/>
    <s v="Tipo C Supervisión"/>
    <s v="Supervisión técnica, jurídica, administrativa, contable y/o financiera"/>
  </r>
  <r>
    <x v="19"/>
    <n v="77101604"/>
    <s v="Implementación de los Planes de Ordenación y Manejo de las Cuencas Hidrográficas (POMCA) de la jurisdicción de CORPOURABA."/>
    <s v="Junio"/>
    <s v="3 meses"/>
    <s v="Régimen Especial"/>
    <s v="Recursos Propios"/>
    <n v="225000000"/>
    <n v="225000000"/>
    <s v="No"/>
    <s v="N/A"/>
    <s v="CARLOS ANDRES ESCOBAR DIEZ"/>
    <s v="Profesional universitario"/>
    <s v="3838685"/>
    <s v="carlos.escobar@antioquia.gov.co"/>
    <s v="Protección y Conservación del Recurso Hídrico"/>
    <s v="Proyectos contemplados en los Planes de Ordenamiento y Manejo de Cuencas Hidrográficas (POMCAS) implementados en las 9 subregiones del Departamento"/>
    <s v="Protección y conservación del recurso hidrico en el departamento de Antioquia"/>
    <s v="210021-001"/>
    <n v="34020106"/>
    <s v="Proyectos contemplados POMCAS"/>
    <m/>
    <m/>
    <m/>
    <m/>
    <m/>
    <x v="0"/>
    <m/>
    <m/>
    <m/>
    <s v="Andres Felipe Posada Zapata"/>
    <s v="Tipo C Supervisión"/>
    <s v="Supervisión técnica, jurídica, administrativa, contable y/o financiera"/>
  </r>
  <r>
    <x v="19"/>
    <n v="77101604"/>
    <s v="Cofinanciar la publicación de la actualización y monitoreo del estado del recurso hídrico en el Departamento de Antioquia."/>
    <s v="Junio"/>
    <s v="6 meses"/>
    <s v="Régimen Especial"/>
    <s v="Recursos Propios"/>
    <n v="25000000"/>
    <n v="25000000"/>
    <s v="No"/>
    <s v="N/A"/>
    <s v="CARLOS ANDRES ESCOBAR DIEZ"/>
    <s v="Profesional universitario"/>
    <s v="3838685"/>
    <s v="carlos.escobar@antioquia.gov.co"/>
    <s v="Protección y Conservación del Recurso Hídrico"/>
    <s v="Estudio de actualización del estado de los recurso hídrico en el departamento de Antioquia editado y socializado."/>
    <s v="Protección y conservación del recurso hidrico en el departamento de Antioquia"/>
    <s v="210021-001"/>
    <n v="34020103"/>
    <s v="Est actlización estado recurso hídrico "/>
    <m/>
    <m/>
    <m/>
    <m/>
    <m/>
    <x v="0"/>
    <m/>
    <m/>
    <m/>
    <s v="Carlos Mario Sierra Zapata"/>
    <s v="Tipo C Supervisión"/>
    <s v="Supervisión técnica, jurídica, administrativa, contable y/o financiera"/>
  </r>
  <r>
    <x v="19"/>
    <n v="77101703"/>
    <s v="Elaboración de la Política Pública de Bienestar animal."/>
    <s v="Febrero"/>
    <s v="10 meses"/>
    <s v="Mínima Cuantía"/>
    <s v="Recursos Propios"/>
    <n v="60000000"/>
    <n v="6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Myriam Ceballos Marín"/>
    <s v="Tipo C Supervisión"/>
    <s v="Supervisión técnica, jurídica, administrativa, contable y/o financiera"/>
  </r>
  <r>
    <x v="19"/>
    <n v="77101703"/>
    <s v="Fortalecimiento de las mesas ambientales del Departamento de Antioquia."/>
    <s v="Febrero"/>
    <s v="6 meses"/>
    <s v="Mínima Cuantía"/>
    <s v="Recursos Propios"/>
    <n v="70000000"/>
    <n v="7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Myriam Ceballos Marín"/>
    <s v="Tipo C Supervisión"/>
    <s v="Supervisión técnica, jurídica, administrativa, contable y/o financiera"/>
  </r>
  <r>
    <x v="19"/>
    <n v="77101703"/>
    <s v="Implementación Plan de Acción del Comité Minero Ambiental."/>
    <s v="Junio"/>
    <s v="6 meses"/>
    <s v="Régimen Especial"/>
    <s v="Recursos Propios"/>
    <n v="40000000"/>
    <n v="4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Myriam Ceballos Marín"/>
    <s v="Tipo C Supervisión"/>
    <s v="Supervisión técnica, jurídica, administrativa, contable y/o financiera"/>
  </r>
  <r>
    <x v="19"/>
    <n v="77101703"/>
    <s v="Fortalecer las instancias de participación y los procesos de Gestión Ambiental en el marco del Consejo Departamental Ambiental de Antioquia – CODEAM."/>
    <s v="Junio"/>
    <s v="6 meses"/>
    <s v="Régimen Especial"/>
    <s v="Recursos Propios"/>
    <n v="75000000"/>
    <n v="7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Juan David Ramirez Bedoya"/>
    <s v="Tipo C Supervisión"/>
    <s v="Supervisión técnica, jurídica, administrativa, contable y/o financiera"/>
  </r>
  <r>
    <x v="19"/>
    <n v="77101604"/>
    <s v="Apoyo a proyectos de la comisión para la prevención, mitigación y control de incendios forestales en el departamento de Antioquia implementados"/>
    <s v="Junio"/>
    <s v="6 meses"/>
    <s v="Régimen Especial"/>
    <s v="Recursos Propios"/>
    <n v="20000000"/>
    <n v="20000000"/>
    <s v="No"/>
    <s v="N/A"/>
    <s v="CARLOS ANDRES ESCOBAR DIEZ"/>
    <s v="Profesional universitario"/>
    <s v="3838685"/>
    <s v="carlos.escobar@antioquia.gov.co"/>
    <s v="Conservación de Ecosistemas Estratégicos"/>
    <s v="Proyectos contemplados en el Plan de Acción de la comisión para la prevención, mitigación y control de incendios forestales en el departamento de Antioquia implementados"/>
    <s v="Protección y conservación de áreas de ecosistemas estratégicos, Antioquia"/>
    <s v="210022-001"/>
    <n v="34020208"/>
    <s v="Proy Plan Acción comisión incen fostls "/>
    <m/>
    <m/>
    <m/>
    <m/>
    <m/>
    <x v="0"/>
    <m/>
    <m/>
    <m/>
    <s v="Aracely Santillana"/>
    <s v="Tipo C Supervisión"/>
    <s v="Supervisión técnica, jurídica, administrativa, contable y/o financiera"/>
  </r>
  <r>
    <x v="19"/>
    <n v="77101604"/>
    <s v="Apoyar la creación del Sistema Local de Áreas Protegidas en los municipios del Departamento."/>
    <s v="Julio"/>
    <s v="5 meses"/>
    <s v="Régimen Especial"/>
    <s v="Recursos Propios"/>
    <n v="96281203"/>
    <n v="96281203"/>
    <s v="No"/>
    <s v="N/A"/>
    <s v="CARLOS ANDRES ESCOBAR DIEZ"/>
    <s v="Profesional universitario"/>
    <s v="3838685"/>
    <s v="carlos.escobar@antioquia.gov.co"/>
    <s v="Conservación de Ecosistemas Estratégicos"/>
    <s v="Diseño e implementación de Sistemas Locales de Áreas Protegidas – SILAP"/>
    <s v="Protección y conservación de áreas de ecosistemas estratégicos, Antioquia"/>
    <s v="210022-001"/>
    <n v="34020202"/>
    <s v="Diseño e implementación de SILAP"/>
    <m/>
    <m/>
    <m/>
    <m/>
    <m/>
    <x v="0"/>
    <m/>
    <m/>
    <m/>
    <s v="Andres Correa Maya"/>
    <s v="Tipo C Supervisión"/>
    <s v="Supervisión técnica, jurídica, administrativa, contable y/o financiera"/>
  </r>
  <r>
    <x v="19"/>
    <n v="77111603"/>
    <s v="Áreas de espacio público de protección ambiental recuperadas."/>
    <s v="Julio"/>
    <s v="5 meses"/>
    <s v="Régimen Especial"/>
    <s v="Recursos Propios"/>
    <n v="99330187"/>
    <n v="99330187"/>
    <s v="No"/>
    <s v="N/A"/>
    <s v="CARLOS ANDRES ESCOBAR DIEZ"/>
    <s v="Profesional universitario"/>
    <s v="3838685"/>
    <s v="carlos.escobar@antioquia.gov.co"/>
    <s v="Conservación de Ecosistemas Estratégicos"/>
    <s v="Áreas en ecosistemas estratégicos restaurada"/>
    <s v="Protección y conservación de áreas de ecosistemas estratégicos, Antioquia"/>
    <s v="210022-001"/>
    <n v="34020201"/>
    <s v="Áreas en ecosis estratégicos restaur"/>
    <m/>
    <m/>
    <m/>
    <m/>
    <m/>
    <x v="0"/>
    <m/>
    <m/>
    <m/>
    <s v="Carlos Mario Sierra Zapata"/>
    <s v="Tipo C Supervisión"/>
    <s v="Supervisión técnica, jurídica, administrativa, contable y/o financiera"/>
  </r>
  <r>
    <x v="19"/>
    <n v="77111603"/>
    <s v="Cofinanciar la restauración ecológica de áreas de ecosistemas estratégicos."/>
    <s v="Julio"/>
    <s v="15 meses"/>
    <s v="Régimen Especial"/>
    <s v="Recursos Propios"/>
    <n v="230000000"/>
    <n v="230000000"/>
    <s v="No"/>
    <s v="N/A"/>
    <s v="CARLOS ANDRES ESCOBAR DIEZ"/>
    <s v="Profesional universitario"/>
    <s v="3838685"/>
    <s v="carlos.escobar@antioquia.gov.co"/>
    <s v="Conservación de Ecosistemas Estratégicos"/>
    <s v="Áreas en ecosistemas estratégicos restaurada"/>
    <s v="Protección y conservación de áreas de ecosistemas estratégicos, Antioquia"/>
    <s v="210022-001"/>
    <n v="34020201"/>
    <s v="Áreas en ecosis estratégicos restaur"/>
    <m/>
    <m/>
    <m/>
    <m/>
    <m/>
    <x v="0"/>
    <m/>
    <m/>
    <m/>
    <s v="Carlos Mario Sierra Zapata"/>
    <s v="Tipo C Supervisión"/>
    <s v="Supervisión técnica, jurídica, administrativa, contable y/o financiera"/>
  </r>
  <r>
    <x v="19"/>
    <n v="90121500"/>
    <s v="Adquisición de Tiquetes Aéreos para la Gobernación de Antioquia"/>
    <s v="Enero"/>
    <s v="12 meses"/>
    <s v="Contratación Directa"/>
    <s v="Recursos Propios"/>
    <n v="35000000"/>
    <n v="30000000"/>
    <s v="Si"/>
    <s v="Aprobadas"/>
    <s v="CARLOS ANDRES ESCOBAR DIEZ"/>
    <s v="Profesional universitario"/>
    <s v="3838686"/>
    <s v="carlos.escobar@antioquia.gov.co"/>
    <m/>
    <m/>
    <m/>
    <m/>
    <m/>
    <m/>
    <m/>
    <m/>
    <m/>
    <m/>
    <m/>
    <x v="0"/>
    <m/>
    <m/>
    <s v="VF 6000002258 del 3 ago-17 Ordenanza 11 del 18 de julio de 2017_x000a_Entrega de CDP a La Secretaría General"/>
    <s v="Elvia Gómez Betancur"/>
    <s v="Tipo C Supervisión"/>
    <s v="Supervisión técnica, jurídica, administrativa, contable y/o financiera"/>
  </r>
  <r>
    <x v="19"/>
    <n v="80111504"/>
    <s v="Contratación de un servidor público en temporalidad  e incluye los  viáticos"/>
    <s v="Enero"/>
    <s v="12 meses"/>
    <s v="Contratación Directa"/>
    <s v="Recursos Propios"/>
    <n v="103718797"/>
    <n v="103718797"/>
    <s v="No"/>
    <s v="N/A"/>
    <s v="CARLOS ANDRES ESCOBAR DIEZ"/>
    <s v="Profesional universitario"/>
    <s v="3838685"/>
    <s v="carlos.escobar@antioquia.gov.co"/>
    <s v="Conservación de Ecosistemas Estratégicos"/>
    <s v="Áreas apoyadas para declaratoria dentro del Sistema Departamental de Áreas Protegidas (SIDAP)"/>
    <s v="Protección y conservación de áreas de ecosistemas estratégicos, Antioquia"/>
    <s v="210022-001"/>
    <n v="34020205"/>
    <s v="Áreas apoyadas para declaratoria SIDAP"/>
    <m/>
    <m/>
    <m/>
    <m/>
    <m/>
    <x v="0"/>
    <m/>
    <m/>
    <s v="Entrega de CDP a La Secretaria  de Gestion Humana y Desarrollo Organizacional"/>
    <s v="N/A"/>
    <s v="Tipo C:  Supervisión"/>
    <s v="Tecnica, Administrativa, Financiera, juridica y contable."/>
  </r>
  <r>
    <x v="19"/>
    <n v="80111504"/>
    <s v="Contratación de un servidor público en temporalidad  y incluye los  viáticos"/>
    <s v="Enero"/>
    <s v="12 meses"/>
    <s v="Contratación Directa"/>
    <s v="Recursos Propios"/>
    <n v="103718797"/>
    <n v="103718797"/>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Entrega de CDP a La Secretaria  de Gestion Humana y Desarrollo Organizacional"/>
    <s v="N/A"/>
    <s v="Tipo C:  Supervisión"/>
    <s v="Tecnica, Administrativa, Financiera, juridica y contable."/>
  </r>
  <r>
    <x v="19"/>
    <n v="80111504"/>
    <s v="Contratación de un servidor público en temporalidad y incluye los viáticos"/>
    <s v="Enero"/>
    <s v="6 meses"/>
    <s v="Contratación Directa"/>
    <s v="Recursos Propios"/>
    <n v="103718797"/>
    <n v="103718797"/>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0"/>
    <m/>
    <m/>
    <s v="Entrega de CDP a La Secretaria  de Gestion Humana y Desarrollo Organizacional"/>
    <s v="N/A"/>
    <s v="Tipo C:  Supervisión"/>
    <s v="Tecnica, Administrativa, Financiera, juridica y contable."/>
  </r>
  <r>
    <x v="19"/>
    <n v="80111504"/>
    <s v="Contratación de dos practicantes de excelencia, para el segundo semestre"/>
    <s v="Junio"/>
    <s v="16 meses"/>
    <s v="Contratación Directa"/>
    <s v="Recursos Propios"/>
    <n v="11951016"/>
    <n v="11951016"/>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Entrega de CDP a La Secretaria  de Gestion Humana y Desarrollo Organizacional"/>
    <s v="Laura Salinas Gaviria"/>
    <s v="Tipo C Supervisión"/>
    <s v="Supervisión técnica, jurídica, administrativa, contable y/o financiera"/>
  </r>
  <r>
    <x v="19"/>
    <s v="86131504; 80141607"/>
    <s v="Central de medios y Operador logístico"/>
    <s v="Enero"/>
    <s v="16 meses"/>
    <s v="Contratación Directa"/>
    <s v="Recursos Propios"/>
    <n v="85000000"/>
    <n v="85000000"/>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0"/>
    <m/>
    <m/>
    <s v="VF6000002347 ($25.000.000) y VF6000002362 ($60.000.000)  Ordenanza 17 del 8 de agosto de 2017_x000a_Entrega de CDP a La Oficina de Comunicaciones"/>
    <s v="Laura Salinas Gaviria"/>
    <s v="Tipo C Supervisión"/>
    <s v="Supervisión técnica, jurídica, administrativa, contable y/o financiera"/>
  </r>
  <r>
    <x v="19"/>
    <s v="86131504; 80141607"/>
    <s v="Central de medios y Operador logístico"/>
    <s v="Enero"/>
    <s v="11 meses"/>
    <s v="Contratación Directa"/>
    <s v="Recursos Propios"/>
    <n v="85000000"/>
    <n v="8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VF6000002348 ($25.000.000) y VF6000002363 ($60.000.000)  Ordenanza 17 del 8 de agosto de 2017_x000a_Entrega de CDP a La Oficina de Comunicaciones"/>
    <s v="Laura Salinas Gaviria"/>
    <s v="Tipo C Supervisión"/>
    <s v="Supervisión técnica, jurídica, administrativa, contable y/o financiera"/>
  </r>
  <r>
    <x v="19"/>
    <n v="78111800"/>
    <s v="Prestación de servicio de transporte terrestre automotor para apoyar la gestión de la Gobernación de Antioquia."/>
    <s v="Febrero"/>
    <s v="10 meses"/>
    <s v="Selección Abreviada - Subasta Inversa"/>
    <s v="Recursos Propios"/>
    <n v="15000000"/>
    <n v="1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Entrega de CDP a La Secretaría General"/>
    <s v="Julia Ines Puerta Castro"/>
    <s v="Tipo C Supervisión"/>
    <s v="Supervisión técnica, jurídica, administrativa, contable y/o financiera"/>
  </r>
  <r>
    <x v="20"/>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s v="Enero"/>
    <s v="10 meses"/>
    <s v="Contratación Directa"/>
    <s v="Recursos Propios"/>
    <n v="2378012965"/>
    <n v="9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7"/>
    <d v="2017-10-27T00:00:00"/>
    <n v="4600007644"/>
    <n v="4600007644"/>
    <x v="3"/>
    <s v="EMPRESA SOCIAL DEL ESTADO HOSPITAL MENTAL DE ANTIOQUIA"/>
    <s v="En ejecución"/>
    <m/>
    <s v="Ana Carolina Perez-"/>
    <s v="Tipo C:  Supervisión"/>
    <s v="Realizar seguimiento tecnico, Administrativa, contable,financiera,  y jurídico"/>
  </r>
  <r>
    <x v="20"/>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s v="Enero"/>
    <s v="10 meses"/>
    <s v="Contratación Directa"/>
    <s v="Recursos Propios"/>
    <n v="2378012965"/>
    <n v="619980534"/>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8"/>
    <d v="2017-10-27T00:00:00"/>
    <n v="4600007644"/>
    <n v="4600007644"/>
    <x v="3"/>
    <s v="EMPRESA SOCIAL DEL ESTADO HOSPITAL MENTAL DE ANTIOQUIA"/>
    <s v="En ejecución"/>
    <m/>
    <s v="Ana Carolina Perez-"/>
    <s v="Tipo C:  Supervisión"/>
    <s v="Realizar seguimiento tecnico, Administrativa, contable,financiera,  y jurídico"/>
  </r>
  <r>
    <x v="20"/>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s v="Enero"/>
    <s v="10 meses"/>
    <s v="Contratación Directa"/>
    <s v="Recursos Propios"/>
    <n v="2378012965"/>
    <n v="2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9"/>
    <d v="2017-10-27T00:00:00"/>
    <n v="4600007644"/>
    <n v="4600007644"/>
    <x v="3"/>
    <s v="EMPRESA SOCIAL DEL ESTADO HOSPITAL MENTAL DE ANTIOQUIA"/>
    <s v="En ejecución"/>
    <m/>
    <s v="Ana Carolina Perez-"/>
    <s v="Tipo C:  Supervisión"/>
    <s v="Realizar seguimiento tecnico, Administrativa, contable,financiera,  y jurídico"/>
  </r>
  <r>
    <x v="20"/>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s v="Enero"/>
    <s v="16 meses"/>
    <s v="Contratación Directa"/>
    <s v="Recursos Propios"/>
    <n v="2378012965"/>
    <n v="1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20"/>
    <d v="2017-10-27T00:00:00"/>
    <n v="4600007644"/>
    <n v="4600007644"/>
    <x v="3"/>
    <s v="EMPRESA SOCIAL DEL ESTADO HOSPITAL MENTAL DE ANTIOQUIA"/>
    <s v="En ejecución"/>
    <m/>
    <s v="Ana Carolina Perez-"/>
    <s v="Tipo C:  Supervisión"/>
    <s v="Realizar seguimiento tecnico, Administrativa, contable,financiera,  y jurídico"/>
  </r>
  <r>
    <x v="20"/>
    <n v="93141500"/>
    <s v="Contrato  interadministrativo  de mandato para la promoción, creación, elaboración desarrollo y conceptualización de las campañas, estrategias y necesidades comunicacionales de la Gobernación de Antioquia."/>
    <s v="Enero"/>
    <s v="16 meses"/>
    <s v="Contratación Directa"/>
    <s v="Recursos Propios"/>
    <n v="240000000"/>
    <n v="240000000"/>
    <s v="No"/>
    <s v="N/A"/>
    <s v="Carolina Perez"/>
    <s v="Directora fortalecimiento Institucional"/>
    <s v="3838602"/>
    <s v="ana.perez@antioquia.gov.co"/>
    <s v="Transversalidad con hechos"/>
    <s v="Campaña comunicacional &quot;Mujeres Antioquia Piensa en Grande&quot;"/>
    <s v="IMPLEMENTACION TRANSVERSALIDAD CON HECHOS"/>
    <s v="07-0065"/>
    <s v="Campaña comunicacional &quot;Mujeres Antioquia Piensa en Grande&quot;"/>
    <s v="Formulacion, implemtacion y difucion de lacampaña"/>
    <n v="6359"/>
    <n v="20355"/>
    <d v="2017-01-26T00:00:00"/>
    <n v="460006243"/>
    <n v="460006243"/>
    <x v="3"/>
    <s v="PLAZA MAYOR MEDELLÍN CONVECIONES Y EXPOSICIONES S.A"/>
    <s v="En ejecución"/>
    <s v="Lo realiza la oficina de Comunicaiones"/>
    <s v="Juan fernando Arenas"/>
    <s v="Tipo C:  Supervisión"/>
    <s v="Realizar seguimiento tecnico, Administrativa, contable,financiera,  y jurídico"/>
  </r>
  <r>
    <x v="20"/>
    <n v="93141500"/>
    <s v="Prestación de servicios de un operador logístico para la organización, administración, ejecución y demás acciones logísticas necesarias para la realización de los eventos programadas por la Gobernación de Antioquia . "/>
    <s v="Enero"/>
    <s v="10 meses"/>
    <s v="Contratación Directa"/>
    <s v="Recursos Propios"/>
    <n v="150000000"/>
    <n v="150000000"/>
    <s v="No"/>
    <s v="N/A"/>
    <s v="Carolina Perez"/>
    <s v="Directora fortalecimiento Institucional"/>
    <s v="3838602"/>
    <s v="ana.perez@antioquia.gov.co"/>
    <s v="Educando en igualdad de género"/>
    <s v="Instituciones de educación superior que implementan cátedra e investigaciones en equidad de género"/>
    <s v="Educando en igualdad de género"/>
    <s v="07-0071"/>
    <s v="Instituciones de educación superior que implementan cátedra e investigaciones en equidad de género"/>
    <s v="formulacion del plan, acercamietno a instituciones educativas e implementacion del plan"/>
    <n v="6361"/>
    <n v="20398"/>
    <d v="2017-02-03T00:00:00"/>
    <n v="4600006201"/>
    <n v="4600006201"/>
    <x v="3"/>
    <s v="Plaza Mayor"/>
    <s v="Ejecución"/>
    <s v="Lo realiza la oficina de Comunicaiones"/>
    <s v="Juan fernando Arenas"/>
    <s v="Tipo C:  Supervisión"/>
    <s v="Técnica, Administrativa, Financiera, Jurídica y contable."/>
  </r>
  <r>
    <x v="20"/>
    <n v="78110000"/>
    <s v="Prestación de servicio de transporte terrestre automotor para apoyar la gestión de la Gobernación de Antioquia"/>
    <s v="Enero"/>
    <s v="12 meses"/>
    <s v="Selección Abreviada - Menor Cuantía"/>
    <s v="Recursos Propios"/>
    <n v="70000000"/>
    <n v="70000000"/>
    <s v="No"/>
    <s v="N/A"/>
    <s v="Maria Mercedes Ortega Mateos"/>
    <s v="Profesional Universitaria"/>
    <s v="3838620"/>
    <s v="maria.ortega@antioquia.gov.co"/>
    <s v="Seguridad pública para las mujeres"/>
    <s v="Campaña comunicacional con hechos movilizadores para la prevencion de las violencias contra las mujeres, Cursos de formación a mujeres en sus derechos y en equidad de género realizados. Rutas de atencion integral a mujeres victimas, diseñadas e implementadas por decreto o acuerdo municipal, Mesas o consejos municipales de seguridad publica para las mujeres implementadas a nivel local y departamental."/>
    <s v="Seguridad pública para las mujeres"/>
    <s v="07-0069"/>
    <s v="Cursos de formación a mujeres en sus derechos y en equidad de género realizados"/>
    <s v="Formulacion,. Convocatoria e implemetacion de los cursos"/>
    <s v="SA-22-001-2018"/>
    <n v="20791"/>
    <d v="2018-01-02T00:00:00"/>
    <m/>
    <m/>
    <x v="5"/>
    <m/>
    <s v="Sin iniciar etapa precontractual"/>
    <s v="Lo realiza lógistica"/>
    <s v="MARIA MERCEDES ORTEGA"/>
    <s v="Tipo C:  Supervisión"/>
    <s v="Técnica, Administrativa, Financiera, Jurídica y contable."/>
  </r>
  <r>
    <x v="20"/>
    <n v="78110000"/>
    <s v="Prestación de servicio de transporte terrestre automotor para apoyar la gestión de la Gobernación de Antioquia"/>
    <s v="Enero"/>
    <s v="4 meses"/>
    <s v="Selección Abreviada - Menor Cuantía"/>
    <s v="Recursos Propios"/>
    <n v="28910837"/>
    <n v="24574212"/>
    <s v="Si"/>
    <s v="Aprobadas"/>
    <s v="Maria Mercedes Ortega Mateos"/>
    <s v="Profesional Universitaria"/>
    <s v="3838620"/>
    <s v="maria.ortega@antioquia.gov.co"/>
    <s v="Educando en igualdad de género"/>
    <s v="Instituciones de educación superior que implementan cátedra e investigaciones en equidad de género"/>
    <s v="Educando en igualdad de género"/>
    <s v="07-0071"/>
    <s v="Instituciones de educación superior que implementan cátedra e investigaciones en equidad de género"/>
    <s v="formulacion del plan, acercamietno a instituciones educativas e implementacion del plan"/>
    <n v="6310"/>
    <n v="20795"/>
    <d v="2017-01-19T00:00:00"/>
    <n v="4600006701"/>
    <n v="4600006701"/>
    <x v="3"/>
    <s v="Asociacion de  Transportadores Especiales"/>
    <s v="En ejecución"/>
    <s v="Lo realiza lógistica"/>
    <s v="MARIA MERCEDES ORTEGA"/>
    <s v="Tipo C:  Supervisión"/>
    <s v="Técnica, Administrativa, Financiera, Jurídica y contable."/>
  </r>
  <r>
    <x v="20"/>
    <n v="93141500"/>
    <s v="Designar estudiantes de universidades para la realizacion de practicaacademica. con el fin de brindar apoyo a la gestion del Departamento de Antioquia y sus regiones durante el segundo semestre 2017 y primer_x000a_semestre 2018"/>
    <s v="Enero"/>
    <s v="4 meses"/>
    <s v="Contratación Directa"/>
    <s v="Recursos Propios"/>
    <n v="36000000"/>
    <n v="36000000"/>
    <s v="No"/>
    <s v="N/A"/>
    <s v="Efraim Buitrago"/>
    <s v="Profesiona Universitario"/>
    <s v="3838620"/>
    <s v="efraim.buitrago@antioquia.gov.co"/>
    <s v="Transversalidad con hechos"/>
    <s v="implemetacion de politicas públicas y plan de igualdad de oportunidades para las mujeres a nivel local"/>
    <s v="IMPLEMENTACION TRANSVERSALIDAD CON HECHOS"/>
    <s v="07-0065"/>
    <s v="implemetacion de politicas públicas y plan de igualdad de oportunidades para las mujeres a nivel local"/>
    <s v="Formulacion de la politica y construccion del plan de igualdiad de oportunidades"/>
    <n v="7326"/>
    <n v="20260"/>
    <d v="2017-07-25T00:00:00"/>
    <n v="4600007059"/>
    <n v="4600007059"/>
    <x v="3"/>
    <s v="Colegio Mayor de Antioquia"/>
    <s v="En ejecución"/>
    <s v="lo realiza Gestion Humana"/>
    <s v="EFRAIM BUITRAGO"/>
    <s v="Tipo C:  Supervisión"/>
    <s v="Técnica, Administrativa, Financiera, Jurídica y contable."/>
  </r>
  <r>
    <x v="20"/>
    <n v="93141500"/>
    <s v="Designar estudiantes de universidades para la realizacion de practicaacademica. con el fin de brindar apoyo a la gestion del Departamento de Antioquia y sus regiones durante el segundo semestre 2017 y primer"/>
    <s v="Agosto"/>
    <s v="4 meses"/>
    <s v="Contratación Directa"/>
    <s v="Recursos Propios"/>
    <n v="36000000"/>
    <n v="36000000"/>
    <s v="No"/>
    <s v="N/A"/>
    <s v="Efraim Buitrago"/>
    <s v="Profesiona Universitario"/>
    <s v="3838620"/>
    <s v="efraim.buitrago@antioquia.gov.co"/>
    <s v="Transversalidad con hechos"/>
    <s v="implemetacion de politicas públicas y plan de igualdad de oportunidades para las mujeres a nivel local"/>
    <s v="IMPLEMENTACION TRANSVERSALIDAD CON HECHOS"/>
    <s v="07-0065"/>
    <s v="implemetacion de politicas públicas y plan de igualdad de oportunidades para las mujeres a nivel local"/>
    <s v="Formulacion de la politica y construccion del plan de igualdiad de oportunidades"/>
    <m/>
    <n v="20845"/>
    <m/>
    <m/>
    <m/>
    <x v="2"/>
    <m/>
    <s v="Sin iniciar etapa precontractual"/>
    <s v="lo realiza Gestion Humana"/>
    <s v="EFRAIM BUITRAGO"/>
    <s v="Tipo C:  Supervisión"/>
    <s v="Técnica, Administrativa, Financiera, Jurídica y contable."/>
  </r>
  <r>
    <x v="20"/>
    <n v="86110000"/>
    <s v="DISEÑO Y REALIZACIÓN DE UN DIPLOMADO VIRTUAL EN GÉNERO Y EDUCACIÓN."/>
    <s v="Febrero"/>
    <s v="6 meses"/>
    <s v="Selección Abreviada - Menor Cuantía"/>
    <s v="Recursos Propios"/>
    <n v="83445254"/>
    <n v="83445254"/>
    <s v="No"/>
    <s v="N/A"/>
    <s v="Adriana María Osorio Cardona "/>
    <s v="Profesional Universitaria"/>
    <s v="3838612"/>
    <s v="adriana.osorio@antioquia.gov.co"/>
    <s v="Educando en igualdad de género"/>
    <s v="Diplomados en género y educación para docentes y directivos docentes dictados"/>
    <s v="Educando en igualdad de género"/>
    <s v="07-0071"/>
    <s v="Diplomados en género y educación para docentes y directivos docentes dictados"/>
    <s v="Diseño e implementacion"/>
    <m/>
    <n v="20846"/>
    <m/>
    <m/>
    <m/>
    <x v="2"/>
    <m/>
    <s v="Sin iniciar etapa precontractual"/>
    <m/>
    <s v="MARIA CONSUELO MESA"/>
    <s v="Tipo C:  Supervisión"/>
    <s v="Técnica, Administrativa, Financiera, Jurídica y contable."/>
  </r>
  <r>
    <x v="20"/>
    <n v="86110000"/>
    <s v="EJECUTAR LA SEGUNDA FASE DEL ENTRENAMIENTO DEL CONCURSO DE MUJERES"/>
    <s v="Enero"/>
    <s v="6 meses"/>
    <s v="Selección Abreviada - Menor Cuantía"/>
    <s v="Recursos Propios"/>
    <n v="650000000"/>
    <n v="650000000"/>
    <s v="No"/>
    <s v="N/A"/>
    <s v="Clara Lía Ortiz Bustamante"/>
    <s v="Directora desarrollo humano y socioeconomico"/>
    <s v="3838603"/>
    <s v="clara.ortiz@antioquia.gov.co"/>
    <s v="Seguridad económica de las mujeres"/>
    <s v="concurso departamental mujeres emprendedoras realizado."/>
    <s v="Seguridad económica de las mujeres"/>
    <s v="07-0070"/>
    <s v="concurso departamental mujeres emprendedoras realizado."/>
    <s v="Diseño, implemetracion y premiación"/>
    <m/>
    <n v="20847"/>
    <m/>
    <m/>
    <m/>
    <x v="2"/>
    <m/>
    <s v="Sin iniciar etapa precontractual"/>
    <m/>
    <s v="ADRIANA MARÍA OSORIO CARDONA"/>
    <s v="Tipo C:  Supervisión"/>
    <s v="Técnica, Administrativa, Financiera, Jurídica y contable."/>
  </r>
  <r>
    <x v="20"/>
    <n v="93141500"/>
    <s v="IMPLEMENTAR EL DECRETO DEPARTAMENTAL NO. D2017070003657 DE 2017 EL SELLO DE COMPROMISO SOCIAL CON LA MUJER EN EL DEPARTAMENTO DE ANTIOQUIA-EQUIPAZ."/>
    <s v="Febrero"/>
    <s v="10 meses"/>
    <s v="Régimen Especial"/>
    <s v="Recursos Propios"/>
    <n v="100000000"/>
    <n v="100000000"/>
    <s v="No"/>
    <s v="N/A"/>
    <s v="Jacinto Cordoba Maquilon "/>
    <s v="Profesional Universitario"/>
    <s v="3835016"/>
    <s v="jacinto.cordoba@antioquia.gov.co"/>
    <s v="Seguridad económica de las mujeres"/>
    <s v="Plan para el desarrollo de políticas de equidad de género en empresas públicas, privadas y Universidades de Antioquia diseñado"/>
    <s v="Seguridad económica de las mujeres"/>
    <s v="07-0070"/>
    <s v="Plan para el desarrollo de políticas de equidad de género en empresas públicas, privadas y Universidades de Antioquia diseñado"/>
    <s v="Diseño, consolidacin de alianzas e implementacion del plan"/>
    <m/>
    <n v="20923"/>
    <m/>
    <m/>
    <m/>
    <x v="2"/>
    <m/>
    <s v="Sin iniciar etapa precontractual"/>
    <m/>
    <s v="LAURA CRISTINA GIL HERNANDEZ"/>
    <s v="Tipo C:  Supervisión"/>
    <s v="Técnica, Administrativa, Financiera, Jurídica y contable."/>
  </r>
  <r>
    <x v="20"/>
    <n v="93141500"/>
    <s v="Realizar jornadas de subregionales para la atención integral a mujeres"/>
    <s v="Febrero"/>
    <s v="6 meses"/>
    <s v="Selección Abreviada - Menor Cuantía"/>
    <s v="Recursos Propios"/>
    <n v="120000000"/>
    <n v="120000000"/>
    <s v="No"/>
    <s v="N/A"/>
    <s v="Adriana María Cardona Bedoya"/>
    <s v="Profesional Universitaria"/>
    <s v="3835017"/>
    <s v="adriana.cardona@antioquia.gov.co"/>
    <s v="Seguridad pública para las mujeres"/>
    <s v="Jornadas subregionales para la atención integral a mujeres en el marco del conflicto armado, el posconflicto y la paz realizadas"/>
    <s v="Seguridad pública para las mujeres"/>
    <s v="07-0069"/>
    <s v="Jornadas subregionales para la atención integral a mujeres en el marco del conflicto armado, el posconflicto y la paz realizadas"/>
    <s v="Diseño, convocatira y ejecucion de las jormnadas"/>
    <m/>
    <n v="20898"/>
    <m/>
    <m/>
    <m/>
    <x v="2"/>
    <m/>
    <s v="Sin iniciar etapa precontractual"/>
    <m/>
    <s v="ADRIANA MARÍA OSORIO CARDONA"/>
    <s v="Tipo C:  Supervisión"/>
    <s v="Técnica, Administrativa, Financiera, Jurídica y contable."/>
  </r>
  <r>
    <x v="20"/>
    <n v="86110000"/>
    <s v="FORTALECER EL PROCESO DE  FORMACIÓN PARA EL EMPODERAMIENTO PERSONAL, SOCIAL Y POLÍTICO DE MUJERES QUE ASPIRAN A CARGOS DE ELEC"/>
    <s v="Febrero"/>
    <s v="10 meses"/>
    <s v="Selección Abreviada - Menor Cuantía"/>
    <s v="Recursos Propios"/>
    <n v="610000000"/>
    <n v="610000000"/>
    <s v="No"/>
    <s v="N/A"/>
    <s v="Clara Lía Ortiz Bustamante"/>
    <s v="Directora desarrollo humano y socioeconomico"/>
    <s v="3838603"/>
    <s v="clara.ortiz@antioquia.gov.co"/>
    <s v="Mujeres políticas “Antioquia Piensa en Grande”"/>
    <s v="Cursos de formación subregionales para mujeres con aspiraciones y en cargos de elección popular dictados"/>
    <s v="Mujeres políticas “Antioquia Piensa en Grande”"/>
    <s v="07-0072"/>
    <s v="Cursos de formación subregionales para mujeres con aspiraciones y en cargos de elección popular dictados"/>
    <s v="Formulacion e implementacion de los modulos "/>
    <m/>
    <n v="20899"/>
    <m/>
    <m/>
    <m/>
    <x v="2"/>
    <m/>
    <s v="Sin iniciar etapa precontractual"/>
    <m/>
    <s v="ADRIANA MARÍA CARDONA BEDOYA"/>
    <s v="Tipo C:  Supervisión"/>
    <s v="Técnica, Administrativa, Financiera, Jurídica y contable."/>
  </r>
  <r>
    <x v="20"/>
    <n v="93141500"/>
    <s v="Implementar del plan departamental para la incorporación del enfoque de genero de los PEI"/>
    <s v="Enero"/>
    <s v="10 meses"/>
    <s v="Selección Abreviada - Menor Cuantía"/>
    <s v="Recursos Propios"/>
    <n v="128000000"/>
    <n v="128000000"/>
    <s v="No"/>
    <s v="N/A"/>
    <s v="Maria Consuelo Mesa Londoño"/>
    <s v="Profesional Universitaria"/>
    <s v="3838612"/>
    <s v="maría.mesa@antioquia.gov.co"/>
    <s v="Transversalidad con hechos"/>
    <s v="Gestión de proyectos en las dependencias de la Gobernación de Antioquia dirigidos a las mujeres"/>
    <s v="IMPLEMENTACION TRANSVERSALIDAD CON HECHOS"/>
    <s v="07-0065"/>
    <s v="Gestión de proyectos en las dependencias de la Gobernación de Antioquia dirigidos a las mujeres"/>
    <s v="Identificacion de cooperantes, formulacion y ejecucion de proyectos"/>
    <m/>
    <m/>
    <m/>
    <m/>
    <m/>
    <x v="0"/>
    <m/>
    <s v="Sin iniciar etapa precontractual"/>
    <m/>
    <s v="MARÍA MERCEDES ORTEGA MATEOS"/>
    <s v="Tipo C:  Supervisión"/>
    <s v="Técnica, Administrativa, Financiera, Jurídica y contable."/>
  </r>
  <r>
    <x v="20"/>
    <n v="93141500"/>
    <s v="Fortalecer las organizaciones de mujeres en el marco del plan departamental para la promoción, formalizacion y fortalecimiento de las organizaciones de mujeres"/>
    <s v="Febrero"/>
    <s v="6 meses"/>
    <s v="Selección Abreviada - Menor Cuantía"/>
    <s v="Recursos Propios"/>
    <n v="150000000"/>
    <n v="150000000"/>
    <s v="No"/>
    <s v="N/A"/>
    <s v="Clara Lía Ortiz Bustamante"/>
    <s v="Directora desarrollo humano y socioeconomico"/>
    <s v="3838603"/>
    <s v="clara.ortiz@antioquia.gov.co"/>
    <s v="Mujeres asociadas, adelante!"/>
    <s v="Red Departamental de Organizaciones de mujeres operando. Plan Departamental para la promocion, formalización y fortalecimiento a las organizaciones de mujeres, diseñado e implemtado."/>
    <s v="Mujeres asociadas, adelante!"/>
    <s v="07-0072"/>
    <s v="Red Departamental de Organizaciones de mujeres operando. Plan Departamental para la promocion, formalización y fortalecimiento a las organizaciones de mujeres, diseñado e implemtado."/>
    <s v="Diseño, implementacion y seguimiento al plan"/>
    <m/>
    <n v="20900"/>
    <m/>
    <m/>
    <m/>
    <x v="2"/>
    <m/>
    <s v="Sin iniciar etapa precontractual"/>
    <m/>
    <s v="NORA EUGENIA ECHEVERRI MOLINA"/>
    <s v="Tipo C:  Supervisión"/>
    <s v="Técnica, Administrativa, Financiera, Jurídica y contable."/>
  </r>
  <r>
    <x v="20"/>
    <n v="93141500"/>
    <s v="Dinamizar el proyecto productivo sostenible SIEMBRA para mujeres cabeza de familia en el Municipio de Necoclí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93141500"/>
    <s v="Dinamizar el proyecto productivo sostenible SIEMBRA para mujeres cabeza de familia en el Municipio de Turbo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93141500"/>
    <s v="Dinamizar el proyecto productivo sostenible SIEMBRA para mujeres cabeza de familia en el Municipio de Cerepa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93141500"/>
    <s v="Dinamizar el proyecto productivo sostenible SIEMBRA para mujeres cabeza de familia en el Municipio de Mutata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93141500"/>
    <s v="Dinamizar el proyecto productivo sostenible SIEMBRA para mujeres cabeza de familia en el Municipio de San José de la Montaña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93141500"/>
    <s v="Dinamizar el proyecto productivo sostenible SIEMBRA para mujeres cabeza de familia en el Municipio de Campamento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93141500"/>
    <s v="Dinamizar el proyecto productivo sostenible SIEMBRA para mujeres cabeza de familia en el Municipio de Puerto Triunfo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93141500"/>
    <s v="Dinamizar el proyecto productivo sostenible SIEMBRA para mujeres cabeza de familia en el Municipio de Vegachí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93141500"/>
    <s v="Dinamizar el proyecto productivo sostenible SIEMBRA para mujeres cabeza de familia en el Municipio de Yolombó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93141500"/>
    <s v="Dinamizar el proyecto productivo sostenible SIEMBRA para mujeres cabeza de familia en el Municipio de Urrao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93141500"/>
    <s v="Dinamizar el proyecto productivo sostenible SIEMBRA para mujeres cabeza de familia en el Municipio de Maceo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93141500"/>
    <s v="Dinamizar el proyecto productivo sostenible SIEMBRA para mujeres cabeza de familia en el Municipio de San Roque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93141500"/>
    <s v="Dinamizar el proyecto productivo sostenible SIEMBRA para mujeres cabeza de familia en el Municipio de El Bagre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93141500"/>
    <s v="Dinamizar el proyecto productivo sostenible SIEMBRA para mujeres cabeza de familia en el Municipio de Puerto Nare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93141500"/>
    <s v="Dinamizar el proyecto productivo sostenible SIEMBRA para mujeres cabeza de familia en el Municipio de San Pedro de uraba del departamento de Antioquia."/>
    <s v="Junio"/>
    <s v="6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93141500"/>
    <s v="Dinamizar el proyecto productivo de Reciclaje para mujeres cabeza de familia en el Municipio de San Roque del departamento de Antioquia."/>
    <s v="Junio"/>
    <s v="15 meses"/>
    <s v="Régimen Especial"/>
    <s v="Recursos Propios"/>
    <n v="6250000"/>
    <n v="6250000"/>
    <s v="No"/>
    <s v="N/A"/>
    <s v="Clara Lía Ortiz Bustamante"/>
    <s v="Directora desarrollo humano y socioeconomico"/>
    <s v="3838603"/>
    <s v="clara.ortiz@antioquia.gov.co"/>
    <s v="Seguridad económica de las mujeres"/>
    <s v="Granjas para la seguridad alimentaria y economica de las mujeres rurales SIEMBRA operando"/>
    <s v="Seguridad económica de las mujeres"/>
    <s v="07-0070"/>
    <s v="Granjas para la seguridad alimentaria y economica de las mujeres rurales SIEMBRA operando"/>
    <s v="Creacion, fortalecimiento y seguimiento a las granajas"/>
    <m/>
    <m/>
    <m/>
    <m/>
    <m/>
    <x v="0"/>
    <m/>
    <s v="Sin iniciar etapa precontractual"/>
    <m/>
    <s v="EMILIO ALBERTO CALLE"/>
    <s v="Tipo C:  Supervisión"/>
    <s v="Técnica, Administrativa, Financiera, Jurídica y contable."/>
  </r>
  <r>
    <x v="20"/>
    <n v="78111500"/>
    <s v="ACTULIZACION VIGENCIA FUTURA NO.600002323  ASIGNADA AL CONTRATO NO.4600007506 CUYO OBJETO ES: ADQUISICION DE TIQUETES AEREOS PARA LA_x000a_GOBERNACION DE ANTIOQUIA"/>
    <s v="Enero"/>
    <s v="7 meses"/>
    <s v="Contratación Directa"/>
    <s v="Recursos Propios"/>
    <n v="40000000"/>
    <n v="40000000"/>
    <s v="Si"/>
    <s v="Aprobadas"/>
    <s v="Maria Mercedes Ortega Mateos"/>
    <s v="Profesional Universitaria"/>
    <s v="3838620"/>
    <s v="maria.ortega@antioquia.gov.co"/>
    <m/>
    <s v="ADQUISICION DE TIQUETES AEREOS PARA LA_x000a_GOBERNACION DE ANTIOQUIA"/>
    <s v="Funcionamiento"/>
    <m/>
    <s v="ADQUISICION DE TIQUETES AEREOS PARA LA_x000a_GOBERNACION DE ANTIOQUIA"/>
    <s v="ADQUISICION DE TIQUETES AEREOS PARA LA_x000a_GOBERNACION DE ANTIOQUIA"/>
    <n v="7506"/>
    <n v="20921"/>
    <d v="2017-09-29T00:00:00"/>
    <n v="43011"/>
    <n v="4600007506"/>
    <x v="3"/>
    <s v="SATENA"/>
    <s v="En ejecución"/>
    <s v="Lo Desarrolla la subdireccion lógistica"/>
    <s v="Maria Mercedes Oortega Mateus"/>
    <s v="Tipo C:  Supervisión"/>
    <s v="Técnica, Administrativa, Financiera, Jurídica y contable."/>
  </r>
  <r>
    <x v="20"/>
    <n v="93141500"/>
    <s v="FORTALECIMIENTO DEL SISTEMA MODA MEDIANTE EL DESARROLLO DE ESTRATEGIAS_x000a_DE ACCESO A MERCADOS, EN EL MARCO DE COLOMBIAMODA 2018."/>
    <s v="Enero"/>
    <s v="6 meses"/>
    <s v="Contratación Directa"/>
    <s v="Recursos Propios"/>
    <n v="50000000"/>
    <n v="50000000"/>
    <s v="No"/>
    <s v="N/A"/>
    <s v="Maria Mercedes Ortega Mateos"/>
    <s v="Profesional Universitaria"/>
    <s v="3838620"/>
    <s v="maria.ortega@antioquia.gov.co"/>
    <s v="Seguridad económica de las mujeres"/>
    <s v="FORTALECIMIENTO DEL SISTEMA MODA MEDIANTE EL DESARROLLO DE ESTRATEGIAS_x000a_DE ACCESO A MERCADOS, EN EL MARCO DE COLOMBIAMODA 2018."/>
    <s v="Seguridad económica de las mujeres"/>
    <s v="07-0070"/>
    <s v="FORTALECIMIENTO DEL SISTEMA MODA MEDIANTE EL DESARROLLO DE ESTRATEGIAS_x000a_DE ACCESO A MERCADOS, EN EL MARCO DE COLOMBIAMODA 2018."/>
    <s v="Diseño, consolidacin de alianzas e implementacion del plan"/>
    <n v="8047"/>
    <n v="20788"/>
    <d v="2018-01-24T00:00:00"/>
    <n v="43126"/>
    <n v="4600008032"/>
    <x v="3"/>
    <s v="INEXMODA"/>
    <s v="Celebrado sin iniciar"/>
    <s v="Se desarrolla con la Secretaría de Productividad"/>
    <s v="Maria Mercedes Oortega Mateus"/>
    <s v="Tipo C:  Supervisión"/>
    <s v="Técnica, Administrativa, Financiera, Jurídica y contable."/>
  </r>
  <r>
    <x v="21"/>
    <n v="93141500"/>
    <s v="Articular estrategias para la planeación participativa ciudadana a través del desarrollo de 1 convite ciudadano en la subregión del Bajo Cauca.*"/>
    <s v="Junio"/>
    <s v="6 meses"/>
    <s v="Régimen Especial"/>
    <s v="Recursos Propios"/>
    <n v="30041666.666666701"/>
    <n v="30041667"/>
    <s v="No"/>
    <s v="N/A"/>
    <s v="Jorge Mario Duran Franco"/>
    <s v="Secretario de Despacho"/>
    <s v="3839071"/>
    <s v="jorge.duran@antioquia.gov.co"/>
    <s v="Fortalecimiento de las instancias, mecanismos y espacios de participación ciudadana"/>
    <s v="Número de Experiencias de planeación y presupuesto participativo"/>
    <s v="Promover e impulsar los convites ciudadanos participativos"/>
    <n v="7006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1"/>
    <n v="93141500"/>
    <s v="Articular estrategias para la planeación participativa ciudadana a través del desarrollo de tres (3) convites ciudadanos en la subregión del Norte.*"/>
    <s v="Junio"/>
    <s v="6 meses"/>
    <s v="Régimen Especial"/>
    <s v="Recursos Propios"/>
    <n v="90125000.000000104"/>
    <n v="90125000.000000104"/>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1"/>
    <n v="93141500"/>
    <s v="Articular estrategias para la planeación participativa ciudadana a través del desarrollo de dos (2) convites ciudadanos en la subregión del Valle del Aburra.* "/>
    <s v="Junio"/>
    <s v="6 meses"/>
    <s v="Régimen Especial"/>
    <s v="Recursos Propios"/>
    <n v="60083333.333333403"/>
    <n v="60083333"/>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1"/>
    <n v="93141500"/>
    <s v="Articular estrategias para la planeación participativa ciudadana a través del desarrollo de cuatro (4) convites ciudadanos en la subregión del Nordeste* "/>
    <s v="Junio"/>
    <s v="6 meses"/>
    <s v="Régimen Especial"/>
    <s v="Recursos Propios"/>
    <n v="120166666.66666681"/>
    <n v="120166667"/>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1"/>
    <n v="93141500"/>
    <s v="Articular estrategias para la planeación participativa ciudadana a través del desarrollo de Tres (3) convites ciudadanos en la subregión del Magdalena Medio.* "/>
    <s v="Junio"/>
    <s v="6 meses"/>
    <s v="Régimen Especial"/>
    <s v="Recursos Propios"/>
    <n v="90125000.000000104"/>
    <n v="90125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1"/>
    <n v="93141500"/>
    <s v="Articular estrategias para la planeación participativa ciudadana a través del desarrollo de dos (2) convites ciudadanos en la subregión del Occidente.* "/>
    <s v="Junio"/>
    <s v="6 meses"/>
    <s v="Régimen Especial"/>
    <s v="Recursos Propios"/>
    <n v="60083333.333333403"/>
    <n v="60083333"/>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1"/>
    <n v="93141500"/>
    <s v="Articular estrategias para la planeación participativa ciudadana a través del desarrollo de dos (2) convites ciudadanos en la subregión  del Oriente *"/>
    <s v="Junio"/>
    <s v="6 meses"/>
    <s v="Régimen Especial"/>
    <s v="Recursos Propios"/>
    <n v="60083333.333333403"/>
    <n v="60083333"/>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1"/>
    <n v="93141500"/>
    <s v="Articular estrategias para la planeación participativa ciudadana a través del desarrollo de tres (3)  convites ciudadanos en  la subregión  de Suroeste*"/>
    <s v="Junio"/>
    <s v="6 meses"/>
    <s v="Régimen Especial"/>
    <s v="Recursos Propios"/>
    <n v="90125000.000000104"/>
    <n v="90125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1"/>
    <n v="93141500"/>
    <s v="Articular estrategias para la planeación participativa ciudadana a través del desarrollo de cuatro (4) convites ciudadanos en  la subregión del Uraba*"/>
    <s v="Junio"/>
    <s v="7 meses"/>
    <s v="Régimen Especial"/>
    <s v="Recursos Propios"/>
    <n v="120166666.66666681"/>
    <n v="120166667"/>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Técnica, Administrativa, Financiera, Jurídica y contable."/>
  </r>
  <r>
    <x v="21"/>
    <n v="93141500"/>
    <s v="Desarrollar procesos de gestión documental encaminados a la sostenibilidad de actividades realizadas en gestión de tramites e inspección, vigilancia y control "/>
    <s v="Abril"/>
    <s v="10 meses"/>
    <s v="Selección Abreviada - Subasta Inversa"/>
    <s v="Recursos Propios"/>
    <n v="100000000"/>
    <n v="100000000"/>
    <s v="No"/>
    <s v="N/A"/>
    <s v="Jorge Mario Duran Franco"/>
    <s v="Secretario de Despacho"/>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s v="Fortalecimiento de la organización Comunal en el departamento de Antioquia"/>
    <n v="70062001"/>
    <s v="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quot;"/>
    <s v="Revisión, organización y actualización de los respaldos de los soportes del cumplimiento de requisitos legales de los Organismos Comunales con Auto de reconocimiento emitido._x000a_Sistematización de la caracterización de los Organismos Comunales del Orienre Antioqueño."/>
    <m/>
    <m/>
    <m/>
    <m/>
    <m/>
    <x v="0"/>
    <m/>
    <m/>
    <m/>
    <s v="Iván Jesús Rodriguez Vargas"/>
    <s v="Tipo C:  Supervisión"/>
    <s v="Técnica, Administrativa, Financiera, Jurídica y contable."/>
  </r>
  <r>
    <x v="21"/>
    <n v="93141500"/>
    <s v="Desarrollar cada una de las etapas y actividades que se requieren para la implementación, puesta en marcha  y ejecución  de la convocatoria   &quot;IDEAS EN GRANDE&quot; año 2018."/>
    <s v="Enero"/>
    <s v="11 meses"/>
    <s v="Selección Abreviada - Menor Cuantía"/>
    <s v="Recursos Propios"/>
    <n v="500000000"/>
    <n v="500000000"/>
    <s v="No"/>
    <s v="N/A"/>
    <s v="JorgeMario Duran Franco"/>
    <s v="Secretario de Despacho"/>
    <s v="3839070"/>
    <s v="jorge.duran@antioquia.gov.co"/>
    <s v="Fortalecimiento del Movimiento Comunal y las Organizaciones Sociales"/>
    <s v="Organizaciones comunales y sociales en convocatorias públicas departamentales, participando. - Organizaciones comunales y sociales con proyectos financiados, beneficiadas."/>
    <s v="Gestión para el desarrollo y la cohesión territorial"/>
    <n v="70057001"/>
    <s v="Número de organizaciones comunales y sociales  que se presentan a las convocatorias departamentales por subregión. - Número de organizaciones comunales y sociales con proyectos financiados por el gobierno departamental"/>
    <s v="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
    <m/>
    <m/>
    <m/>
    <m/>
    <m/>
    <x v="0"/>
    <m/>
    <m/>
    <m/>
    <s v="María Dioni Medina Muñoz"/>
    <s v="Tipo C:  Supervisión"/>
    <s v="Técnica, Administrativa, Financiera, Jurídica y contable."/>
  </r>
  <r>
    <x v="21"/>
    <n v="93141500"/>
    <s v="Compra de tiquetes aéreos para el desplazamiento de los funcionarios en el territorio nacional."/>
    <s v="Enero"/>
    <s v="10 meses"/>
    <s v="Selección Abreviada - Acuerdo Marco de Precios"/>
    <s v="Recursos Propios"/>
    <n v="25000000"/>
    <n v="25000000"/>
    <s v="No"/>
    <s v="N/A"/>
    <s v="JorgeMario Duran Franco"/>
    <s v="Secretario de Despacho"/>
    <s v="3839070"/>
    <s v="jorge.duran@antioquia.gov.co"/>
    <m/>
    <m/>
    <m/>
    <m/>
    <m/>
    <m/>
    <m/>
    <m/>
    <m/>
    <m/>
    <m/>
    <x v="0"/>
    <m/>
    <m/>
    <m/>
    <s v="Alexandra Marín"/>
    <s v="Tipo C:  Supervisión"/>
    <s v="Técnica, Administrativa, Financiera, Jurídica y contable."/>
  </r>
  <r>
    <x v="21"/>
    <n v="93141500"/>
    <s v="Realizar gestiones y acciones que permitan promover el acceso a los bienes y servicios de apoyo institucional como estrategia de inclusión social y dignificación de las condiciones de vida de los hogares rurales."/>
    <s v="Febrero"/>
    <s v="7 meses"/>
    <s v="Selección Abreviada - Menor Cuantía"/>
    <s v="Recursos Propios"/>
    <n v="736000000"/>
    <n v="736000000"/>
    <s v="No"/>
    <s v="N/A"/>
    <s v="Jorge Mario Duran Franco"/>
    <s v="Secretario de Despacho"/>
    <s v="3839070"/>
    <s v="jorge.duran@antioquia.gov.co"/>
    <s v="Acceso Rural a los Servicios Sociales"/>
    <s v="Jornadas de servicios realizadas y hogares rurales asesorados"/>
    <s v="Apoyo integral a los hogares en condición de pobreza extrema en el departamento de Antioquia. _x000a__x000a_"/>
    <n v="70060001"/>
    <s v="Jornadas de oferta articulada de servicios y asesoría a hogares rurales"/>
    <s v="Jornada articulada de servicios y contratación enlace técnico municipal"/>
    <m/>
    <m/>
    <m/>
    <m/>
    <m/>
    <x v="0"/>
    <m/>
    <m/>
    <m/>
    <s v="Isabel Cristina Cardona"/>
    <s v="Tipo C:  Supervisión"/>
    <s v="Técnica, Administrativa, Financiera, Jurídica y contable."/>
  </r>
  <r>
    <x v="21"/>
    <n v="93141500"/>
    <s v="Realizar acciones relacionadas con la dinamización e implementación del sistema departamental de participación ciudadana y control social en el territorio antioqueño"/>
    <s v="Abril"/>
    <s v="7 meses"/>
    <s v="Selección Abreviada - Menor Cuantía"/>
    <s v="Recursos Propios"/>
    <n v="136000000"/>
    <n v="136000000"/>
    <s v="No"/>
    <s v="N/A"/>
    <s v="Jorge Mario Duran Franco"/>
    <s v="Secretario de Despacho"/>
    <s v="3839070"/>
    <s v="jorge.duran@antioquia.gov.co"/>
    <s v="Fortalecimiento de las instancias, mecanismos y espacios de participación ciudadana"/>
    <s v="Consejos de Participación Ciudadana y Control Social creados, fortalecidos y participando en el diseño de la política pública de participación ciudadana"/>
    <s v="Fortalecimiento y consolidación del Sistema de Participación y Control Social en el departamento de Antioquia"/>
    <n v="70063001"/>
    <s v="Consejos de Participación Ciudadana y Control Social creados, fortalecidos y participando en el diseño de la política pública de participación ciudadana"/>
    <s v="Implementación de la ruta de creación de los consejos municipales de participación ciudadana y control social en Antioquia."/>
    <m/>
    <m/>
    <m/>
    <m/>
    <m/>
    <x v="0"/>
    <m/>
    <m/>
    <m/>
    <s v="Eliana Vanegas"/>
    <s v="Tipo C:  Supervisión"/>
    <s v="Técnica, Administrativa, Financiera, Jurídica y contable."/>
  </r>
  <r>
    <x v="21"/>
    <n v="93141500"/>
    <s v="Implementación -fortalecimeinto y acompañamiento, de las acciones para la inclusión social  de la población LGTBI, en todo el territorio antioqueño,"/>
    <s v="Abril"/>
    <s v="3 meses"/>
    <s v="Selección Abreviada - Menor Cuantía"/>
    <s v="Recursos Propios"/>
    <n v="329000000"/>
    <n v="329000000"/>
    <s v="No"/>
    <s v="N/A"/>
    <s v="JorgeMario Duran Franco"/>
    <s v="Secretario de Despacho"/>
    <s v="3839070"/>
    <s v="jorge.duran@antioquia.gov.co"/>
    <s v="Antioquia Reconoce e Incluye la Diversidad Sexual y de Género"/>
    <s v="Encuentros subregionales de población LGTBI; Espacios de concertación y formación que incluyen a la población LGTBI en el departamento de Antioquia; Alianzas público privadas implementadas; Campañas comunicacionales diseñadas e implementadas; Grupos de investigación creados"/>
    <s v="Fortalecimiento Antioquia Reconoce e Incluye la Diversidad Sexual y de Género"/>
    <n v="70066001"/>
    <s v="Encuentros subregionales de población LGTBI; Espacios de concertación y formación que incluyen a la población LGTBI en el departamento de Antioquia; Alianzas público privadas implementadas; Campañas comunicacionales diseñadas e implementadas; Grupos de investigación creados"/>
    <s v="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
    <m/>
    <m/>
    <m/>
    <m/>
    <m/>
    <x v="0"/>
    <m/>
    <m/>
    <m/>
    <s v="Eliana Vanegas"/>
    <s v="Tipo C:  Supervisión"/>
    <s v="Técnica, Administrativa, Financiera, Jurídica y contable."/>
  </r>
  <r>
    <x v="21"/>
    <n v="93141500"/>
    <s v="Realizar todas las acciones necesarias para  reconocer y exaltar a los mejores líderes comunales destacados por su gestión y aporte al desarrollo de las comunidades antioqueñas, en el marco del acto de reconocimiento del GRAN COMUNAL DE ANTIOQUIA 2018."/>
    <s v="Septiembre"/>
    <s v="5 meses"/>
    <s v="Mínima Cuantía"/>
    <s v="Recursos Propios"/>
    <n v="75000000"/>
    <n v="75000000"/>
    <s v="No"/>
    <s v="N/A"/>
    <s v="JorgeMario Duran Franco"/>
    <s v="Secretario de Despacho"/>
    <s v="3839071"/>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Para dar cumplimiento a lo indicado en la Ordenanza N°65 del 10 de enero de 2017, de la Honorable Asamblea del Departamento de Antioquia, “POR MEDIO DE LA CUAL SE INSTITUCIONALIZA EL RECONOCIMIENTO A LÍDERES COMUNALES POR SUS APORTES AL DESARROLLO DEL DEPARTAMENTO DE ANTIOQUIA”, con la designación honorífica “GRAN COMUNAL DE ANTIOQUIA”, como una estrategia para reconocer, valorar, motivar y exaltar la labor de las personas que a través del ejercicio permanente del liderazgo, incansablemente luchan por el fortalecimiento de los organismos comunales en el Departamento de Antioquia o por fuera de este, y que con espíritu emprendedor, impactan en nuestra sociedad, se hace necesario suplir esta necesidad contratando a traves de invitación pública un operador logistico. "/>
    <m/>
    <m/>
    <m/>
    <m/>
    <m/>
    <x v="0"/>
    <m/>
    <m/>
    <m/>
    <s v="Hector Albeiro Correa"/>
    <s v="Tipo C:  Supervisión"/>
    <s v="Técnica, Administrativa, Financiera, Jurídica y contable."/>
  </r>
  <r>
    <x v="21"/>
    <n v="93141501"/>
    <s v="Realizar todas las acciones necesarias para  conmemorar los 60 años de la organización comunal de Antioquia "/>
    <s v="Agosto"/>
    <s v="6 meses"/>
    <s v="Mínima Cuantía"/>
    <s v="Recursos Propios"/>
    <n v="75000000"/>
    <n v="75000000"/>
    <s v="No"/>
    <s v="N/A"/>
    <s v="JorgeMario Duran Franco"/>
    <s v="Secretario de Despacho"/>
    <s v="3839070"/>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Como una estrategia para reconocer, valorar, motivar y exaltar la labor de las organizaciones comunales Departamento de Antioquia, se adelantará un proceso contractual con el fin de conmemorar los 60 años de la organización comunal, revisando su proceso de fortalecimeinto."/>
    <m/>
    <m/>
    <m/>
    <m/>
    <m/>
    <x v="0"/>
    <m/>
    <m/>
    <m/>
    <s v="Hector Albeiro Correa"/>
    <s v="Tipo C:  Supervisión"/>
    <s v="Técnica, Administrativa, Financiera, Jurídica y contable."/>
  </r>
  <r>
    <x v="21"/>
    <n v="93141500"/>
    <s v="Prestacion de servicios de soporte, mejoras y nuevos desarrollos que garanticen el optimo funcionamiento del sistema unificado de registro comunal-SURCO "/>
    <s v="Junio"/>
    <s v="6 meses"/>
    <s v="Contratación Directa"/>
    <s v="Recursos Propios"/>
    <n v="100000000"/>
    <n v="100000000"/>
    <s v="No"/>
    <s v="N/A"/>
    <s v="JorgeMario Duran Franco"/>
    <s v="Secretario de Despacho"/>
    <s v="3839070"/>
    <s v="jorge.duran@antioquia.gov.co"/>
    <s v="Fortalecimiento del Movimiento Comunal y las Organizaciones Sociales"/>
    <s v="Organizaciones comunales asesoradas para en el cumplimiento de requisitos legales"/>
    <s v="Fortalecimiento de la organización Comunal en el departamento de Antioquia"/>
    <n v="70062001"/>
    <s v="Organizaciones comunales asesoradas para en el cumplimiento de requisitos legales"/>
    <s v="*Soporte técnico para sostenibilidad del sistema y acompañamiento a procesos de elecciones comunales._x000a_*Apoyo a procesos de gestión documental._x000a_*Sostenibilidad y ajustes de desarrollo vinculado al sistema Mercurio_x000a_*Instalación configuración y alojamiento en Servidores externos_x000a_"/>
    <m/>
    <m/>
    <m/>
    <m/>
    <m/>
    <x v="0"/>
    <m/>
    <m/>
    <m/>
    <s v="Hector Albeiro Correa"/>
    <s v="Tipo C:  Supervisión"/>
    <s v="Técnica, Administrativa, Financiera, Jurídica y contable."/>
  </r>
  <r>
    <x v="21"/>
    <n v="93141500"/>
    <s v="Fortalecimiento y fomento de la incidencia de las organizaciones comunales del departamento de Antioquia "/>
    <s v="Junio"/>
    <s v="9 meses"/>
    <s v="Contratación Directa"/>
    <s v="Recursos Propios"/>
    <n v="586000000"/>
    <n v="586000000"/>
    <s v="No"/>
    <s v="N/A"/>
    <s v="JorgeMario Duran Franco"/>
    <s v="Secretario de Despacho"/>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s v="Fortalecimiento de la organización Comunal en el departamento de Antioquia ($455000000)- Incidencia Comunal en escenarios de Participación($131000000)"/>
    <s v="70062001-70064001"/>
    <s v="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Programa de Conciliación y Convivencia Comunal formulado e implementado y Organizaciones comunales en los Consejos Municipales de Participación Ciudadana y Control Social, Consejos Municipales de Política Social (COMPOS), Consejos Municipales de Desarrollo Rural (CMDR) y Consejos Territoriales de Planeación (CTP), participando"/>
    <s v="Diseño y prueba piloto de la escuela virtual, implementación de la estrategía de fortalecimiento comunal en el Departamento de Antioquia en Asesorías para el cumplimiento de requisitos legales, formación de dignatarios, estrategía de formador de formadores, proceso de concilación  y convicencia comunal e incidencia de las organziaciones comunales en el desarrollo territorial"/>
    <m/>
    <m/>
    <m/>
    <m/>
    <m/>
    <x v="0"/>
    <m/>
    <m/>
    <m/>
    <s v="Hector Albeiro Correa"/>
    <s v="Tipo C:  Supervisión"/>
    <s v="Técnica, Administrativa, Financiera, Jurídica y contable."/>
  </r>
  <r>
    <x v="21"/>
    <n v="93141500"/>
    <s v="Diseño del modulo de IVC y Control Social en la plataforma de Gestión Transparente."/>
    <s v="Marzo"/>
    <s v="10 meses"/>
    <s v="Mínima Cuantía"/>
    <s v="Recursos Propios"/>
    <n v="72000000"/>
    <n v="72000000"/>
    <s v="No"/>
    <s v="N/A"/>
    <s v="JorgeMario Duran Franco"/>
    <s v="Secretario de Despacho"/>
    <s v="3839070"/>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Desarrollo del modulo de IVC y Control Social en la Plataforma de Gestión Transparente"/>
    <m/>
    <m/>
    <m/>
    <m/>
    <m/>
    <x v="0"/>
    <m/>
    <m/>
    <m/>
    <s v="Hector Albeiro Correa"/>
    <s v="Tipo C:  Supervisión"/>
    <s v="Técnica, Administrativa, Financiera, Jurídica y contable."/>
  </r>
  <r>
    <x v="21"/>
    <n v="93141500"/>
    <s v="Prestación de Servicios profesionales y de apoyo a la gestión para impulsar y desarrollar los programas estratégicos de la Secretaría de Participación Ciudadana y Desarrollo Social en el Departamento de Antioquia"/>
    <s v="Enero"/>
    <s v="4 meses"/>
    <s v="Contratación Directa"/>
    <s v="Recursos Propios"/>
    <n v="1190000000"/>
    <n v="357000000"/>
    <s v="Si"/>
    <s v="Aprobadas"/>
    <s v="Jorge Mario Duran Franco"/>
    <s v="Secretario "/>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s v="Fortalecimiento de la organización Comunal en el departamento de Antioquia"/>
    <n v="70062001"/>
    <s v="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quot;"/>
    <s v="*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 Formadores comunales en ejercicio, realizando proceso de réplica de conocimientos en organismos comunales."/>
    <n v="6868"/>
    <n v="6868"/>
    <d v="2017-04-17T00:00:00"/>
    <n v="2017060078114"/>
    <n v="4600006706"/>
    <x v="3"/>
    <s v="Universidad de Antioquia - Escuela de gobierno"/>
    <s v="En ejecución"/>
    <s v="Tambien afecta estos proyectos: PROGRAMA: Fortalecimiento de las instancias, mecanismos y espacios de participación ciudadana, PRODUCTO: Número de Consejos de Participación Ciudadana y Control Social creados y fortalecidos, PROYECTO: Fortalecimiento y consolidación del Sistema de Participación Ciudadana y Control Social en todo el Departamento de Antioquia,  ELEMENTO PEP: 70063001, PRODUCTOS:  Fortalecer 63 Consejos Municipales de Participación Ciudadana y CS y crear 20 nuevos Consejos, ACTIVIDADES Formación Ciudadana para la Participación y la Convivencia, Comunicación e Información para el Desarrollo, Movilización social para la incidencia y formulación de la política Pública de Participación Ciudadana, Estrategia de seguimiento, monitoreo y evaluación. – PROGRAMA: Fortalecimiento de las instancias, mecanismos y espacios de participación ciudadana, PRODUCTO: Número de Experiencias de planeación y presupuesto participativo, PROYECTO: Fortalecimiento y consolidación del Sistema de Participación Ciudadana y Control Social en todo el Departamento de Antioquia. ELEMENTO PEP: 70073001, PRODUCTOS: Territorios Intervenidos en Planeación y Presupuesto Participativo, ACTIVIDADES: Articular estrategias para la implementación de Convites Ciudadanos Participativos en los municipios, buscando el fortalecimiento y dinamización de la Participación Ciudadana. – PROGRAMA: Antioquia reconoce e incluye la diversidad sexual y de género &quot;Campaña comunicacional, PRODUCTOS: Encuentros, espacios e instancias de participación, Alianzas público privadas y Grupos de investigación, PROYECTO:  Fortalecimiento Antioquia reconoce e incluye la diversidad sexual y de género en el departamento de Antioquia, ELEMENTO PEP: 70066001, PRODUCTOS: Piezas pedagógicas comunicacionales, Encuentros realizados y espacios e instancias de participación con integrantes de la población LGBTI, Insumos para la formulación de la política pública y para la asesoría y la asistencia técnica que se realizará a los 124 municipios, Encuentros realizados y espacios e instancias de participación con integrantes de la población LGBTI, ACTIVIDADES: 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 PROGRAMA: Acceso Rural a los Servicios Sociales, PRODUCTOS: Jornadas de servicios realizadas y hogares rurales asesorados, PROYECTO: Apoyo integral a los hogares en condición de pobreza extrema en el departamento de Antioquia, ELEMENTO PEP: 70060001, PRODUCTOS: Jornadas de oferta articulada de servicios y asesoría a hogares rurales, ACTIVIDADES: Acompañamiento al proceso de planeación, ejecución, evaluación y sistematización de las acciones e impactos del proyecto"/>
    <s v="Ledys Quintero , Eliana Vanegas"/>
    <s v="Tipo C:  Supervisión"/>
    <s v="Técnica, Administrativa, Financiera, Jurídica y contable."/>
  </r>
  <r>
    <x v="21"/>
    <n v="93141500"/>
    <s v="Articular acciones dirigidas a implementar estrategias que permitan la consolidación del Sistema Departamental de Participación y el Fortalecimiento de los organismos comunales y sociales en Antioquia. "/>
    <s v="Enero"/>
    <s v="12 meses"/>
    <s v="Contratación Directa"/>
    <s v="Recursos Propios"/>
    <n v="2150000000"/>
    <n v="650000000"/>
    <s v="Si"/>
    <s v="Aprobadas"/>
    <s v="Jorge Mario Duran Franco"/>
    <s v="Secretario "/>
    <s v="3839070"/>
    <s v="jorge.duran@antioquia.gov.co"/>
    <s v="Fortalecimiento de las instancias, mecanismos y espacios de participación ciudadana"/>
    <s v="Número de Consejos de Participación Ciudadana y Control Social creados y fortalecidos"/>
    <s v="Fortalecimiento y consolidación del Sistema de Participación Ciudadana y Control Social en todo el Departamento de Antioquia."/>
    <n v="70063001"/>
    <s v="Fortalecer 11 Consejos Municipales de Participación Ciudadana y CS "/>
    <s v="Formación Ciudadana para la Participación y la Convivencia._x000a__x000a_Comunicación e Información para el Desarrollo._x000a__x000a_Movilización social para la incidencia y formulación de la política Pública de Participación Ciudadana_x000a__x000a_Estrategia de seguimiento, monitoreo y evaluación."/>
    <n v="7337"/>
    <n v="7337"/>
    <d v="2017-07-26T00:00:00"/>
    <n v="2017060097072"/>
    <n v="4600007202"/>
    <x v="3"/>
    <s v="Institución Universitaria Colegio Mayor "/>
    <s v="En etapa precontractual"/>
    <s v="El contrato tambien afecta: programa: Fortalecimiento del Movimiento Comunal y las Organizaciones Sociales -  producto: Organizaciones comunales asesoradas para en el cumplimiento de requisitos legales, Programa formador de formadores participando en proceso de réplica de conocimientos con organismos comunales y sociales   formulado e implementado y Programa de formación de dignatarios comunales, representantes de organizaciones sociales y ediles, formulado e implementado. proyecto:Fortalecimiento de la organización Comunal en el departamento de Antioquia-  elemento PEP: 70062001 - Productos: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_x000a_Número de replicas municipales realizadas por los formadores -  Número dignatarios  que asisten a talleres formativos_x000a_Número representantes de organizaciones sociales que asisten a talleres formativos_x000a_ Número ediles que asisten a talleres formativos.  Actividades: *Caracterización para la identificación de las necesidades y prioridades de las organizaciones comunales, sociales y ediles en temas de fortalecimiento._x000a_*Construcción de propuesta anualizada de caracterización por subregiones del departamento._x000a_* Desarrollo de procesos de caracterización de afiliados por subregiones._x000a_*implementación de acciones orientadas al desarrollo del procedimiento de Inspección, Vigilancia y Contro - *Caracterización del Programa Formador de Formadores y los formadores comunales del departamento._x000a_*Proceso formativo y de actualización de conocimientos para la recertificación de los formadores comunales._x000a_* Formadores comunales en ejercicio, realizando proceso de réplica de conocimientos en organismos comunales. - *Diseño de propuesta técnica, metodológica y temática para la actualización y recertificación de los formadores comunales del departamento. - _x000a_"/>
    <s v="Maria Dioni Medina - Eliana  - Vanegas - Juan Camilo Montoya - Ivan de Jesús Rodriguez"/>
    <s v="Tipo C:  Supervisión"/>
    <s v="Técnica, Administrativa, Financiera, Jurídica y contable."/>
  </r>
  <r>
    <x v="21"/>
    <n v="93141500"/>
    <s v="Practicantes de excelencia para la Secretaría de Participación Ciudadana y Desarrollo Social "/>
    <s v="Enero"/>
    <s v="12 meses"/>
    <s v="Régimen Especial"/>
    <s v="Recursos Propios"/>
    <n v="192000000"/>
    <n v="192000000"/>
    <s v="No"/>
    <s v="N/A"/>
    <s v="Jorge Mario Duran Franco"/>
    <s v="Secretario "/>
    <s v="3839070"/>
    <s v="jorge.duran@antioquia.gov.co"/>
    <m/>
    <m/>
    <m/>
    <m/>
    <m/>
    <m/>
    <m/>
    <m/>
    <m/>
    <m/>
    <m/>
    <x v="0"/>
    <m/>
    <m/>
    <m/>
    <s v="Eliana Vanegas"/>
    <s v="Tipo C:  Supervisión"/>
    <s v="Técnica, Administrativa, Financiera, Jurídica y contable."/>
  </r>
  <r>
    <x v="21"/>
    <n v="93141500"/>
    <s v="Renovación de licencias requeridas por la Secretaría Office 365, Mercurio (60 licencias) "/>
    <s v="Enero"/>
    <s v="12 meses"/>
    <s v="Régimen Especial"/>
    <s v="Recursos Propios"/>
    <n v="20000000"/>
    <n v="20000000"/>
    <s v="No"/>
    <s v="N/A"/>
    <s v="Jorge Mario Duran Franco"/>
    <s v="Secretario "/>
    <s v="3839070"/>
    <s v="jorge.duran@antioquia.gov.co"/>
    <m/>
    <m/>
    <m/>
    <m/>
    <m/>
    <m/>
    <m/>
    <m/>
    <m/>
    <m/>
    <m/>
    <x v="0"/>
    <m/>
    <m/>
    <m/>
    <s v="Eliana Vanegas"/>
    <s v="Tipo C:  Supervisión"/>
    <s v="Técnica, Administrativa, Financiera, Jurídica y contable."/>
  </r>
  <r>
    <x v="21"/>
    <n v="93141500"/>
    <s v="Desarrollo e implementación de acciones comunicativas y eventos para los diferentes proyectos de la secretaría "/>
    <s v="Enero"/>
    <s v="10 meses"/>
    <s v="Régimen Especial"/>
    <s v="Recursos Propios"/>
    <n v="190000000"/>
    <n v="190000000"/>
    <s v="No"/>
    <s v="N/A"/>
    <s v="Jorge Mario Duran Franco"/>
    <s v="Secretario "/>
    <s v="3839070"/>
    <s v="jorge.duran@antioquia.gov.co"/>
    <m/>
    <m/>
    <m/>
    <m/>
    <m/>
    <m/>
    <m/>
    <m/>
    <m/>
    <m/>
    <m/>
    <x v="0"/>
    <m/>
    <m/>
    <m/>
    <s v="Eliana Vanegas"/>
    <s v="Tipo C:  Supervisión"/>
    <s v="Técnica, Administrativa, Financiera, Jurídica y contable."/>
  </r>
  <r>
    <x v="21"/>
    <n v="93141500"/>
    <s v="Convocatoria de estimulos IDEAS EN GRANDE "/>
    <s v="Enero"/>
    <s v="5 meses"/>
    <s v="Régimen Especial"/>
    <s v="Recursos Propios"/>
    <n v="2476000000"/>
    <n v="2476000000"/>
    <s v="No"/>
    <s v="N/A"/>
    <s v="Jorge Mario Duran Franco"/>
    <s v="Secretario "/>
    <s v="3839070"/>
    <s v="jorge.duran@antioquia.gov.co"/>
    <m/>
    <m/>
    <m/>
    <m/>
    <m/>
    <m/>
    <m/>
    <m/>
    <m/>
    <m/>
    <m/>
    <x v="0"/>
    <m/>
    <m/>
    <m/>
    <s v="Ivan Jesus Rodriguez Vargas "/>
    <s v="Tipo C:  Supervisión"/>
    <s v="Técnica, Administrativa, Financiera, Jurídica y contable."/>
  </r>
  <r>
    <x v="22"/>
    <n v="80111504"/>
    <s v="Designar estudiantes de las universidades publicas y privadas para realización de la práctica académica, con el fin de brindar apoyo a la gestión del Departamento de Antioquia y sus subregiones durante el primer semestre de 2018_x000a_(Compentencia: Desarrollo Organizacional)"/>
    <s v="Febrero"/>
    <s v="5 meses"/>
    <s v="Contratación Directa"/>
    <s v="Recursos Propios"/>
    <n v="11840364"/>
    <n v="11840364"/>
    <s v="No"/>
    <s v="N/A"/>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1"/>
    <s v="-"/>
    <s v="Sin iniciar etapa precontractual"/>
    <s v="Programa gestionado por la Secretaría de Gestión Humana"/>
    <s v="Competencia de la Secretaría de Gestión Humana - ADO_x000a_Responsable por la Dirección Hernando Latorre Forero"/>
    <s v="Tipo C:  Supervisión"/>
    <s v="Técnica, Administrativa, Financiera, Jurídica y contable."/>
  </r>
  <r>
    <x v="22"/>
    <n v="80111504"/>
    <s v="Designar estudiantes de las universidades publicas y privadas para realización de la práctica académica, con el fin de brindar apoyo a la gestión del Departamento de Antioquia y sus subregiones durante el segundo semestre de 2018_x000a_(Compentencia: Desarrollo Organizacional)"/>
    <s v="Agosto"/>
    <s v="12 meses"/>
    <s v="Contratación Directa"/>
    <s v="Recursos Propios"/>
    <n v="11840364"/>
    <n v="11840364"/>
    <s v="No"/>
    <s v="N/A"/>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1"/>
    <s v="-"/>
    <s v="Sin iniciar etapa precontractual"/>
    <s v="Programa gestionado por la Secretaría de Gestión Humana"/>
    <s v="Competencia de la Secretaría de Gestión Humana - ADO_x000a_Responsable por la Dirección Hernando Latorre Forero"/>
    <s v="Tipo C:  Supervisión"/>
    <s v="Técnica, Administrativa, Financiera, Jurídica y contable."/>
  </r>
  <r>
    <x v="22"/>
    <n v="80111504"/>
    <s v="Prestación de servicios de personal de apoyo Temporal _x000a_(Compentencia: Desarrollo Organizacional)"/>
    <s v="Enero"/>
    <s v="16 meses"/>
    <s v="Régimen Especial"/>
    <s v="Recursos Propios"/>
    <n v="392875186"/>
    <n v="392875186"/>
    <s v="No"/>
    <s v="N/A"/>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1"/>
    <s v="-"/>
    <s v="Sin iniciar etapa precontractual"/>
    <s v="No aplica gestión contractual, por hacer parte de la planta de cargosd temporales de la Institución."/>
    <s v="Competencia de la Secretaría de Gestión Humana - ADO_x000a_Responsable por la Dirección Sebastián Muñoz Zuluaga"/>
    <s v="Tipo C:  Supervisión"/>
    <s v="Técnica, Administrativa, Financiera, Jurídica y contable."/>
  </r>
  <r>
    <x v="22"/>
    <n v="43232305"/>
    <s v="Promoción, creación, elaboración desarrollo y conceptualización de las campañas, estrategias y necesidades comunicacionales de la Gobernación de Antioquia _x000a_(Competencia de la Oficina de Comunicaciones)"/>
    <s v="Enero"/>
    <s v="16 meses"/>
    <s v="Contratación Directa"/>
    <s v="Recursos Propios"/>
    <n v="150000000"/>
    <n v="30000000"/>
    <s v="Si"/>
    <s v="Aprobadas"/>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2125"/>
    <s v="Consolidación del Sistema de Información Territorial en el Departamento de Antioquia"/>
    <s v="Actualización Sistema de informacion territorial"/>
    <s v="17-12-6149108"/>
    <n v="16247"/>
    <d v="2017-02-06T00:00:00"/>
    <s v="N/A"/>
    <n v="4600006243"/>
    <x v="3"/>
    <s v="SOCIEDAD DE TELEVISÓN DE ANTIOQUIA-TELEANTIOQUIA"/>
    <s v="En ejecución"/>
    <s v="Vigencia Futura 6000002364 por $30.000.000 Ordenanza 17 del 4 de agosto de 2017. Contrato interadministrativo de Mandato."/>
    <s v="Competencia de la Oficina de Comunicaciones_x000a_Responsable por la Dirección: Director Sistemas de Indicadores"/>
    <s v="Tipo C:  Supervisión"/>
    <s v="Técnica, Administrativa, Financiera, Jurídica y contable."/>
  </r>
  <r>
    <x v="22"/>
    <s v="80141902"/>
    <s v="Prestación de servicios de un operador logístico para la organización, administración, ejecución y demás acciones logísticas necesarias para la realización de los eventos programadas por la Gobernación de Antioquia  _x000a_(Competencia de la Oficina de Comunicaciones)"/>
    <s v="Enero"/>
    <s v="3 meses"/>
    <s v="Contratación Directa"/>
    <s v="Recursos Propios"/>
    <n v="70000000"/>
    <n v="70000000"/>
    <s v="Si"/>
    <s v="Aprobadas"/>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17-12-6119887"/>
    <n v="16248"/>
    <d v="2017-02-01T00:00:00"/>
    <s v="N/A"/>
    <n v="4600006201"/>
    <x v="3"/>
    <s v="PLAZA MAYOR CONVENCIONES Y EXPOSICIONES S.A"/>
    <s v="En ejecución"/>
    <s v="Vigencia Futura 6000002350 por $70.000.000  Ordenanza 17 del 4 de agosto de 2017 "/>
    <s v="Competencia de la Oficina de Comunicaciones_x000a_"/>
    <s v="Tipo C:  Supervisión"/>
    <s v="Técnica, Administrativa, Financiera, Jurídica y contable."/>
  </r>
  <r>
    <x v="22"/>
    <n v="43231500"/>
    <s v="“Adquisición y actualización de licencias de ARCGIS para los organismos de la Gobernación de Antioquia incluyendo soporte técnico, a través de acuerdo marco de precios” (competencia de la dirección de Informática)"/>
    <s v="Junio"/>
    <s v="4 meses"/>
    <s v="Selección Abreviada - Acuerdo Marco de Precios"/>
    <s v="Recursos Propios"/>
    <n v="96944086"/>
    <n v="96944086"/>
    <s v="No"/>
    <s v="N/A"/>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1"/>
    <s v="-"/>
    <s v="Sin iniciar etapa precontractual"/>
    <m/>
    <s v="Ruth Natalia Castro Restrepo  de la Secretaria de Gestion Humana (Dirección de informatica)_x000a_"/>
    <s v="Tipo B2: Supervisión Colegiada"/>
    <s v="Técnica, Administrativa, Financiera, Jurídica y contable."/>
  </r>
  <r>
    <x v="22"/>
    <n v="43211731"/>
    <s v="Renovación del plan anual de mantenimiento del software estadístico SPSS (competencia de la SSSA)"/>
    <s v="Mayo"/>
    <s v="6 meses"/>
    <s v="Contratación Directa"/>
    <s v="Recursos Propios"/>
    <n v="16500000"/>
    <n v="16500000"/>
    <s v="No"/>
    <s v="N/A"/>
    <s v="Hernando Latorre Forero"/>
    <s v="LNR"/>
    <s v="3835136-8389181"/>
    <s v="hernando.latorre@antioquia.gov.co"/>
    <s v="Gestión de la información temática territorial como base fundamental para la planeación y el desarrollo"/>
    <s v="Índice de Gestión para Resultados_x000a_en el Desarrollo (IGpRD)"/>
    <s v="Conformación del Sistema de Información Territorial en el Departamento de Antioquia"/>
    <n v="220149"/>
    <s v="Consolidación del Sistema de Información Territorial en el Departamento de Antioquia"/>
    <s v="Actualización Sistema de informacion territorial"/>
    <s v="-"/>
    <s v="-"/>
    <m/>
    <s v="-"/>
    <s v="-"/>
    <x v="1"/>
    <s v="-"/>
    <s v="Sin iniciar etapa precontractual"/>
    <m/>
    <s v="Carlos Alberto Giraldo Cardona, Profesional Universitario_x000a_Secretaría de Gestión Humana y Desarrollo Organizacional"/>
    <s v="Tipo C:  Supervisión"/>
    <s v="Técnica, Administrativa, Financiera, Jurídica y contable."/>
  </r>
  <r>
    <x v="22"/>
    <s v="80101504"/>
    <s v="“Administrar los recursos financieros para realizar la encuesta de calidad de vida de los habitantes del departamento de Antioquia”"/>
    <s v="Enero"/>
    <s v="12 meses"/>
    <s v="Contratación Directa"/>
    <s v="Recursos Propios"/>
    <n v="1230432080"/>
    <n v="300000000"/>
    <s v="Si"/>
    <s v="Aprobadas"/>
    <s v="Hernando Latorre Forero"/>
    <s v="LNR"/>
    <s v="3835136-8389180"/>
    <s v="hernando.latorre@antioquia.gov.co"/>
    <s v="Gestión de la información temática territorial como base fundamental para la planeación y el desarrollo"/>
    <s v="Incrementar el numero de Operaciones estadísticas en buen estado e implementadas"/>
    <s v="Consolidación del Sistema de Información Territorial en el Departamento de Antioquia"/>
    <n v="220149"/>
    <s v="Consolidación del Sistema de Información Territorial en el Departamento de Antioquia"/>
    <s v="Actualización Sistema de informacion territorial"/>
    <s v="17-12-7284597"/>
    <n v="19442"/>
    <d v="2017-11-10T00:00:00"/>
    <s v="N/A"/>
    <n v="4600007905"/>
    <x v="3"/>
    <s v="IDEA"/>
    <s v="En ejecución"/>
    <s v="Vigencia Futura 6000002432 por $300.000.000  Ordenanza 62 del 8 de noviembre de 2017 "/>
    <s v="Hernando Latorre Forero"/>
    <s v="Tipo C:  Supervisión"/>
    <s v="Técnica, Administrativa, Financiera, Jurídica y contable."/>
  </r>
  <r>
    <x v="22"/>
    <n v="80111614"/>
    <s v="Prestación de servicios de personal de apoyo Temporal _x000a_(Compentencia: Desarrollo Organizacional)"/>
    <s v="Enero"/>
    <s v="12 meses"/>
    <s v="Régimen Especial"/>
    <s v="Recursos Propios"/>
    <n v="94091029"/>
    <n v="94091029"/>
    <s v="No"/>
    <s v="N/A"/>
    <s v="Sebastián Muñoz Zuluaga"/>
    <s v="LNR"/>
    <s v="3839125"/>
    <s v="sebastian.munoz@antioquia.gov.co"/>
    <s v="Articulación intersectorial para el desarrollo integral del departamento"/>
    <s v="Espacios de Planeacion y concertacion de planeacion"/>
    <s v="Fortalecimiento de la articulacion intersectorial para el desarrollo integral"/>
    <n v="220148"/>
    <s v="Espacios de Planeacion y concertacion de planeacion"/>
    <s v="Profesionales Temporales"/>
    <s v="-"/>
    <s v="-"/>
    <m/>
    <s v="-"/>
    <s v="-"/>
    <x v="1"/>
    <s v="-"/>
    <s v="Sin iniciar etapa precontractual"/>
    <s v="No aplica gestión contractual, por hacer parte de la planta de cargosd temporales de la Institución."/>
    <s v="Competencia de la Secretaría de Gestión Humana - ADO_x000a_Responsable por la Dirección Sebastián Muñoz Zuluaga"/>
    <s v="Tipo C:  Supervisión"/>
    <s v="Técnica, Administrativa, Financiera, Jurídica y contable."/>
  </r>
  <r>
    <x v="22"/>
    <n v="80111614"/>
    <s v="Prestación de servicios de personal de apoyo Temporal _x000a_(Compentencia: Desarrollo Organizacional)"/>
    <s v="Enero"/>
    <s v="16 meses"/>
    <s v="Régimen Especial"/>
    <s v="Recursos Propios"/>
    <n v="94091029"/>
    <n v="56747969"/>
    <s v="No"/>
    <s v="N/A"/>
    <s v="Sebastián Muñoz Zuluaga"/>
    <s v="LNR"/>
    <s v="3839125"/>
    <s v="sebastian.munoz@antioquia.gov.co"/>
    <s v="Articulación intersectorial para el desarrollo integral del departamento"/>
    <s v="Dialogos Subregionales de Planeacion para el Desarrollo"/>
    <s v="Fortalecimiento de la articulacion intersectorial para el desarrollo integral"/>
    <n v="220148"/>
    <s v="Dialogos Subregionales de Planeacion para el Desarrollo"/>
    <s v="Profesionales Temporal"/>
    <s v="-"/>
    <s v="-"/>
    <m/>
    <s v="-"/>
    <s v="-"/>
    <x v="1"/>
    <s v="-"/>
    <s v="Sin iniciar etapa precontractual"/>
    <s v="No aplica gestión contractual, por hacer parte de la planta de cargosd temporales de la Institución."/>
    <s v="Competencia de la Secretaría de Gestión Humana - ADO_x000a_Responsable por la Dirección Sebastián Muñoz Zuluaga"/>
    <s v="Tipo C:  Supervisión"/>
    <s v="Técnica, Administrativa, Financiera, Jurídica y contable."/>
  </r>
  <r>
    <x v="22"/>
    <n v="80141607"/>
    <s v="Prestación de servicios de un operador logístico para la organización, administración, ejecución y demás acciones logísticas necesarias para la realización de los eventos programadas por la Gobernación de Antioquia  _x000a_(Competencia de la Oficina de Comunicaciones)"/>
    <s v="Enero"/>
    <s v="16 meses"/>
    <s v="Contratación Directa"/>
    <s v="Recursos Propios"/>
    <n v="60000000"/>
    <n v="60000000"/>
    <s v="Si"/>
    <s v="Aprobadas"/>
    <s v="Sebastián Muñoz Zuluaga"/>
    <s v="LNR"/>
    <s v="3839125"/>
    <s v="sebastian.munoz@antioquia.gov.co"/>
    <s v="Articulación intersectorial para el desarrollo integral del departamento"/>
    <s v="Espacios de Planeacion y concertacion de planeacion"/>
    <s v="Fortalecimiento de la articulacion intersectorial para el desarrollo integral"/>
    <n v="220148"/>
    <s v="Espacios de Planeacion y concertacion de planeacion"/>
    <s v="Material, suministro, apoyo logistico"/>
    <s v="17-12-6119887"/>
    <n v="16248"/>
    <d v="2017-02-01T00:00:00"/>
    <s v="N/A"/>
    <n v="4600006201"/>
    <x v="3"/>
    <s v="PLAZA MAYOR CONVENCIONES Y EXPOSICIONES S.A"/>
    <s v="En ejecución"/>
    <s v="Vigencia Futura 6000002349 por $60.000.000  Ordenanza 17 del 4 de agosto de 2017 "/>
    <s v="Competencia de la Oficina de Comunicaciones_x000a_Responsable por la Dirección Diana Marcela Lopera Galeano"/>
    <s v="Tipo C:  Supervisión"/>
    <s v="Técnica, Administrativa, Financiera, Jurídica y contable."/>
  </r>
  <r>
    <x v="22"/>
    <n v="80141607"/>
    <s v="Prestación de servicios de un operador logístico para la organización, administración, ejecución y demás acciones logísticas necesarias para la realización de los eventos programadas por la Gobernación de Antioquia  _x000a_(Competencia de la Oficina de Comunicaciones)"/>
    <s v="Enero"/>
    <s v="5 meses"/>
    <s v="Contratación Directa"/>
    <s v="Recursos Propios"/>
    <n v="60000000"/>
    <n v="20000000"/>
    <s v="Si"/>
    <s v="Aprobadas"/>
    <s v="Sebastián Muñoz Zuluaga"/>
    <s v="LNR"/>
    <s v="3839125"/>
    <s v="sebastian.munoz@antioquia.gov.co"/>
    <s v="Articulación intersectorial para el desarrollo integral del departamento"/>
    <s v="Dialogos Subregionales de Planeacion para el Desarrollo"/>
    <s v="Fortalecimiento de la articulacion intersectorial para el desarrollo integral"/>
    <n v="220109"/>
    <s v="Dialogos Subregionales de Planeacion para el Desarrollo"/>
    <s v="Material, suministro, apoyo logistico"/>
    <s v="17-12-6119887"/>
    <n v="16248"/>
    <d v="2017-02-01T00:00:00"/>
    <s v="N/A"/>
    <n v="4600006201"/>
    <x v="3"/>
    <s v="PLAZA MAYOR CONVENCIONES Y EXPOSICIONES S.A"/>
    <s v="En ejecución"/>
    <s v="Vigencia Futura 6000002351 por $20.000.000  Ordenanza 17 del 4 de agosto de 2017 "/>
    <s v="Competencia de la Oficina de Comunicaciones_x000a_Responsable por la Dirección Diana Marcela Lopera Galeano"/>
    <s v="Tipo C:  Supervisión"/>
    <s v="Técnica, Administrativa, Financiera, Jurídica y contable."/>
  </r>
  <r>
    <x v="22"/>
    <n v="80141607"/>
    <s v="Adquisicion de equipos tecnológicos y materiales (bienes de característica técnicas uniformes) _x000a_(Compentencia Subsecretaría Logística)"/>
    <s v="Mayo"/>
    <s v="6 meses"/>
    <s v="Selección Abreviada - Acuerdo Marco de Precios"/>
    <s v="Recursos Propios"/>
    <n v="50000000"/>
    <n v="0"/>
    <s v="No"/>
    <s v="N/A"/>
    <s v="Sebastián Muñoz Zuluaga"/>
    <s v="LNR"/>
    <s v="3839125"/>
    <s v="sebastian.munoz@antioquia.gov.co"/>
    <s v="Articulación intersectorial para el desarrollo integral del departamento"/>
    <s v="Dialogos Subregionales de Planeacion para el Desarrollo"/>
    <s v="Fortalecimiento de la articulacion intersectorial para el desarrollo integral"/>
    <s v="220148"/>
    <s v="Dialogos Subregionales de Planeacion para el Desarrollo"/>
    <s v="Material, suministro, apoyo logistico"/>
    <s v="-"/>
    <s v="-"/>
    <m/>
    <s v="-"/>
    <s v="-"/>
    <x v="1"/>
    <s v="-"/>
    <s v="Sin iniciar etapa precontractual"/>
    <m/>
    <s v="Competencia de la Secretaría General (Subsecretaría Logística)_x000a_Responsable por el DAP Sebastián Muñoz Zuluaga"/>
    <s v="Tipo C:  Supervisión"/>
    <s v="Técnica, Administrativa, Financiera, Jurídica y contable."/>
  </r>
  <r>
    <x v="22"/>
    <n v="80141607"/>
    <s v="Apoyo al fortalecimiento de los procesos de planificacion y gestion del desarrollo territorial y acompañamiento técnico en la articulación intersectorial de los Entes Territoriales del Departamento de Antioquia"/>
    <s v="Junio"/>
    <s v="6 meses"/>
    <s v="Contratación Directa"/>
    <s v="Recursos Propios"/>
    <n v="60000000"/>
    <n v="0"/>
    <s v="No"/>
    <s v="N/A"/>
    <s v="Sebastián Muñoz Zuluaga"/>
    <s v="LNR"/>
    <s v="3839125"/>
    <s v="sebastian.munoz@antioquia.gov.co"/>
    <s v="Articulación intersectorial para el desarrollo integral del departamento"/>
    <s v="Dialogos Subregionales de Planeacion para el Desarrollo"/>
    <s v="Fortalecimiento de la articulacion intersectorial para el desarrollo integral"/>
    <n v="220148"/>
    <s v="Dialogos Subregionales de Planeacion para el Desarrollo"/>
    <s v="Administración gastos generales"/>
    <s v="-"/>
    <s v="-"/>
    <m/>
    <s v="-"/>
    <s v="-"/>
    <x v="1"/>
    <s v="-"/>
    <s v="Sin iniciar etapa precontractual"/>
    <s v="Tramite a requerimiento de la dependencia."/>
    <s v="Sebastián Muñoz Zuluaga"/>
    <s v="Tipo C:  Supervisión"/>
    <s v="Técnica, Administrativa, Financiera, Jurídica y contable."/>
  </r>
  <r>
    <x v="22"/>
    <n v="80111504"/>
    <s v="Designar estudiantes de las universidades publicas y privadas para realización de la práctica académica, con el fin de brindar apoyo a la gestión del Departamento de Antioquia y sus subregiones durante primer semestre del 2017_x000a_(Compentencia: Desarrollo Organizacional)"/>
    <s v="Enero"/>
    <s v="5 meses"/>
    <s v="Contratación Directa"/>
    <s v="Recursos Propios"/>
    <n v="16598640"/>
    <n v="1659864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1"/>
    <s v="-"/>
    <s v="Sin iniciar etapa precontractual"/>
    <s v="3 Practicantes de Excelencia primer semestre 2018. Supervisión: N/A_x000a_La Dirección aporta informes de seguimiento a la gestión"/>
    <s v="Competencia de la Secretaría de Gestión Humana - ADO_x000a_Responsable por la Dirección Sebastián Muñoz Zuluaga"/>
    <s v="Tipo C:  Supervisión"/>
    <s v="Técnica, Administrativa, Financiera, Jurídica y contable."/>
  </r>
  <r>
    <x v="22"/>
    <n v="81112200"/>
    <s v="Soporte Licencias ArcGis - Dirección  PEI _x000a_(Competencia Dirección de informática)"/>
    <s v="Junio"/>
    <s v="6 meses"/>
    <s v="Contratación Directa"/>
    <s v="Recursos Propios"/>
    <n v="70000000"/>
    <n v="5000000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1"/>
    <s v="-"/>
    <s v="Sin iniciar etapa precontractual"/>
    <s v="Trámite a requerimiento de la dependencia _x000a_(2 licencias)."/>
    <s v="Competencia de la Secretaria de Gestión Humana (dirección de informatica)_x000a_Responsable por la Dirección Sebastián Muñoz Zuluaga"/>
    <s v="Tipo C:  Supervisión"/>
    <s v="Técnica, Administrativa, Financiera, Jurídica y contable."/>
  </r>
  <r>
    <x v="22"/>
    <n v="80111614"/>
    <s v="Prestación de servicios de personal de apoyo para el proceso de revisión y ajuste de los Esquemas de Ordenamiento Territorial"/>
    <s v="Junio"/>
    <s v="11 meses"/>
    <s v="Contratación Directa"/>
    <s v="Recursos Propios"/>
    <n v="677802720"/>
    <n v="68780272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1"/>
    <s v="-"/>
    <s v="Sin iniciar etapa precontractual"/>
    <s v="Tramite a requerimiento de la dependencia."/>
    <s v="Sebastián Muñoz Zuluaga"/>
    <s v="Tipo C:  Supervisión"/>
    <s v="Técnica, Administrativa, Financiera, Jurídica y contable."/>
  </r>
  <r>
    <x v="22"/>
    <n v="80141607"/>
    <s v="Prestación de servicios de un operador logístico para la organización, administración, ejecución y demás acciones logísticas necesarias para la realización de los eventos programadas por la Gobernación de Antioquia  _x000a_(Competencia de la Oficina de Comunicaciones)"/>
    <s v="Enero"/>
    <s v="6 meses"/>
    <s v="Contratación Directa"/>
    <s v="Recursos Propios"/>
    <n v="9000000"/>
    <n v="900000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1"/>
    <s v="-"/>
    <s v="Sin iniciar etapa precontractual"/>
    <s v=" La dirección aporta supervisión Administrativa, Financiera, Jurídica, coordinación. _x000a_"/>
    <s v="Inés Elvira Arango Valencia Oficina de Comunicaciones_x000a_"/>
    <s v="Tipo C:  Supervisión"/>
    <s v="Técnica, Administrativa, Financiera, Jurídica y contable."/>
  </r>
  <r>
    <x v="22"/>
    <n v="80111504"/>
    <s v="Designar estudiantes de las universidades publicas y privadas para realización de la práctica académica, con el fin de brindar apoyo a la gestión del Departamento de Antioquia y sus subregiones durante segundo semestre del 2017_x000a_(Compentencia: Desarrollo Organizacional)"/>
    <s v="Julio"/>
    <s v="12 meses"/>
    <s v="Contratación Directa"/>
    <s v="Recursos Propios"/>
    <n v="16598640"/>
    <n v="16598640"/>
    <s v="No"/>
    <s v="N/A"/>
    <s v="Sebastián Muñoz Zuluaga"/>
    <s v="LNR"/>
    <s v="3839125"/>
    <s v="sebastian.munoz@antioquia.gov.co"/>
    <s v="Articulación intersectorial para el desarrollo integral del departamento"/>
    <s v="Entidades territoriales apoyadas para la revisión y ajuste de los POT"/>
    <s v="apoyo a entidades territoriales para la revision y ajuste de sus POT"/>
    <s v="220146"/>
    <s v="Entidades territoriales  apoyadas para la revision y ajuste de los POT"/>
    <s v="Revision y ajustes de los POT"/>
    <s v="-"/>
    <s v="-"/>
    <m/>
    <s v="-"/>
    <s v="-"/>
    <x v="1"/>
    <s v="-"/>
    <s v="Sin iniciar etapa precontractual"/>
    <s v="3 Practicantes de Excelencia primer semestre 2018. Supervisión: N/A_x000a_La Dirección aporta informes de seguimiento a la gestión"/>
    <s v="Maribel Barrientos Uribe,  Secretaría de Gestión Humana - ADO_x000a_"/>
    <s v="Tipo C:  Supervisión"/>
    <s v="Técnica, Administrativa, Financiera, Jurídica y contable."/>
  </r>
  <r>
    <x v="22"/>
    <n v="93142101"/>
    <s v="&quot;Formular el plan de ordenamiento departamental -POD- a partir del ajuste, complementación, actualización y validación de las propuestas  existentes, que permitan articular el ordenamiento territorial entre los niveles municipal y departamental, y así alcanzar una adecuada ocupación y uso del territorio antioqueño&quot;"/>
    <s v="Enero"/>
    <s v="10 meses"/>
    <s v="Contratación Directa"/>
    <s v="Recursos Propios"/>
    <n v="1004749972"/>
    <n v="302000000"/>
    <s v="Si"/>
    <s v="Aprobadas"/>
    <s v="Sebastián Muñoz Zuluaga"/>
    <s v="LNR"/>
    <s v="3839125"/>
    <s v="sebastian.munoz@antioquia.gov.co"/>
    <s v="Articulación intersectorial para el desarrollo integral del departamento"/>
    <s v="Plan de Ordenamiento Departamental Formulado"/>
    <s v="Formulación del Plan de Ordenamiento Departamental "/>
    <n v="220163"/>
    <s v="Plan de Ordenamiento Departamental Formulado"/>
    <s v="Contratación profesionales - desarrollo"/>
    <n v="7398"/>
    <n v="17771"/>
    <d v="2017-09-05T00:00:00"/>
    <n v="2017010324161"/>
    <s v="4600007398 "/>
    <x v="3"/>
    <s v="UNIVERSIDAD NACIONAL DE COLOMBIA"/>
    <s v="En ejecución"/>
    <s v="Vigencia Futura 6000002131 por $302.000.000  Ordenanza 11 del 18 de julio de 2017 "/>
    <s v="Sebastián Muñoz Zuluaga, Director de Planeación Estratégica Integral"/>
    <s v="Tipo C:  Supervisión"/>
    <s v="Técnica, Administrativa, Financiera, Jurídica y contable."/>
  </r>
  <r>
    <x v="22"/>
    <n v="80111504"/>
    <s v="Designar estudiantes de las universidades publicas y privadas para realización de la práctica académica, con el fin de brindar apoyo a la gestión del Departamento de Antioquia y sus subregiones durante el primer semestre de 2018 _x000a_(Compentencia: Desarrollo Organizacional)"/>
    <s v="Febrero"/>
    <s v="12 meses"/>
    <s v="Contratación Directa"/>
    <s v="Recursos Propios"/>
    <n v="23624843"/>
    <n v="23624843"/>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1"/>
    <s v="-"/>
    <s v="Sin iniciar etapa precontractual"/>
    <m/>
    <s v="Competencia de la Secretaría de Gestión Humana - ADO_x000a_Responsable por la Dirección Alvaro Villada García"/>
    <s v="Tipo C:  Supervisión"/>
    <s v="Técnica, Administrativa, Financiera, Jurídica y contable."/>
  </r>
  <r>
    <x v="22"/>
    <n v="80111614"/>
    <s v="Prestación de servicios de personal de apoyo Temporal _x000a_(Compentencia: Desarrollo Organizacional)"/>
    <s v="Enero"/>
    <s v="7 meses"/>
    <s v="Régimen Especial"/>
    <s v="Recursos Propios"/>
    <n v="267934173"/>
    <n v="267934173"/>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1"/>
    <s v="-"/>
    <s v="Sin iniciar etapa precontractual"/>
    <m/>
    <s v="Competencia de la Secretaría de Gestión Humana - ADO_x000a_Responsable por la Dirección Alvaro Villada García"/>
    <s v="Tipo C:  Supervisión"/>
    <s v="Técnica, Administrativa, Financiera, Jurídica y contable."/>
  </r>
  <r>
    <x v="22"/>
    <n v="80101504"/>
    <s v="Administrar los recursos financieros para generar en el departamento administrativo de planeación el centro de pensamiento de planificación territorial."/>
    <s v="Enero"/>
    <s v="9 meses"/>
    <s v="Contratación Directa"/>
    <s v="Recursos Propios"/>
    <n v="1689100798"/>
    <n v="1041877278"/>
    <s v="Si"/>
    <s v="Aprobadas"/>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17-12-7283368"/>
    <n v="19604"/>
    <d v="2017-11-10T00:00:00"/>
    <s v="N/A"/>
    <n v="4600007904"/>
    <x v="3"/>
    <s v="IDEA"/>
    <s v="En ejecución"/>
    <s v="Vigencia Futura 6000002431 por $1.041.877.278  Ordenanza 62 del 8 de noviembre de 2017 "/>
    <s v="Hernando Latorre Forero_x000a_Supervisor"/>
    <s v="Tipo C:  Supervisión"/>
    <s v="Técnica, Administrativa, Financiera, Jurídica y contable."/>
  </r>
  <r>
    <x v="22"/>
    <n v="80101504"/>
    <s v="Fortalecimiento Fiscal y financiero de los municipios, mediante el acompañamiento a las entidades territoriales que se encuentran en estado de riesgo de incumplimiento de Ley 617, para fortalecer su gestión y generar el impacto positivo de la hacienda pública municipal."/>
    <s v="Febrero"/>
    <s v="11 meses"/>
    <s v="Concurso de Méritos"/>
    <s v="Recursos Propios"/>
    <n v="626563706"/>
    <n v="626563706"/>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1"/>
    <s v="-"/>
    <s v="Sin iniciar etapa precontractual"/>
    <m/>
    <s v="Alvaro Villada García"/>
    <s v="Tipo C:  Supervisión"/>
    <s v="Técnica, Administrativa, Financiera, Jurídica y contable."/>
  </r>
  <r>
    <x v="22"/>
    <n v="20102301"/>
    <s v="Prestación de servicio de transporte terrestre automotor para apoyar la gestión de las dependencias del Departamento Administrativo de Planeación (Subsecretaria Logistica)"/>
    <s v="Enero"/>
    <s v="2 meses"/>
    <s v="Selección Abreviada - Subasta Inversa"/>
    <s v="Recursos Propios"/>
    <n v="100000000"/>
    <n v="100000000"/>
    <s v="No"/>
    <s v="N/A"/>
    <s v="Alvaro Villada García"/>
    <s v="LNR"/>
    <n v="3839140"/>
    <s v="alvaro.villada@antioquia.gov.co"/>
    <s v="Gestión de la información temática territorial como base fundamental para la planeación y el desarrollo"/>
    <s v="Creación del Observatorio Económico, Fiscal y Financiero de los municipios de Antioquia"/>
    <s v="Construcción del Observatorio Fiscal y financiero del Departamento de Antioquia"/>
    <s v="220147"/>
    <s v="Creación del Observatorio Económico, Fiscal y Financiero de los municipios de Antioquia"/>
    <s v="Diseño, implementación, puesta en marcha,operación y evaluación del observatorio económico, fiscal y financiero de Antioquia."/>
    <s v="-"/>
    <s v="-"/>
    <m/>
    <s v="-"/>
    <s v="-"/>
    <x v="1"/>
    <s v="-"/>
    <s v="Sin iniciar etapa precontractual"/>
    <m/>
    <s v="Hernando Latorre Forero_x000a_Supervisor"/>
    <s v="Tipo C:  Supervisión"/>
    <s v="Técnica, Administrativa, Financiera, Jurídica y contable."/>
  </r>
  <r>
    <x v="22"/>
    <n v="81112500"/>
    <s v="Renovar el servicio de licencia Makaia para elfuncionamiento de la plataforma gestión de recursos Antioquia del Departamento Administrativo de Planeación"/>
    <s v="Octubre"/>
    <s v="5 meses"/>
    <s v="Contratación Directa"/>
    <s v="Recursos Propios"/>
    <n v="20000000"/>
    <n v="2000000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1"/>
    <s v="-"/>
    <s v="Sin iniciar etapa precontractual"/>
    <m/>
    <s v="Alvaro Villada García"/>
    <s v="Tipo C:  Supervisión"/>
    <s v="Técnica, Administrativa, Financiera, Jurídica y contable."/>
  </r>
  <r>
    <x v="22"/>
    <n v="78111502"/>
    <s v="Adquisición de tiquetes áereos para la Gobernación de Antioquia _x000a_(Compentencia Subsecretaría Logística)"/>
    <s v="Julio"/>
    <s v="9 meses"/>
    <s v="Contratación Directa"/>
    <s v="Recursos Propios"/>
    <n v="20000000"/>
    <n v="20000000"/>
    <s v="No"/>
    <s v="N/A"/>
    <s v="Alvaro Villada García"/>
    <s v="LNR"/>
    <n v="3839140"/>
    <s v="alvaro.villada@antioquia.gov.co"/>
    <s v="Fortalecimiento Institucional para la planeación y la gestión del Desarrollo Territorial"/>
    <s v="Municipios fortalecidos en aspectos fiscales y financieros"/>
    <s v="Fortalecimiento fiscal y financiero de los 125 municipios de Antioquia"/>
    <n v="220130"/>
    <s v="Municipios fortalecidos en aspectos fiscales y financieros"/>
    <s v="Fortalecimiento fiscal y financiero"/>
    <s v="-"/>
    <s v="-"/>
    <m/>
    <s v="-"/>
    <s v="-"/>
    <x v="1"/>
    <s v="-"/>
    <s v="Sin iniciar etapa precontractual"/>
    <m/>
    <s v="Laura Mejía Higuita"/>
    <s v="Tipo B2: Supervisión Colegiada"/>
    <s v="Técnica, Administrativa, Financiera, Jurídica y contable."/>
  </r>
  <r>
    <x v="22"/>
    <n v="80101504"/>
    <s v="Creación y puesta en marcha Observatorio Económico Fiscal y Financiero"/>
    <s v="Enero"/>
    <s v="6 meses"/>
    <s v="Concurso de Méritos"/>
    <s v="Recursos Propios"/>
    <n v="353727909"/>
    <n v="353727909"/>
    <s v="No"/>
    <s v="N/A"/>
    <s v="Alvaro Villada García"/>
    <s v="LNR"/>
    <n v="3839140"/>
    <s v="alvaro.villada@antioquia.gov.co"/>
    <s v="Gestión de la información temática territorial como base fundamental para la planeación y el desarrollo"/>
    <s v="Creación del Observatorio Económico, Fiscal y Financiero de los municipios de Antioquia"/>
    <s v="Construcción del Observatorio Fiscal y financiero del Departamento de Antioquia"/>
    <s v="220147"/>
    <s v="Creación del Observatorio Económico, Fiscal y Financiero de los municipios de Antioquia"/>
    <s v="Diseño, implementación, puesta en marcha,operación y evaluación del observatorio económico, fiscal y financiero de Antioquia."/>
    <s v="-"/>
    <s v="-"/>
    <m/>
    <s v="-"/>
    <s v="-"/>
    <x v="1"/>
    <s v="-"/>
    <s v="Sin iniciar etapa precontractual"/>
    <m/>
    <s v="Hernando Latorre Forero_x000a_Supervisor"/>
    <s v="Tipo C:  Supervisión"/>
    <s v="Técnica, Administrativa, Financiera, Jurídica y contable."/>
  </r>
  <r>
    <x v="22"/>
    <n v="80101504"/>
    <s v="Apoyar la gestión del Departamento Administrativo de Planeación para el acompañamiento a los municipios en la gestión del desarrollo territorial, mediante la actualización y formulación de perfiles susceptibles de cooperación nacional e internacional y agenda de negocios"/>
    <s v="Febrero"/>
    <s v="8 meses"/>
    <s v="Contratación Directa"/>
    <s v="Recursos Propios"/>
    <n v="400000000"/>
    <n v="400000000"/>
    <s v="No"/>
    <s v="N/A"/>
    <s v="Alvaro Villada García"/>
    <s v="LNR"/>
    <n v="3839140"/>
    <s v="alvaro.villada@antioquia.gov.co"/>
    <s v="Gestión de la información temática territorial como base fundamental para la planeación y el desarrollo"/>
    <s v="Creación del Observatorio Económico, Fiscal y Financiero de los municipios de Antioquia"/>
    <s v="Construcción del Observatorio Fiscal y financiero del Departamento de Antioquia"/>
    <s v="220147"/>
    <s v="Creación del Observatorio Económico, Fiscal y Financiero de los municipios de Antioquia"/>
    <s v="Diseño, implementación, puesta en marcha,operación y evaluación del observatorio económico, fiscal y financiero de Antioquia."/>
    <s v="-"/>
    <s v="-"/>
    <m/>
    <s v="-"/>
    <s v="-"/>
    <x v="1"/>
    <s v="-"/>
    <s v="Sin iniciar etapa precontractual"/>
    <m/>
    <s v="Hernando Latorre Forero_x000a_Supervisor"/>
    <s v="Tipo C:  Supervisión"/>
    <s v="Técnica, Administrativa, Financiera, Jurídica y contable."/>
  </r>
  <r>
    <x v="22"/>
    <n v="81111802"/>
    <s v="Acta de ejecución n°2: prestación de servicios para la conectividad, soporte y gestión de la infraestructura tecnológica del sistema catastral de Antioquia”_x000a_"/>
    <s v="Enero"/>
    <s v="8 meses"/>
    <s v="Contratación Directa"/>
    <s v="Recursos Propios"/>
    <n v="1061080737"/>
    <n v="400000000"/>
    <s v="Si"/>
    <s v="Aprobadas"/>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Conectividad con los 124 municipios - Soporte Sistema OVC"/>
    <s v="17-12-7270661"/>
    <n v="19574"/>
    <d v="2017-11-08T00:00:00"/>
    <s v="N/A"/>
    <n v="4600007721"/>
    <x v="3"/>
    <s v="VALOR + S.A.S"/>
    <s v="En ejecución"/>
    <s v="Vigencia Futura 6000002415 por $400.000.000  Ordenanza 53 del 3 de noviembre de 2017 "/>
    <s v="Jorge Hugo Elejalde López, Director Sistemas de Información y Catastro"/>
    <s v="Tipo C:  Supervisión"/>
    <s v="Técnica, Administrativa, Financiera, Jurídica y contable."/>
  </r>
  <r>
    <x v="22"/>
    <n v="81111802"/>
    <s v="Acta de ejecución n°2: prestación de servicios para la conectividad, soporte y gestión de la infraestructura tecnológica del sistema catastral de Antioquia”_x000a_"/>
    <s v="Enero"/>
    <s v="12 meses"/>
    <s v="Contratación Directa"/>
    <s v="Recursos Propios"/>
    <n v="478511826"/>
    <n v="404591508"/>
    <s v="Si"/>
    <s v="Aprobadas"/>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ologico"/>
    <s v="17-12-7270661"/>
    <n v="19574"/>
    <d v="2017-11-08T00:00:00"/>
    <s v="N/A"/>
    <n v="4600007721"/>
    <x v="3"/>
    <s v="VALOR + S.A.S"/>
    <s v="En ejecución"/>
    <s v="Vigencia Futura 6000002416 por $400.000.000  Ordenanza 53 del 3 de noviembre de 2017 "/>
    <s v="Jorge Hugo Elejalde López, Director Sistemas de Información y Catastro"/>
    <s v="Tipo C:  Supervisión"/>
    <s v="Técnica, Administrativa, Financiera, Jurídica y contable."/>
  </r>
  <r>
    <x v="22"/>
    <n v="80111614"/>
    <s v="Prestación de servicios de personal de apoyo Temporal _x000a_(Compentencia: Desarrollo Organizacional)"/>
    <s v="Enero"/>
    <s v="6 meses"/>
    <s v="Régimen Especial"/>
    <s v="Recursos Propios"/>
    <n v="450000000"/>
    <n v="45000000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1"/>
    <s v="-"/>
    <s v="Sin iniciar etapa precontractual"/>
    <s v="No aplica gestión contractual, por hacer parte de la planta de cargosd temporales de la Institución."/>
    <s v="Competencia de la Secretaría de Gestión Humana - ADO_x000a_Responsable por la Dirección Jorge Hugo Elejalde López"/>
    <s v="Tipo C:  Supervisión"/>
    <s v="Técnica, Administrativa, Financiera, Jurídica y contable."/>
  </r>
  <r>
    <x v="22"/>
    <n v="80111504"/>
    <s v="Designar estudiantes de las universidades publicas y privadas para realización de la práctica académica, con el fin de brindar apoyo a la gestión del Departamento de Antioquia y sus subregiones durante primer semestre del 2017_x000a_(Compentencia: Desarrollo Organizacional)"/>
    <s v="Enero"/>
    <s v="5 meses"/>
    <s v="Contratación Directa"/>
    <s v="Recursos Propios"/>
    <n v="30000000"/>
    <n v="3000000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1"/>
    <s v="-"/>
    <s v="Sin iniciar etapa precontractual"/>
    <s v="5 Practicantes de Excelencia primer semestre 2018. Supervisión: N/A_x000a_La Dirección aporta informes de seguimiento a la gestión"/>
    <s v="Competencia de la Secretaría de Gestión Humana - ADO_x000a_Responsable por la Dirección Jorge Hugo Elejalde López"/>
    <s v="Tipo C:  Supervisión"/>
    <s v="Técnica, Administrativa, Financiera, Jurídica y contable."/>
  </r>
  <r>
    <x v="22"/>
    <n v="80141607"/>
    <s v="Adquisicion de equipos tecnológicos y materiales (bienes de característica técnicas uniformes) _x000a_(Compentencia Subsecretaría Logística)"/>
    <s v="Mayo"/>
    <s v="6 meses"/>
    <s v="Selección Abreviada - Acuerdo Marco de Precios"/>
    <s v="Recursos Propios"/>
    <n v="50000000"/>
    <n v="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1"/>
    <s v="-"/>
    <s v="Sin iniciar etapa precontractual"/>
    <m/>
    <s v="Competencia de la Secretaría General (Subsecretaría Logística)_x000a_Responsable por Dirección Jorge Hugo Elejalde López"/>
    <s v="Tipo C:  Supervisión"/>
    <s v="Técnica, Administrativa, Financiera, Jurídica y contable."/>
  </r>
  <r>
    <x v="22"/>
    <n v="80111504"/>
    <s v="Designar estudiantes de las universidades publicas y privadas para realización de la práctica académica, con el fin de brindar apoyo a la gestión del Departamento de Antioquia y sus subregiones durante segundo semestre del 2017_x000a_(Compentencia: Desarrollo Organizacional)"/>
    <s v="Julio"/>
    <s v="6 meses"/>
    <s v="Contratación Directa"/>
    <s v="Recursos Propios"/>
    <n v="30000000"/>
    <n v="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1"/>
    <s v="-"/>
    <s v="Sin iniciar etapa precontractual"/>
    <s v="5 Practicantes de Excelencia primer semestre 2018. Supervisión: N/A_x000a_La Dirección aporta informes de seguimiento a la gestión"/>
    <s v="Competencia de la Secretaría de Gestión Humana - ADO_x000a_Responsable por la Dirección Jorge Hugo Elejalde López"/>
    <s v="Tipo C:  Supervisión"/>
    <s v="Técnica, Administrativa, Financiera, Jurídica y contable."/>
  </r>
  <r>
    <x v="22"/>
    <n v="43191504"/>
    <s v="Adquisicion de prendas institucionales_x000a_(Compentencia: Comunicaciones"/>
    <s v="Enero"/>
    <s v="5 meses"/>
    <s v="Selección Abreviada - Subasta Inversa"/>
    <s v="Recursos Propios"/>
    <n v="15408492"/>
    <n v="15408492"/>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1"/>
    <s v="-"/>
    <s v="Sin iniciar etapa precontractual"/>
    <m/>
    <s v="Competencia de Comunicaciones_x000a_Responsable por Dirección Jorge Hugo Elejalde López"/>
    <s v="Tipo C:  Supervisión"/>
    <s v="Técnica, Administrativa, Financiera, Jurídica y contable."/>
  </r>
  <r>
    <x v="22"/>
    <n v="81112200"/>
    <s v="Soporte Licencias ArcGis - (desktop y server) Dirección  Catastro _x000a_(Competencia Dirección de informática)"/>
    <s v="Junio"/>
    <s v="6 meses"/>
    <s v="Contratación Directa"/>
    <s v="Recursos Propios"/>
    <n v="560000000"/>
    <n v="0"/>
    <s v="No"/>
    <s v="N/A"/>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Licencias ArcGIS"/>
    <s v="-"/>
    <s v="-"/>
    <m/>
    <s v="-"/>
    <s v="-"/>
    <x v="1"/>
    <s v="-"/>
    <s v="Sin iniciar etapa precontractual"/>
    <s v="Tramite a requerimiento de la dependencia _x000a_"/>
    <s v="Competencia de la Secretaria de Gestión Humana (dirección de informatica)_x000a_Responsable por la Dirección Jorge Hugo Elejalde López"/>
    <s v="Tipo C:  Supervisión"/>
    <s v="Técnica, Administrativa, Financiera, Jurídica y contable."/>
  </r>
  <r>
    <x v="22"/>
    <s v="81111811; 81111805; 81161700"/>
    <s v="prestación de servicios para la conectividad, soporte, mantenimiento y gestión de la infraestructura tecnológica del sistema catastral de Antioquia._x000a_"/>
    <s v="Junio"/>
    <s v="2 meses"/>
    <s v="Contratación Directa"/>
    <s v="Recursos Propios"/>
    <n v="2405000000"/>
    <n v="0"/>
    <s v="No"/>
    <s v="N/A"/>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Conectividad con los 124 municipios - Soporte Sistema OVC"/>
    <s v="-"/>
    <s v="-"/>
    <m/>
    <s v="-"/>
    <s v="-"/>
    <x v="1"/>
    <s v="-"/>
    <s v="Sin iniciar etapa precontractual"/>
    <m/>
    <s v="Jorge Hugo Elejalde López, Director Sistemas de Información y Catastro"/>
    <s v="Tipo C:  Supervisión"/>
    <s v="Técnica, Administrativa, Financiera, Jurídica y contable."/>
  </r>
  <r>
    <x v="22"/>
    <n v="81112205"/>
    <s v="Renovar el servicio de software Updates license &amp; support para los productos Oracle que posee el Departamento de Administrativo De Planeación"/>
    <s v="Enero"/>
    <s v="6 meses"/>
    <s v="Contratación Directa"/>
    <s v="Recursos Propios"/>
    <n v="430000000"/>
    <n v="0"/>
    <s v="No"/>
    <s v="N/A"/>
    <s v="Jorge Hugo Elejalde"/>
    <s v="LNR"/>
    <s v="3839207"/>
    <s v="jorge.elejalde@antioquia.gov.co"/>
    <s v="Innovación y Tecnología al Servicio del Desarrollo Territorial Departamental"/>
    <s v="Aplicativos mejorados e implementados para la eficiencia de la gestión territorial"/>
    <s v="Actualizacion del sistema de informacion para la planeacion territorial modernizado e implementado en Antioquia"/>
    <n v="220164"/>
    <s v="Sistemas de informacion modernizados e implementados"/>
    <s v="Licencias ORACLE"/>
    <s v="-"/>
    <s v="-"/>
    <m/>
    <s v="-"/>
    <s v="-"/>
    <x v="1"/>
    <s v="-"/>
    <s v="Sin iniciar etapa precontractual"/>
    <m/>
    <s v="Jorge Hugo Elejalde López, Director Sistemas de Información y Catastro"/>
    <s v="Tipo C:  Supervisión"/>
    <s v="Técnica, Administrativa, Financiera, Jurídica y contable."/>
  </r>
  <r>
    <x v="22"/>
    <n v="80101504"/>
    <s v="Apoyar la gestión de la direccion de sistemas de informacion y catastro (conservacion, actualizacion y sistema geografico catastral)"/>
    <s v="Julio"/>
    <s v="12 meses"/>
    <s v="Contratación Directa"/>
    <s v="Recursos Propios"/>
    <n v="2100000000"/>
    <n v="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1"/>
    <s v="-"/>
    <s v="Sin iniciar etapa precontractual"/>
    <m/>
    <s v="Jorge Hugo Elejalde López, Director Sistemas de Información y Catastro"/>
    <s v="Tipo C:  Supervisión"/>
    <s v="Técnica, Administrativa, Financiera, Jurídica y contable."/>
  </r>
  <r>
    <x v="22"/>
    <n v="80111614"/>
    <s v="Prestación de servicios de personal de apoyo Temporal _x000a_(Compentencia: Desarrollo Organizacional)"/>
    <s v="Enero"/>
    <s v="14 meses"/>
    <s v="Contratación Directa"/>
    <s v="Recursos Propios"/>
    <n v="800000000"/>
    <n v="800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Vinculacion de temporales"/>
    <s v="-"/>
    <s v="-"/>
    <m/>
    <s v="-"/>
    <s v="-"/>
    <x v="1"/>
    <s v="-"/>
    <s v="Sin iniciar etapa precontractual"/>
    <m/>
    <s v="Competencia de la Secretaría de Gestión Humana - ADO_x000a_"/>
    <s v="Tipo C:  Supervisión"/>
    <s v="Técnica, Administrativa, Financiera, Jurídica y contable."/>
  </r>
  <r>
    <x v="22"/>
    <n v="78111502"/>
    <s v="Adquisición de tiquetes áereos para la Gobernación de Antioquia _x000a_(Compentencia Subsecretaría Logística)"/>
    <s v="Enero"/>
    <s v="10 meses"/>
    <s v="Contratación Directa"/>
    <s v="Recursos Propios"/>
    <n v="25750000"/>
    <n v="25750000"/>
    <s v="Si"/>
    <s v="Aprobadas"/>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Encuentros subregionales con Alcaldes, Concejales y Líderes Comunitarios"/>
    <s v="17-12-7047054"/>
    <n v="18750"/>
    <d v="2017-09-12T00:00:00"/>
    <s v="N/A"/>
    <n v="4600007506"/>
    <x v="3"/>
    <s v="Servicios Aéreos Territorios Nacionales - SATENA"/>
    <s v="En ejecución"/>
    <s v="Vigencia futura  6000002130 por $25.750.000 Ordenanza 011 del 18 de julio de 2017. El DAP aporta supervisión Administrativa, Financiera, Jurídica, coordinación. "/>
    <s v="Maria Victoria Hoyos Velasquez"/>
    <s v="Tipo C:  Supervisión"/>
    <s v="Técnica, Administrativa, Financiera, Jurídica y contable."/>
  </r>
  <r>
    <x v="22"/>
    <n v="93141509"/>
    <s v="Formación y la capacitación de los Alcaldes, Concejales y Líderes Comunitarios en Plan de Ordenamiento Territorial"/>
    <s v="Enero"/>
    <s v="10 meses"/>
    <s v="Contratación Directa"/>
    <s v="Recursos Propios"/>
    <n v="154058454"/>
    <n v="154058454"/>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Encuentros subregionales con Alcaldes, Concejales y Líderes Comunitarios"/>
    <s v="-"/>
    <s v="-"/>
    <m/>
    <s v="-"/>
    <s v="-"/>
    <x v="1"/>
    <s v="-"/>
    <s v="Sin iniciar etapa precontractual"/>
    <m/>
    <s v="Henry Lopez Jimenez"/>
    <s v="Tipo C:  Supervisión"/>
    <s v="Técnica, Administrativa, Financiera, Jurídica y contable."/>
  </r>
  <r>
    <x v="22"/>
    <n v="93141509"/>
    <s v="Formación y la capacitación de los Alcaldes, Concejales y Líderes Comunitarios en formulación y evaluación de proyectos"/>
    <s v="Enero"/>
    <s v="4 meses"/>
    <s v="Contratación Directa"/>
    <s v="Recursos Propios"/>
    <n v="100000000"/>
    <n v="100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Fortalecimiento a los proyectos"/>
    <s v="-"/>
    <s v="-"/>
    <m/>
    <s v="-"/>
    <s v="-"/>
    <x v="1"/>
    <s v="-"/>
    <s v="Sin iniciar etapa precontractual"/>
    <m/>
    <s v="Henry Lopez Jimenez"/>
    <s v="Tipo C:  Supervisión"/>
    <s v="Técnica, Administrativa, Financiera, Jurídica y contable."/>
  </r>
  <r>
    <x v="22"/>
    <n v="93141509"/>
    <s v="Adquisición de equipamiento Gerencia de Municipios"/>
    <s v="Agosto"/>
    <s v="4 meses"/>
    <s v="Selección Abreviada - Menor Cuantía"/>
    <s v="Recursos Propios"/>
    <n v="269425362"/>
    <n v="269425362"/>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Monitoreo y seguimiento a Cafes con el Gobernador"/>
    <s v="-"/>
    <s v="-"/>
    <m/>
    <s v="-"/>
    <s v="-"/>
    <x v="1"/>
    <s v="-"/>
    <s v="Sin iniciar etapa precontractual"/>
    <m/>
    <s v="Henry Lopez Jimenez"/>
    <s v="Tipo C:  Supervisión"/>
    <s v="Técnica, Administrativa, Financiera, Jurídica y contable."/>
  </r>
  <r>
    <x v="22"/>
    <n v="93141509"/>
    <s v="Dotación  camisas y distintivos para los empleados publicos que realizan actividades en los municipios del Departamento de Antioquia"/>
    <s v="Agosto"/>
    <s v="4 meses"/>
    <s v="Selección Abreviada - Menor Cuantía"/>
    <s v="Recursos Propios"/>
    <n v="70000000"/>
    <n v="70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Posicionamiento y seguimiento de la gestiòn administrtativa departamental en el territorio"/>
    <s v="-"/>
    <s v="-"/>
    <m/>
    <s v="-"/>
    <s v="-"/>
    <x v="1"/>
    <s v="-"/>
    <s v="Sin iniciar etapa precontractual"/>
    <m/>
    <s v="Henry Lopez Jimenez"/>
    <s v="Tipo C:  Supervisión"/>
    <s v="Técnica, Administrativa, Financiera, Jurídica y contable."/>
  </r>
  <r>
    <x v="22"/>
    <n v="93141509"/>
    <s v="Diseno, creacion, promocion y estrategias comunicacionales para las actividades a desarrollar por la Gerencia de Municipios en el Departamento de Antioquia."/>
    <s v="Agosto"/>
    <s v="12 meses"/>
    <s v="Selección Abreviada - Menor Cuantía"/>
    <s v="Recursos Propios"/>
    <n v="200000000"/>
    <n v="200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Suministro y dotaciòn de material promocional de la gestión departamental adelandada por la Gerencia de Municipios"/>
    <s v="-"/>
    <s v="-"/>
    <m/>
    <s v="-"/>
    <s v="-"/>
    <x v="1"/>
    <s v="-"/>
    <s v="Sin iniciar etapa precontractual"/>
    <m/>
    <s v="Henry Lopez Jimenez"/>
    <s v="Tipo C:  Supervisión"/>
    <s v="Técnica, Administrativa, Financiera, Jurídica y contable."/>
  </r>
  <r>
    <x v="22"/>
    <n v="80111614"/>
    <s v="Prestación de servicios de personal de apoyo Temporal de Ingenieria_x000a_(Compentencia: Desarrollo Organizacional)"/>
    <s v="Enero"/>
    <s v="12 meses"/>
    <s v="Régimen Especial"/>
    <s v="Recursos Propios"/>
    <n v="98218796"/>
    <n v="98218796"/>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Profesional Temporal"/>
    <s v="-"/>
    <s v="-"/>
    <m/>
    <s v="-"/>
    <s v="-"/>
    <x v="1"/>
    <s v="-"/>
    <s v="Sin iniciar etapa precontractual"/>
    <s v="No aplica gestión contractual, por hacer parte de la planta de cargosd temporales de la Institución."/>
    <s v="Competencia de la Secretaría de Gestión Humana - ADO_x000a_Responsable por la Dirección Miguel Andres Quintero"/>
    <s v="Tipo C:  Supervisión"/>
    <s v="Técnica, Administrativa, Financiera, Jurídica y contable."/>
  </r>
  <r>
    <x v="22"/>
    <n v="80111614"/>
    <s v="Prestación de servicios de personal de apoyo Temporal - Técnico grado 2_x000a_(Compentencia: Desarrollo Organizacional)"/>
    <s v="Enero"/>
    <s v="12 meses"/>
    <s v="Régimen Especial"/>
    <s v="Recursos Propios"/>
    <n v="59896005"/>
    <n v="59896005"/>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Técnico Temporal -Grado 2"/>
    <s v="-"/>
    <s v="-"/>
    <m/>
    <s v="-"/>
    <s v="-"/>
    <x v="1"/>
    <s v="-"/>
    <s v="Sin iniciar etapa precontractual"/>
    <s v="No aplica gestión contractual, por hacer parte de la planta de cargosd temporales de la Institución."/>
    <s v="Competencia de la Secretaría de Gestión Humana - ADO_x000a_Responsable por la Dirección Miguel Andres Quintero"/>
    <s v="Tipo C:  Supervisión"/>
    <s v="Técnica, Administrativa, Financiera, Jurídica y contable."/>
  </r>
  <r>
    <x v="22"/>
    <n v="81111811"/>
    <s v="Servicios para la Administración, Operación del Centro de Servicios de Informática, y Servicios de Hosting, para el apoyo tecnológico a la plataforma informática utilizada en la Administración Departamental, en 2018_x000a_(Competencia Dirección de informática)"/>
    <s v="Enero"/>
    <s v="5 meses"/>
    <s v="Contratación Directa"/>
    <s v="Recursos Propios"/>
    <n v="163500212"/>
    <n v="163500212"/>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Contratista  mesa de ayuda"/>
    <s v="-"/>
    <s v="-"/>
    <m/>
    <s v="-"/>
    <s v="-"/>
    <x v="1"/>
    <s v="-"/>
    <s v="Sin iniciar etapa precontractual"/>
    <m/>
    <s v="Competencia de la Secretaria de Gestion Humana (Dirección de informática); _x000a_Diana María Pérez Blandon_x000a_Responsable por la Dirección Miguel Andres Quintero Calle"/>
    <s v="Tipo B2: Supervisión Colegiada"/>
    <s v="Técnica, Administrativa, Financiera, Jurídica y contable."/>
  </r>
  <r>
    <x v="22"/>
    <n v="80111504"/>
    <s v="Designar estudiantes de las universidades publicas y privadas para realización de la práctica académica, con el fin de brindar apoyo a la gestión del Departamento de Antioquia y sus subregiones durante el primer semestre de 2018_x000a_(Compentencia: Desarrollo Organizacional)"/>
    <s v="Enero"/>
    <s v="5 meses"/>
    <s v="Contratación Directa"/>
    <s v="Recursos Propios"/>
    <n v="5920182"/>
    <n v="5920182"/>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Practicante de excelencia"/>
    <s v="-"/>
    <s v="-"/>
    <m/>
    <s v="-"/>
    <s v="-"/>
    <x v="1"/>
    <s v="-"/>
    <s v="Sin iniciar etapa precontractual"/>
    <s v="Practicantes primer semestre de 2018, La Dirección aporta informes de seguimiento a la gestión"/>
    <s v="Maribel Barrientos Uribe,  Secretaría de Gestión Humana - ADO_x000a_"/>
    <s v="Tipo C:  Supervisión"/>
    <s v="Técnica, Administrativa, Financiera, Jurídica y contable."/>
  </r>
  <r>
    <x v="22"/>
    <n v="80111504"/>
    <s v="Designar estudiantes de las universidades publicas y privadas para realización de la práctica académica, con el fin de brindar apoyo a la gestión del Departamento de Antioquia y sus subregiones durante el segundo semestre de 2018_x000a_(Compentencia: Desarrollo Organizacional)"/>
    <s v="Julio"/>
    <s v="12 meses"/>
    <s v="Contratación Directa"/>
    <s v="Recursos Propios"/>
    <n v="5920182"/>
    <n v="5920182"/>
    <s v="No"/>
    <s v="N/A"/>
    <s v="Miguel Andres Quintero Calle"/>
    <s v="LNR"/>
    <s v="3839171"/>
    <s v="miguel.quintero@antioquia.gov.co"/>
    <s v="Innovación y Tecnología al Servicio del Desarrollo Territorial Departamental"/>
    <s v="Aplicativos mejorados e implementados para la eficiencia de la gestión territorial"/>
    <s v="Mejoramiento de los aplicativos informáticos para la gestión pública departamental Departamento de Antioquia"/>
    <n v="220102"/>
    <s v="Aplicativos mejorados e implementados para la eficiencia de la gestión territorial"/>
    <s v="Practicante de excelencia"/>
    <s v="-"/>
    <s v="-"/>
    <m/>
    <s v="-"/>
    <s v="-"/>
    <x v="1"/>
    <s v="-"/>
    <s v="Sin iniciar etapa precontractual"/>
    <s v="Practicantes primer semestre de 2018, La Dirección aporta informes de seguimiento a la gestión"/>
    <s v="Maribel Barrientos Uribe,  Secretaría de Gestión Humana - ADO_x000a_"/>
    <s v="Tipo C:  Supervisión"/>
    <s v="Técnica, Administrativa, Financiera, Jurídica y contable."/>
  </r>
  <r>
    <x v="22"/>
    <n v="80111614"/>
    <s v="Prestación de servicios de personal de apoyo Temporal -Técnico grado 1_x000a_ (Compentencia: Desarrollo Organizacional)"/>
    <s v="Enero"/>
    <s v="5 meses"/>
    <s v="Régimen Especial"/>
    <s v="Recursos Propios"/>
    <n v="56997760"/>
    <n v="5699776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Técnico Temporal -Grado 1"/>
    <m/>
    <m/>
    <m/>
    <m/>
    <m/>
    <x v="0"/>
    <m/>
    <m/>
    <s v="Los  CDP correspondientes serám tramitadas por la Dirección de Análisis Organizacional."/>
    <s v="Competencia de la Secretaría de Gestión Humana - ADO_x000a_Responsable por la DAP Miguel Andres Quintero Calle"/>
    <s v="Tipo C:  Supervisión"/>
    <s v="Técnica, Administrativa, Financiera, Jurídica y contable."/>
  </r>
  <r>
    <x v="22"/>
    <n v="80111504"/>
    <s v="Designar estudiantes de las universidades publicas y privadas para realización de la práctica académica, con el fin de brindar apoyo a la gestión del Departamento de Antioquia y sus subregiones durante el primer semestre de 2018_x000a_(Compentencia: Desarrollo Organizacional)"/>
    <s v="Febrero"/>
    <s v="5 meses"/>
    <s v="Contratación Directa"/>
    <s v="Recursos Propios"/>
    <n v="11840364"/>
    <n v="11840364"/>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Apoyo practicantes de excelencia"/>
    <s v="-"/>
    <s v="-"/>
    <m/>
    <s v="-"/>
    <s v="-"/>
    <x v="1"/>
    <s v="-"/>
    <s v="Sin iniciar etapa precontractual"/>
    <s v="Practicantes primer semestre de 2018, "/>
    <s v="Competencia de la Secretaría de Gestión Humana - ADO_x000a_MARIBEL BARRIENTOS URIBE, cédula 43.971.236_x000a_Responsable por la DAP Miguel Andres Quintero Calle"/>
    <s v="Tipo C:  Supervisión"/>
    <s v="Técnica, Administrativa, Financiera, Jurídica y contable."/>
  </r>
  <r>
    <x v="22"/>
    <n v="80111504"/>
    <s v="Designar estudiantes de las universidades publicas y privadas para realización de la práctica académica, con el fin de brindar apoyo a la gestión del Departamento de Antioquia y sus subregiones durante el segundo semestre de 2018_x000a_(Compentencia: Desarrollo Organizacional)"/>
    <s v="Agosto"/>
    <s v="6 meses"/>
    <s v="Contratación Directa"/>
    <s v="Recursos Propios"/>
    <n v="11840364"/>
    <n v="11840364"/>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Apoyo practicantes de excelencia"/>
    <s v="-"/>
    <s v="-"/>
    <m/>
    <s v="-"/>
    <s v="-"/>
    <x v="1"/>
    <s v="-"/>
    <s v="Sin iniciar etapa precontractual"/>
    <s v="Practicantes segundo semestre de 2018, "/>
    <s v="Competencia de la Secretaría de Gestión Humana - ADO_x000a_MARIBEL BARRIENTOS URIBE, cédula 43.971.236_x000a_Responsable por la DAP Miguel Andres Quintero Calle"/>
    <s v="Tipo C:  Supervisión"/>
    <s v="Técnica, Administrativa, Financiera, Jurídica y contable."/>
  </r>
  <r>
    <x v="22"/>
    <n v="80101504"/>
    <s v="Fortalecimiento a los servidores de la Gobernación de Antioquia y de los municipios del Departamento en formulación de proyectos y MGA a servidores municipales y departamentales, SUIFP entre otros (Capacitación y asesoría administraciones)"/>
    <s v="Julio"/>
    <s v="6 meses"/>
    <s v="Selección Abreviada - Menor Cuantía"/>
    <s v="Recursos Propios"/>
    <n v="490000000"/>
    <n v="49000000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Capacitación y asesoría administraciones"/>
    <s v="-"/>
    <s v="-"/>
    <m/>
    <s v="-"/>
    <s v="-"/>
    <x v="1"/>
    <s v="-"/>
    <s v="Sin iniciar etapa precontractual"/>
    <s v="Dirección banco de proyectos"/>
    <s v="Miguel Andres Quintero Calle"/>
    <s v="Tipo C:  Supervisión"/>
    <s v="Técnica, Administrativa, Financiera, Jurídica y contable."/>
  </r>
  <r>
    <x v="22"/>
    <n v="80101504"/>
    <s v="Diseño y ejecución de un diplomado en formulación y seguimiento de proyectos y MGA a servidores departamentales, SUIFP entre otros (Capacitación y asesoría administraciones)"/>
    <s v="Mayo"/>
    <s v="12 meses"/>
    <s v="Concurso de Méritos"/>
    <s v="Recursos Propios"/>
    <n v="491257763"/>
    <n v="491257763"/>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Capacitación y asesoría administraciones"/>
    <s v="-"/>
    <s v="-"/>
    <m/>
    <s v="-"/>
    <s v="-"/>
    <x v="1"/>
    <s v="-"/>
    <s v="Sin iniciar etapa precontractual"/>
    <s v="Dirección banco de proyectos"/>
    <s v="Miguel Andres Quintero Calle"/>
    <s v="Tipo C:  Supervisión"/>
    <s v="Técnica, Administrativa, Financiera, Jurídica y contable."/>
  </r>
  <r>
    <x v="22"/>
    <n v="82121504"/>
    <s v="Promoción, creación, elaboración desarrollo y conceptualización de las campañas, estrategias y necesidades comunicacionales de la Gobernación de Antioquia _x000a_(Competencia de la Oficina de Comunicaciones)"/>
    <s v="Enero"/>
    <s v="6 meses"/>
    <s v="Contratación Directa"/>
    <s v="Recursos Propios"/>
    <n v="20000000"/>
    <n v="20000000"/>
    <s v="No"/>
    <s v="N/A"/>
    <s v="Miguel Andres Quintero Calle"/>
    <s v="LNR"/>
    <s v="3839171"/>
    <s v="miguel.quintero@antioquia.gov.co"/>
    <s v="Fortalecimiento Institucional para la planeación y la gestión del Desarrollo Territorial"/>
    <s v="Banco de programas y proyectos municpales y departamental fortalecidos"/>
    <s v="Fortalecimiento de los Bancos de Proyectos Municipales y del Departamento de Antioquia"/>
    <n v="220109"/>
    <s v="Bancos de programas y proyectos municipales y departamental, fortalecidos."/>
    <s v="Elaboración cartillas y difusión"/>
    <s v="-"/>
    <s v="-"/>
    <m/>
    <s v="-"/>
    <s v="-"/>
    <x v="1"/>
    <s v="-"/>
    <s v="Sin iniciar etapa precontractual"/>
    <m/>
    <s v="Competencia de la Oficina de Comunicaciones_x000a_Responsable por la Dirección Miguel Andres Quintero Calle"/>
    <s v="Tipo C:  Supervisión"/>
    <s v="Técnica, Administrativa, Financiera, Jurídica y contable."/>
  </r>
  <r>
    <x v="22"/>
    <n v="80111604"/>
    <s v="Implementación del plan de acción de la gestión para resultados en la Gobernación de Antioquia"/>
    <s v="Enero"/>
    <s v="6 meses"/>
    <s v="Concurso de Méritos"/>
    <s v="No Aplica"/>
    <n v="0"/>
    <n v="609340846"/>
    <s v="Si"/>
    <s v="Aprobadas"/>
    <s v="Miguel Andres Quintero Calle"/>
    <s v="LNR"/>
    <s v="3839171"/>
    <s v="miguel.quintero@antioquia.gov.co"/>
    <s v="Fortalecimiento Institucional para la planeación y la gestión del Desarrollo Territorial"/>
    <s v="Modelo de Gestión para resultados diseñado e implementado"/>
    <s v="Implementación del Modelo de Gestión para Resultados en la Gobernación de Antioquia"/>
    <n v="220162"/>
    <s v="Modelo de Gestión para resultados diseñado e implementado"/>
    <s v="Implementación de los pilares de la GpR"/>
    <s v="17-12-7284597"/>
    <n v="19442"/>
    <d v="2017-11-10T00:00:00"/>
    <s v="N/A"/>
    <n v="4600007905"/>
    <x v="3"/>
    <s v="IDEA"/>
    <s v="En ejecución"/>
    <s v="Vigencia futura  6000002433 por $609.340.846 Ordenanza 062 del 8 de noviembre de 2017. "/>
    <s v="Hernando Latorre Forero"/>
    <s v="Tipo C:  Supervisión"/>
    <s v="Técnica, Administrativa, Financiera, Jurídica y contable."/>
  </r>
  <r>
    <x v="22"/>
    <n v="80111604"/>
    <s v="Implementación del plan de acción de la gestión para resultados en la Gobernación de Antioquia"/>
    <s v="Julio"/>
    <s v="14 meses"/>
    <s v="Concurso de Méritos"/>
    <s v="Recursos Propios"/>
    <n v="1302514579"/>
    <n v="1302514579"/>
    <s v="No"/>
    <s v="N/A"/>
    <s v="Miguel Andres Quintero Calle"/>
    <s v="LNR"/>
    <s v="3839171"/>
    <s v="miguel.quintero@antioquia.gov.co"/>
    <s v="Fortalecimiento Institucional para la planeación y la gestión del Desarrollo Territorial"/>
    <s v="Modelo de Gestión para resultados diseñado e implementado"/>
    <s v="Implementación del Modelo de Gestión para Resultados en la Gobernación de Antioquia"/>
    <n v="220162"/>
    <s v="Modelo de Gestión para resultados diseñado e implementado"/>
    <s v="Implementación de los pilares de la GpR"/>
    <s v="-"/>
    <s v="-"/>
    <m/>
    <s v="-"/>
    <s v="-"/>
    <x v="1"/>
    <s v="-"/>
    <s v="Sin iniciar etapa precontractual"/>
    <m/>
    <s v="Miguel Andres Quintero Calle"/>
    <s v="Tipo B2: Supervisión Colegiada"/>
    <s v="Técnica, Administrativa, Financiera, Jurídica y contable."/>
  </r>
  <r>
    <x v="22"/>
    <n v="78111502"/>
    <s v="Adquisición de tiquetes áereos para la Gobernación de Antioquia _x000a_(Compentencia Subsecretaría Logística)"/>
    <s v="Enero"/>
    <s v="11 meses"/>
    <s v="Contratación Directa"/>
    <s v="Recursos Propios"/>
    <n v="56650000"/>
    <n v="56650000"/>
    <s v="Si"/>
    <s v="Aprobadas"/>
    <s v="Ofelia Elcy Velásquez Hernández"/>
    <s v="LNR"/>
    <s v="3839123"/>
    <s v="fernando.henao@antioquia.gov.co"/>
    <s v="N/A"/>
    <s v="N/A"/>
    <s v="N/A"/>
    <s v="N/A"/>
    <s v="N/A"/>
    <s v="N/A"/>
    <s v="17-12-7047054"/>
    <n v="18750"/>
    <d v="2017-09-12T00:00:00"/>
    <s v="N/A"/>
    <n v="4600007506"/>
    <x v="3"/>
    <s v="Servicios Aéreos Territorios Nacionales - SATENA"/>
    <s v="En ejecución"/>
    <s v="Vigencia futura  6000002129 por $56.650.000 Ordenanza 011 del 18 de julio de 2017. El DAP aporta supervisión Administrativa, Financiera, Jurídica, coordinación. "/>
    <s v="Maria Victoria Hoyos Velasquez"/>
    <s v="Tipo B2: Supervisión Colegiada"/>
    <s v="Técnica, Administrativa, Financiera, Jurídica y contable."/>
  </r>
  <r>
    <x v="23"/>
    <s v="80131502"/>
    <s v="SERVICIO DE ARRENDAMIENTO DEL INMUEBLE QUE SERVIRÁ COMO SEDE PRINCIPAL DEL PROGRAMA INSTITUCIONAL &quot;BANCO DE LA GENTE&quot;"/>
    <s v="Enero"/>
    <s v="11 meses"/>
    <s v="Contratación Directa"/>
    <s v="Recursos Propios"/>
    <n v="93000000"/>
    <n v="93000000"/>
    <s v="No"/>
    <s v="N/A"/>
    <s v="Luis Enrique Valderrama"/>
    <s v="Director"/>
    <s v="3835140"/>
    <s v="bancodelagente@antioquia.gov.co"/>
    <s v="Fomento y Apoyo para el Emprendimiento y Fortalecimiento Empresarial"/>
    <s v="Unidades productivas intervenidas en fortalecimiento empresarial."/>
    <s v="Fortalecimiento empresarial RP todo el departamento, Antioquia, Occidente."/>
    <s v="07-0050"/>
    <s v="Unidades productivas de textil confección fortalecidas."/>
    <s v="Fortalecimiento empresarial de unidades productivas, asesoria y capacitación, participación en ferias y eventos."/>
    <m/>
    <m/>
    <m/>
    <m/>
    <m/>
    <x v="0"/>
    <m/>
    <m/>
    <m/>
    <s v="Luis Enrique Valderrama Rueda"/>
    <s v="Tipo B2: Supervisión Colegiada"/>
    <s v="Técnica, Administrativa, Financiera, Jurídica y contable."/>
  </r>
  <r>
    <x v="23"/>
    <s v="80101600; 80111700; 81141900"/>
    <s v="DESARROLLO Y PUESTA EN MARCHA Y ADMINISTRACIÓN DEL PORTAL WEB &quot;BANCO DE LA GENTE&quot; informatica"/>
    <s v="Febrero"/>
    <s v="11 meses"/>
    <s v="Selección Abreviada - Menor Cuantía"/>
    <s v="Recursos Propios"/>
    <n v="150000000"/>
    <n v="150000000"/>
    <s v="No"/>
    <s v="N/A"/>
    <s v="Luis Enrique Valderrama"/>
    <s v="Director"/>
    <s v="3835140"/>
    <s v="bancodelagente@antioquia.gov.co"/>
    <s v="Fomento y Apoyo para el Emprendimiento y Fortalecimiento Empresarial"/>
    <m/>
    <s v="Incremento de los recursos del sistema financiero para Emprendimiento y Fortalecimiento Empresarial Todo El Departamento, Antioquia, Occidente. 2016050000009"/>
    <n v="110010001"/>
    <m/>
    <m/>
    <m/>
    <m/>
    <m/>
    <m/>
    <m/>
    <x v="0"/>
    <m/>
    <m/>
    <m/>
    <s v="Cyomara Ríos"/>
    <s v="Tipo B2: Supervisión Colegiada"/>
    <s v="Técnica, Administrativa, Financiera, Jurídica y contable."/>
  </r>
  <r>
    <x v="23"/>
    <s v="81112105; 81112210; 81112403; 81111702"/>
    <s v="ADQUISICION E IMPLEMENTACIÓN DEL SISTEMA DIGITURNOS (CDP PARA INFORMATICA) informatica"/>
    <s v="Febrero"/>
    <s v="11 meses"/>
    <s v="Mínima Cuantía"/>
    <s v="Recursos Propios"/>
    <n v="17000000"/>
    <n v="17000000"/>
    <s v="No"/>
    <s v="N/A"/>
    <s v="Cyomara Ríos"/>
    <s v="Profesional Universitario"/>
    <s v="3838633"/>
    <s v="cyomara.rios@antioquia.gov.co"/>
    <m/>
    <m/>
    <m/>
    <m/>
    <m/>
    <m/>
    <m/>
    <m/>
    <m/>
    <m/>
    <m/>
    <x v="0"/>
    <m/>
    <m/>
    <m/>
    <s v="Cyomara Ríos"/>
    <s v="Tipo B2: Supervisión Colegiada"/>
    <s v="Técnica, Administrativa, Financiera, Jurídica y contable."/>
  </r>
  <r>
    <x v="23"/>
    <n v="80101600"/>
    <s v="FERIAS Y EVENTOS PROMOCIÓN BANCO DE LA GENTE EN VARIOS MUNICIPIOS CDP COMUNICACIONES"/>
    <s v="Enero"/>
    <s v="11 meses"/>
    <s v="Mínima Cuantía"/>
    <s v="Recursos Propios"/>
    <n v="200000000"/>
    <n v="200000000"/>
    <s v="No"/>
    <s v="N/A"/>
    <s v="Cyomara Ríos"/>
    <s v="Profesional Universitario"/>
    <s v="3838633"/>
    <s v="cyomara.rios@antioquia.gov.co"/>
    <m/>
    <m/>
    <m/>
    <m/>
    <m/>
    <m/>
    <m/>
    <m/>
    <m/>
    <m/>
    <m/>
    <x v="0"/>
    <m/>
    <m/>
    <m/>
    <s v="Cyomara Ríos"/>
    <s v="Tipo B2: Supervisión Colegiada"/>
    <s v="Técnica, Administrativa, Financiera, Jurídica y contable."/>
  </r>
  <r>
    <x v="23"/>
    <n v="82101503"/>
    <s v="SERVICIOS DE PUBLICIDAD Y COMUNICACIONES BANCO DE LA GENTE comunicaciones"/>
    <s v="Febrero"/>
    <s v="12 meses"/>
    <s v="Mínima Cuantía"/>
    <s v="Recursos Propios"/>
    <n v="150000000"/>
    <n v="150000000"/>
    <s v="No"/>
    <s v="N/A"/>
    <s v="Cyomara Ríos"/>
    <s v="Profesional Universitario"/>
    <s v="3838633"/>
    <s v="cyomara.rios@antioquia.gov.co"/>
    <m/>
    <m/>
    <m/>
    <m/>
    <m/>
    <m/>
    <m/>
    <m/>
    <m/>
    <m/>
    <m/>
    <x v="0"/>
    <m/>
    <m/>
    <m/>
    <s v="Cyomara Ríos"/>
    <s v="Tipo B2: Supervisión Colegiada"/>
    <s v="Técnica, Administrativa, Financiera, Jurídica y contable."/>
  </r>
  <r>
    <x v="23"/>
    <n v="80111600"/>
    <s v="DOS TEMPORALIDADES (TECNICO Y P.U) "/>
    <s v="Enero"/>
    <s v="12 meses"/>
    <s v="Contratación Directa"/>
    <s v="Recursos Propios"/>
    <n v="133000000"/>
    <n v="133000000"/>
    <s v="No"/>
    <s v="N/A"/>
    <s v="Cyomara Ríos"/>
    <s v="Profesional Universitario"/>
    <s v="3838633"/>
    <s v="cyomara.rios@antioquia.gov.co"/>
    <m/>
    <m/>
    <m/>
    <m/>
    <m/>
    <m/>
    <m/>
    <m/>
    <m/>
    <m/>
    <m/>
    <x v="0"/>
    <m/>
    <m/>
    <m/>
    <s v="Cyomara Ríos"/>
    <s v="Tipo B2: Supervisión Colegiada"/>
    <s v="Técnica, Administrativa, Financiera, Jurídica y contable."/>
  </r>
  <r>
    <x v="23"/>
    <s v="81112105; 81112210; 81112403; 81111702"/>
    <s v="ACOMETIDA DE LA FIBRA OPTICA LAND TO LAND DESDE EL DAD A LA SEDE DEL BANCO DE LA GENTE. Informatica"/>
    <s v="Enero"/>
    <s v="10 meses"/>
    <s v="Mínima Cuantía"/>
    <s v="Recursos Propios"/>
    <n v="35000000"/>
    <n v="35000000"/>
    <s v="No"/>
    <s v="N/A"/>
    <s v="Cyomara Ríos"/>
    <s v="Profesional Universitario"/>
    <s v="3838633"/>
    <s v="cyomara.rios@antioquia.gov.co"/>
    <m/>
    <m/>
    <m/>
    <m/>
    <m/>
    <m/>
    <m/>
    <m/>
    <m/>
    <m/>
    <m/>
    <x v="0"/>
    <m/>
    <m/>
    <m/>
    <s v="Cyomara Ríos"/>
    <s v="Tipo B2: Supervisión Colegiada"/>
    <s v="Técnica, Administrativa, Financiera, Jurídica y contable."/>
  </r>
  <r>
    <x v="23"/>
    <s v="93121607"/>
    <s v=" “Desarrollar el modelo de gestión y las actividades para impulsar la_x000a_cooperación internacional, la inversión extranjera y la promoción del departamento de_x000a_Antioquia. "/>
    <s v="Enero"/>
    <s v="11 meses"/>
    <s v="Contratación Directa"/>
    <s v="Recursos Propios"/>
    <n v="247007161"/>
    <n v="247007161"/>
    <s v="No"/>
    <s v="N/A"/>
    <s v="Yomar Andrés Benítez Álvarez"/>
    <s v="Director"/>
    <s v="3838359"/>
    <s v="yomar.benitez@antioquia.gov.co"/>
    <s v="Cooperación Internacional para el Desarrollo"/>
    <s v="Proyectos apoyados con recursos de cooperación internacional"/>
    <s v="Implementación de Cooperación Internacional para el Desarrollo Todo el Departamento, Antioquia, Occidente."/>
    <s v="22-0053"/>
    <s v="*Proyectos detonantes del plan de desarrollo._x000a_*Proyectos subregionales selecionados por para gestión y Banco de proyectos._x000a_*Hermanamientos internacionales y cooperación técnica. * Plan estratégico de Cooperación internacional de Antioquia. * Promoción internacional de las potencialidades de Antioquia."/>
    <s v="*Gestión de hermanamientos acordados y memorandos de entendimiento para la cooperación. _x000a_*Agendas de relacionamiento y cooperación internacional._x000a_*Ferias, misiones y participación en eventos internacionales. *Prompción del portafolio de Proyectos Detonantes de Antioquia. * Observatorio de oportunidades internacionales. *Plan de promoción internacional &quot;El Mundo pasa por Antioquia&quot;."/>
    <m/>
    <m/>
    <m/>
    <m/>
    <m/>
    <x v="0"/>
    <m/>
    <m/>
    <m/>
    <s v="Luis Carlos Mejía Heredia"/>
    <s v="Tipo B2: Supervisión Colegiada"/>
    <s v="Técnica, Administrativa, Financiera, Jurídica y contable."/>
  </r>
  <r>
    <x v="23"/>
    <s v="80101601"/>
    <s v="Generar capacidades institucionales en 124 municipios de Antioquia para la gestión de la cooperación, la inversión y el desarrollo económico regional."/>
    <s v="Enero"/>
    <s v="11 meses"/>
    <s v="Contratación Directa"/>
    <s v="Recursos Propios"/>
    <n v="370510742"/>
    <n v="370510742"/>
    <s v="No"/>
    <s v="N/A"/>
    <s v="Yomar Andrés Benítez Álvarez"/>
    <s v="Director"/>
    <s v="3838359"/>
    <s v="yomar.benitez@antioquia.gov.co"/>
    <s v="Cooperación Internacional para el Desarrollo"/>
    <s v="Proyectos apoyados con recursos de cooperación internacional"/>
    <s v="Implementación de Cooperación Internacional para el Desarrollo Todo el Departamento, Antioquia, Occidente."/>
    <s v="22-0053"/>
    <s v="*Asesoría técnica a las subregiones de Antioquia._x000a_*Capacitación del talento humano subregional para la internacionlaización._x000a_*Promoción del desarrollo económico local a la inversión y mercados extranjeros. * Portafolio de Proyectos de cooperación de Antioquia."/>
    <s v="*Creación y puesta en marcha de la Agencia de Cooperación e Inversión de Antioquia. _x000a_*Banco de proyectos de proyectos de cooperación de Antioquia. * Formación a enlaces de cooperación de las subregiones. * Agendas de gestión en las subregiones. *Encuentros internacionales para la promoción de las subregiones._x000a_"/>
    <m/>
    <m/>
    <m/>
    <m/>
    <m/>
    <x v="0"/>
    <m/>
    <m/>
    <m/>
    <s v="Yomar Andrés Benítez Álvarez"/>
    <s v="Tipo B2: Supervisión Colegiada"/>
    <s v="Técnica, Administrativa, Financiera, Jurídica y contable."/>
  </r>
  <r>
    <x v="23"/>
    <n v="80101502"/>
    <s v="Estrategia de fomento, visibilización y gestión a la inversión turística a nivel  nacional e internacional de las subregiones de Antioquia."/>
    <s v="Enero"/>
    <s v="7 meses"/>
    <s v="Contratación Directa"/>
    <s v="Recursos Propios"/>
    <n v="866482097"/>
    <n v="866482097"/>
    <s v="No"/>
    <s v="N/A"/>
    <s v="Cyomara Ríos"/>
    <s v="Profesional Universitario"/>
    <s v="3838633"/>
    <s v="cyomara.rios@antioquia.gov.co"/>
    <s v="Competitividad y promoción del turismo"/>
    <s v="Participaciones en eventos culturales y ferias estratégicas a nivel nacional e internacional. "/>
    <s v="Desarrollo de la competitividad y la promoción del turismo en el Departamento de Antioquia"/>
    <n v="1300"/>
    <s v="Participaciones en eventos culturales y ferias estratégicas a nivel nacional e internacional. "/>
    <s v="Participación en:_x000a_*Vitrina Turística Anato 2018._x000a_*Saihc 2018"/>
    <m/>
    <m/>
    <m/>
    <m/>
    <m/>
    <x v="0"/>
    <m/>
    <m/>
    <m/>
    <s v="Cyomara Ríos"/>
    <s v="Tipo B2: Supervisión Colegiada"/>
    <s v="Técnica, Administrativa, Financiera, Jurídica y contable."/>
  </r>
  <r>
    <x v="23"/>
    <n v="73131507"/>
    <s v="Fortalecimiento de la productividad y competitividad del sector cafetero en el Departamento de Antioquia."/>
    <s v="Julio"/>
    <s v="5 meses"/>
    <s v="Contratación Directa"/>
    <s v="Recursos Propios"/>
    <n v="150000000"/>
    <n v="150000000"/>
    <s v="No"/>
    <s v="N/A"/>
    <s v="Piedad del Pilar Aragon Medina"/>
    <s v="Gerente "/>
    <s v="3838638"/>
    <s v="piedaddelpilar.aragon@antioquia.gov.co"/>
    <m/>
    <s v="Unidades Productivas intervenidas en Fortalecimiento Empresarial"/>
    <s v="Fortalecimiento de la productividad y competitividad del sector cafetero en el Departamento de Antioquia."/>
    <s v="14-0066"/>
    <s v="31010101, 31010102"/>
    <s v="Servicio de extension en calidad del café, Programa de relevo generacional, participacion en ferias y eventos."/>
    <m/>
    <m/>
    <m/>
    <m/>
    <m/>
    <x v="0"/>
    <m/>
    <m/>
    <m/>
    <s v="Cyomara Ríos"/>
    <s v="Tipo B2: Supervisión Colegiada"/>
    <s v="Técnica, Administrativa, Financiera, Jurídica y contable."/>
  </r>
  <r>
    <x v="23"/>
    <n v="80101508"/>
    <s v=" CONSOLIDAR 120 GRUPOS DE INVESTIGACIÓN ESCOLAR BAJO LA METODOLOGÍA DEL PROGRAMA ONDAS DE COLCIENCIAS EN EL DEPARTAMENTO DE ANTIOQUIA GENERANDO ESPACIOS DE APROPIACIÓN SOCIAL DEL CONOCIMIENTO EN CIENCIA, TECNOLOGÍA E INNOVACIÓN EN LA EDUCACIÓN BÁSICA Y MEDIA. "/>
    <s v="Enero"/>
    <s v="9 meses"/>
    <s v="Contratación Directa"/>
    <s v="Recursos Propios"/>
    <n v="100000000"/>
    <n v="100000000"/>
    <s v="No"/>
    <s v="N/A"/>
    <s v="Mariela  Ríos Osorio "/>
    <s v="Profesional U."/>
    <s v="3839404"/>
    <s v="mariela.rios@antioquia.gov.co"/>
    <s v="Fortalecimiento del Sistema Departamental de Ciencia, tecnología e innovación (SDCTI)."/>
    <s v="Personas del sistema Departamental de CTeI con desarrollo de capacidades en procesos de CTeI"/>
    <s v="Apoyo al fortalecimiento de los agentes del sistema  de Ciencia, Tecnología e Innovación en el departamento de Antioquia"/>
    <s v="22-0042"/>
    <s v="Personas del sistema con capacidades en procesos de CTeI"/>
    <s v="Desarrollo de capacidades_x000a_"/>
    <m/>
    <m/>
    <m/>
    <m/>
    <m/>
    <x v="0"/>
    <m/>
    <m/>
    <m/>
    <s v="Mariela Ríos Osorio"/>
    <s v="Tipo B2: Supervisión Colegiada"/>
    <s v="Técnica, Administrativa, Financiera, Jurídica y contable."/>
  </r>
  <r>
    <x v="23"/>
    <n v="80101601"/>
    <s v="Concurso Innovantioquia _x000a_Convocar, validar requisitos, clasificar, evaluar y seleccionar a ganadores y premiar propuestas de innovación, presentadas por la comunidad del Departamento"/>
    <s v="Enero"/>
    <s v="9 meses"/>
    <s v="Selección Abreviada - Menor Cuantía"/>
    <s v="Recursos Propios"/>
    <n v="300000000"/>
    <n v="300000000"/>
    <s v="No"/>
    <s v="N/A"/>
    <s v="Luis Orlando Echavarría Cuartas"/>
    <s v="Profesional U."/>
    <s v="3839403"/>
    <s v="luis.echavarria@antioquia.gov.co"/>
    <s v="Fortalecimiento del Sistema Departamental de Ciencia, tecnología e innovación (SDCTI)."/>
    <s v="Soluciones de Innovación abierta apoyados_x000a_Tecnologías identificadas,  apropiadas y usadas en las regiones de Antioquia"/>
    <s v="Apoyo a la Generación de Conocimiento, Transferencia tecnológica e Innovación en el Depto de Antioquia"/>
    <s v="11-0006"/>
    <s v="Soluciones de Innovación abierta _x000a_Tecnologías identificadas,  apropiadas y usadas en las regiones de Antioquia"/>
    <s v="Identificación_x000a_Evaluacion y seleccion_x000a_Acompañamiento_x000a_"/>
    <m/>
    <m/>
    <m/>
    <m/>
    <m/>
    <x v="0"/>
    <m/>
    <m/>
    <m/>
    <s v="Luis Orlando Echavarría Cuartas"/>
    <s v="Tipo B2: Supervisión Colegiada"/>
    <s v="Técnica, Administrativa, Financiera, Jurídica y contable."/>
  </r>
  <r>
    <x v="23"/>
    <n v="80101601"/>
    <s v="Identificar retos y soluciones a necesidades de las subregiones plantadas desde los CUEE, validar , clasificar y premiar las soluciones ganadoras. Proyecto de I+D+I "/>
    <s v="Enero"/>
    <s v="5 meses"/>
    <s v="Selección Abreviada - Menor Cuantía"/>
    <s v="Recursos Propios"/>
    <n v="456000000"/>
    <n v="456000000"/>
    <s v="No"/>
    <s v="N/A"/>
    <s v="Luis Orlando Echavarría Cuartas"/>
    <s v="Profesional U."/>
    <s v="3839403"/>
    <s v="luis.echavarria@antioquia.gov.co"/>
    <s v="Fortalecimiento del Sistema Departamental de Ciencia, tecnología e innovación (SDCTI)."/>
    <s v="Proyectos de I+D+I cofinanciados"/>
    <s v="Apoyo a la Generación de Conocimiento, Transferencia tecnológica e Innovación en el Depto de Antioquia"/>
    <s v="11-0006"/>
    <s v="Proyectos de I+D+I"/>
    <s v="Identificación_x000a_Evaluacion y seleccion_x000a_Acompañamiento_x000a_"/>
    <m/>
    <m/>
    <m/>
    <m/>
    <m/>
    <x v="0"/>
    <m/>
    <m/>
    <m/>
    <s v="Luis Orlando Echavarría Cuartas"/>
    <s v="Tipo B2: Supervisión Colegiada"/>
    <s v="Técnica, Administrativa, Financiera, Jurídica y contable."/>
  </r>
  <r>
    <x v="23"/>
    <n v="80101508"/>
    <s v="Fortalecer el sistema departamental de CTeI mediante la generación de capacidades de los agentes, consolidando 8 comité universidad empresa, estado CUEE en las subregiones del Departamento, a través de la generación de acuerdos y lineamientos estrategicos.Proyecto.  Comité Universidad, Empresa, Estado CUEE "/>
    <s v="Julio"/>
    <s v="5 meses"/>
    <s v="Contratación Directa"/>
    <s v="Recursos Propios"/>
    <n v="150000000"/>
    <n v="150000000"/>
    <s v="No"/>
    <s v="N/A"/>
    <s v="Catalina Ayala Villa"/>
    <s v="Profesional U."/>
    <s v="3838628"/>
    <s v="catalina.ayala@antioquia.gov.co"/>
    <s v="Fortalecimiento del Sistema Departamental de Ciencia, tecnología e innovación (SDCTI)."/>
    <s v="Comités Universidad, Empresa, Estado formalizadas y operando en las subregiones_x000a_Acuerdos estratégicos para el fomento de la CTI en las regiones formalizados_x000a_Personas del sistema Departamental de CTeI con desarrollo de capacidades en procesos de CTeI"/>
    <s v="Apoyo al fortalecimiento de los agentes del sistema  de Ciencia, Tecnología e Innovación en el departamento de Antioquia"/>
    <s v="22-0042"/>
    <s v="Personas del sistema con capacidades en procesos de CTeI_x000a_Acuerdos de CTeI en las subregiones_x000a_CUEE formalizados y operando "/>
    <s v="Desarrollo de capacidades_x000a_Realización de acuerdos_x000a_CUEEs formalizados y funcionando"/>
    <m/>
    <m/>
    <m/>
    <m/>
    <m/>
    <x v="0"/>
    <m/>
    <m/>
    <m/>
    <s v="Catalina Ayala Villa"/>
    <s v="Tipo B2: Supervisión Colegiada"/>
    <s v="Técnica, Administrativa, Financiera, Jurídica y contable."/>
  </r>
  <r>
    <x v="23"/>
    <n v="83112402"/>
    <s v="Apoyo e implemantación del programa Mipyme Digital en el territorio antioqueño"/>
    <s v="Julio"/>
    <s v="8 meses"/>
    <s v="Contratación Directa"/>
    <s v="Recursos Propios"/>
    <n v="50000000"/>
    <n v="50000000"/>
    <s v="No"/>
    <s v="N/A"/>
    <s v="Luis Jaime Osorio Arenas"/>
    <s v="Director CTeI"/>
    <s v="3838637"/>
    <s v="luisjaime.osorio@antioquia.gov.co"/>
    <s v="Fortalecimiento de las TIC en Redes Empresariales "/>
    <s v="Redes Empresariales mediadas a través de plataformas TIC_x000a_Programas implementados para la sostenibilidad y el fortalecimiento de las empresas TIC "/>
    <s v="Fortalecimiento TIC empresarial"/>
    <s v="11-0011"/>
    <s v="Redes empresariales con TIC"/>
    <s v="Plataformas y medios digitales para redes empresariales"/>
    <m/>
    <m/>
    <m/>
    <m/>
    <m/>
    <x v="0"/>
    <m/>
    <m/>
    <m/>
    <s v="Luis Jaime Osorio Arenas"/>
    <s v="Tipo B2: Supervisión Colegiada"/>
    <s v="Técnica, Administrativa, Financiera, Jurídica y contable."/>
  </r>
  <r>
    <x v="23"/>
    <n v="43232107"/>
    <s v="Implementación de un metaportal para el  fortalecimiento de empresas TIC"/>
    <s v="Enero"/>
    <s v="8 meses"/>
    <s v="Mínima Cuantía"/>
    <s v="Recursos Propios"/>
    <n v="50000000"/>
    <n v="50000000"/>
    <s v="No"/>
    <s v="N/A"/>
    <s v="Luis Jaime Osorio Arenas"/>
    <s v="Director CTeI"/>
    <s v="3838637"/>
    <s v="luisjaime.osorio@antioquia.gov.co"/>
    <s v="Fortalecimiento de las TIC en Redes Empresariales "/>
    <s v="Programas implementados para la sostenibilidad y el fortalecimiento de las empresas TIC _x000a_Campañas de promoción y utilización de TIC"/>
    <s v="Fortalecimiento TIC empresarial"/>
    <s v="11-0011"/>
    <m/>
    <s v="Empresas desarrollo de Software Libre"/>
    <m/>
    <m/>
    <m/>
    <m/>
    <m/>
    <x v="0"/>
    <m/>
    <m/>
    <m/>
    <s v="Luis Jaime Osorio Arenas"/>
    <s v="Tipo B2: Supervisión Colegiada"/>
    <s v="Técnica, Administrativa, Financiera, Jurídica y contable."/>
  </r>
  <r>
    <x v="23"/>
    <n v="83112402"/>
    <s v="Implementación de una Plataforma tecnologica para acercar oferta y demanda de redes empresariales en el Departamento de Antioquia"/>
    <s v="Enero"/>
    <s v="8 meses"/>
    <s v="Mínima Cuantía"/>
    <s v="Recursos Propios"/>
    <n v="50000000"/>
    <n v="50000000"/>
    <s v="No"/>
    <s v="N/A"/>
    <s v="Luis Jaime Osorio Arenas"/>
    <s v="Director CTeI"/>
    <s v="3838637"/>
    <s v="luisjaime.osorio@antioquia.gov.co"/>
    <s v="Fortalecimiento de las TIC en Redes Empresariales "/>
    <s v="Redes Empresariales mediadas a través de plataformas TIC_x000a_Programas implementados para la sostenibilidad y el fortalecimiento de las empresas TIC _x000a_Campañas de promoción y utilización de TIC"/>
    <s v="Fortalecimiento TIC empresarial"/>
    <s v="11-0011"/>
    <m/>
    <s v="Red de Corporaciones Turísticas "/>
    <m/>
    <m/>
    <m/>
    <m/>
    <m/>
    <x v="0"/>
    <m/>
    <m/>
    <m/>
    <s v="Luis Jaime Osorio Arenas"/>
    <s v="Tipo B2: Supervisión Colegiada"/>
    <s v="Técnica, Administrativa, Financiera, Jurídica y contable."/>
  </r>
  <r>
    <x v="23"/>
    <n v="83112402"/>
    <s v="Fortalecimiento de las Redes empresariales mediadas por TIC "/>
    <s v="Enero"/>
    <s v="10 meses"/>
    <s v="Mínima Cuantía"/>
    <s v="Recursos Propios"/>
    <n v="50000000"/>
    <n v="50000000"/>
    <s v="No"/>
    <s v="N/A"/>
    <s v="Luis Jaime Osorio Arenas"/>
    <s v="Director CTeI"/>
    <s v="3838637"/>
    <s v="luisjaime.osorio@antioquia.gov.co"/>
    <s v="Fortalecimiento de las TIC en Redes Empresariales "/>
    <s v="Campañas de promoción y utilización de TIC "/>
    <s v="Fortalecimiento TIC empresarial"/>
    <s v="11-0011"/>
    <m/>
    <s v="Tiendas TIC, Central Digital de Abastos y campañas TIC "/>
    <m/>
    <m/>
    <m/>
    <m/>
    <m/>
    <x v="0"/>
    <m/>
    <m/>
    <m/>
    <s v="Cyomara Ríos"/>
    <s v="Tipo B2: Supervisión Colegiada"/>
    <s v="Técnica, Administrativa, Financiera, Jurídica y contable."/>
  </r>
  <r>
    <x v="23"/>
    <n v="80101505"/>
    <s v="Fortalecimiento del sistema moda  mediante el desarrollo de estrategias de acceso a mercados, en el marco de Colombiamoda 2018."/>
    <s v="Enero"/>
    <s v="5 meses"/>
    <s v="Contratación Directa"/>
    <s v="Recursos Propios"/>
    <n v="166552024"/>
    <n v="166552024"/>
    <s v="No"/>
    <s v="N/A"/>
    <s v="Sandra Paola Gallejo Rojas"/>
    <s v="Profesional Universitario "/>
    <s v="3838667"/>
    <s v="sandra.gallego@antioquia.gov.co"/>
    <s v="Fomento y Apoyo para el Emprendimiento y Fortalecimiento Empresarial"/>
    <s v="Unidades productivas intervenidas en fortalecimiento empresarial."/>
    <s v="Fortalecimiento empresarial RP todo el departamento, Antioquia, Occidente."/>
    <s v="07-0050"/>
    <s v="Unidades productivas de textil confección fortalecidas."/>
    <s v="Fortalecimiento empresarial de unidades productivas, asesoria y capacitación, participación en ferias y eventos."/>
    <m/>
    <m/>
    <m/>
    <m/>
    <m/>
    <x v="0"/>
    <m/>
    <m/>
    <m/>
    <s v="Sandra Paola Gallejo Rojas"/>
    <s v="Tipo B2: Supervisión Colegiada"/>
    <s v="Técnica, Administrativa, Financiera, Jurídica y contable."/>
  </r>
  <r>
    <x v="23"/>
    <n v="52110904"/>
    <s v="Fortalecer la actividad artesanal en antioquia, mediente el desarrollo de estrategias de acceso a mercados."/>
    <s v="Enero"/>
    <s v="5 meses"/>
    <s v="Contratación Directa"/>
    <s v="Recursos Propios"/>
    <n v="100000000"/>
    <n v="100000000"/>
    <s v="No"/>
    <s v="N/A"/>
    <s v="Fabiola Vergara"/>
    <s v="Profesional Universitario "/>
    <s v="3838491"/>
    <s v="fabiola.vergara@antioquia.gov.co"/>
    <s v="Fomento y Apoyo para el Emprendimiento y Fortalecimiento Empresarial"/>
    <s v="Unidades productivas artesanales apoyadas con sellos de calidad, posicionamiento de marca, participación en ferias y eventos."/>
    <s v="Fortalecimiento empresarial RP todo el departamento, Antioquia, Occidente."/>
    <s v="14-0022"/>
    <s v="Unidades productivas artesanales con nuevos sellos y marcas. Unidades productivas artesanales con acceso a nuevos mercados."/>
    <s v="Diseño e implementación de sellos y marcas. Estudios de denominación de origen. Nuevos canales de comercialización. "/>
    <m/>
    <m/>
    <m/>
    <m/>
    <m/>
    <x v="0"/>
    <m/>
    <m/>
    <m/>
    <s v="Fabiola Vergara Vergara"/>
    <s v="Tipo B2: Supervisión Colegiada"/>
    <s v="Técnica, Administrativa, Financiera, Jurídica y contable."/>
  </r>
  <r>
    <x v="23"/>
    <s v="80101504; 81112002"/>
    <s v="Diseño e implementación de una metodologia de medición del indice departamental de competitividad por subregión."/>
    <s v="Enero"/>
    <s v="5 meses"/>
    <s v="Régimen Especial"/>
    <s v="Recursos Propios"/>
    <n v="200000000"/>
    <n v="200000000"/>
    <s v="No"/>
    <s v="N/A"/>
    <s v="Diana Patricia Taborda Díaz"/>
    <s v="Profesional Universitaria"/>
    <s v="3838823"/>
    <s v="diana.taborda@antioquia.gov.co"/>
    <s v="Gestión de la información temática territorial como base fundamental para la planeación y el desarrollo"/>
    <s v="Incrementar el número de operaciones estadísticas en buen estado e implementadas"/>
    <s v="Fortalecimiento empresarial RP todo el departamento, Antioquia, Occidente."/>
    <s v="14-0022"/>
    <s v="Metodología diseñada y aplicada, Indicadores de competitividad por subregión"/>
    <s v="Diseñar metodologia de calculo del IDC subregional, inventario de información, implementar la metodologia, presentar resultados. "/>
    <m/>
    <m/>
    <m/>
    <m/>
    <m/>
    <x v="0"/>
    <m/>
    <m/>
    <m/>
    <s v="Diana Patricia Taborda Díaz"/>
    <s v="Tipo B2: Supervisión Colegiada"/>
    <s v="Técnica, Administrativa, Financiera, Jurídica y contable."/>
  </r>
  <r>
    <x v="23"/>
    <s v="80101501; 80101505"/>
    <s v="Fomento al emprendimiento y fortalecimiento empresarial."/>
    <s v="Enero"/>
    <s v="5 meses"/>
    <s v="Licitación Pública"/>
    <s v="Recursos Propios"/>
    <n v="1250000000"/>
    <n v="125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s v="14-0022 Y 07-0050"/>
    <s v="Nuevas unidades productivas creadas, red de actores de emprendimeinto conformada y fortalecidas. Unidades productivas con acceso a mercados, aumento en la productividad y competitividad de unidades productivas intervenidas en fortalecimiento empresarial (incluidas las de población víctima), Participación en ferias y eventos, comisión regional y subregional de competitividad fortalecidas."/>
    <s v="Fortalecimiento Empresarial - Antojate de Antioquia, Fortalecimiento empresarial registro invima, inexmoda, artesanias de colombia, comisión regional de competitividad, participación en ferias, medición IDC por subregión, material publicitario, proyecto desarrollo de proveedores, proyecto cluster lacteos "/>
    <m/>
    <m/>
    <m/>
    <m/>
    <m/>
    <x v="0"/>
    <m/>
    <m/>
    <m/>
    <s v="Juan David Garcia Marulanda "/>
    <s v="Tipo B2: Supervisión Colegiada"/>
    <s v="Técnica, Administrativa, Financiera, Jurídica y contable."/>
  </r>
  <r>
    <x v="23"/>
    <n v="80101506"/>
    <s v="Fomento y fortalecimiento del sector social y solidario"/>
    <s v="Enero"/>
    <s v="5 meses"/>
    <s v="Régimen Especial"/>
    <s v="Recursos Propios"/>
    <n v="80000000"/>
    <n v="80000000"/>
    <s v="No"/>
    <s v="N/A"/>
    <s v="Gonzalo Duque Valencia"/>
    <s v="Prfoesional Unversitario"/>
    <s v="3838490"/>
    <s v="gonzalo.duque@antioquia.gov.co"/>
    <s v="Fomento y Apoyo para el Emprendimiento y Fortalecimiento Empresarial"/>
    <s v="Unidades productivas intervenidas en el fortalecimiento empresarial. "/>
    <s v="Fortalecimiento empresarial RP todo el departamento, Antioquia, Occidente."/>
    <s v="14-0022"/>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0"/>
    <m/>
    <m/>
    <m/>
    <s v="Gonzalo Duque Valencia"/>
    <s v="Tipo B2: Supervisión Colegiada"/>
    <s v="Técnica, Administrativa, Financiera, Jurídica y contable."/>
  </r>
  <r>
    <x v="23"/>
    <n v="80101508"/>
    <s v="Capacitación a actores locales en metodologias de políticas de trabajo decente en el Departamento de Antioquia."/>
    <s v="Enero"/>
    <s v="15 meses"/>
    <s v="Contratación Directa"/>
    <s v="Recursos Propios"/>
    <n v="100000000"/>
    <n v="100000000"/>
    <s v="No"/>
    <s v="N/A"/>
    <s v="Harlinton Smith Arango"/>
    <s v="Profesional Universitario "/>
    <n v="3838633"/>
    <s v="harlinton.arango@antioquia.gov.co"/>
    <s v="Fomento de sinergias para la promoción y mejoramiento de la empleabilidad en las regiones del Departamento."/>
    <s v="Disminuir tasa de informalidad, disminuir la tasa de desempleo."/>
    <s v="Mejoramiento y promoción de la empleabilidad, todo el departamento, Antioquia, Occidente."/>
    <s v="10-0027"/>
    <s v="Personas capacitadas, incremento del nivel de empleabilidad."/>
    <s v="Capacitación y asesoria en ruta de empleabilidad, ferias de empleabilidad."/>
    <m/>
    <m/>
    <m/>
    <m/>
    <m/>
    <x v="0"/>
    <m/>
    <m/>
    <m/>
    <s v="Harlinton Smith Arango"/>
    <s v="Tipo B2: Supervisión Colegiada"/>
    <s v="Técnica, Administrativa, Financiera, Jurídica y contable."/>
  </r>
  <r>
    <x v="24"/>
    <n v="71161202"/>
    <s v="Arrendar inmueble que servirá como sede de trabajo para los funcionarios de la Dirección de Factores de Riesgo de la Secretaria Seccional de Salud y Protección Social de Antioquia en el municipio Turbo"/>
    <s v="Enero"/>
    <s v="10 meses"/>
    <s v="Contratación Directa"/>
    <s v="Recursos Propios"/>
    <n v="87250215"/>
    <n v="29083405"/>
    <s v="Si"/>
    <s v="Aprob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n v="6396"/>
    <n v="16478"/>
    <d v="2017-02-06T00:00:00"/>
    <s v="Sesión 4 comité Interno de Contratación"/>
    <n v="4600006270"/>
    <x v="3"/>
    <s v="AMIRA MENA BLANQUICET"/>
    <s v="Vigente y en ejecución"/>
    <s v=""/>
    <s v="Yuliana Andrea Barrientos "/>
    <s v="Tipo C:  Supervisión"/>
    <s v="Técnica, Administrativa, Financiera, Jurídica y contable."/>
  </r>
  <r>
    <x v="24"/>
    <n v="71161202"/>
    <s v="Arrendar inmueble que servirá como sede de trabajo para los funcionarios de la Dirección de Factores de Riesgo de la Secretaria Seccional de Salud y Protección Social de Antioquia en diferentes municipios categorias 4, 5 y 6 (Turbo)"/>
    <s v="Marzo"/>
    <s v="12 meses"/>
    <s v="Contratación Directa"/>
    <s v="Recursos Propios"/>
    <n v="60000000"/>
    <n v="420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4"/>
    <n v="71161202"/>
    <s v="Arrendar inmueble que servirá como sede de trabajo para los funcionarios de la Dirección de Factores de Riesgo de la Secretaria Seccional de Salud y Protección Social de Antioquia en diferentes municipios categorias 4, 5 y 6 (Tarso)"/>
    <s v="Febrero"/>
    <s v="12 meses"/>
    <s v="Contratación Directa"/>
    <s v="Recursos Propios"/>
    <n v="25920000"/>
    <n v="216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4"/>
    <n v="71161202"/>
    <s v="Arrendar inmueble que servirá como sede de trabajo para los funcionarios de la Dirección de Factores de Riesgo de la Secretaria Seccional de Salud y Protección Social de Antioquia en diferentes municipios categorias 4, 5 y 6 (Pueblorico)"/>
    <s v="Febrero"/>
    <s v="12 meses"/>
    <s v="Contratación Directa"/>
    <s v="Recursos Propios"/>
    <n v="25920000"/>
    <n v="216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4"/>
    <n v="71161202"/>
    <s v="Arrendar inmueble que servirá como sede de trabajo para los funcionarios de la Dirección de Factores de Riesgo de la Secretaria Seccional de Salud y Protección Social de Antioquia en diferentes municipios categorias 4, 5 y 6 (Zaragoza)"/>
    <s v="Febrero"/>
    <s v="12 meses"/>
    <s v="Contratación Directa"/>
    <s v="Recursos Propios"/>
    <n v="25920000"/>
    <n v="216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4"/>
    <s v="71161202"/>
    <s v="Arrendar inmueble que servirá como sede de trabajo para los funcionarios de la Dirección de Factores de Riesgo de la Secretaria Seccional de Salud y Protección Social de Antioquia en diferentes municipios categorias 4, 5 y 6 (Yarumal)"/>
    <s v="Febrero"/>
    <s v="12 meses"/>
    <s v="Contratación Directa"/>
    <s v="Recursos Propios"/>
    <n v="25920000"/>
    <n v="216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4"/>
    <s v="71161202"/>
    <s v="Arrendar inmueble que servirá como sede de trabajo para los funcionarios de la Dirección de Factores de Riesgo de la Secretaria Seccional de Salud y Protección Social de Antioquia en diferentes municipios categorias 4, 5 y 6 (Ándes)"/>
    <s v="Febrero"/>
    <s v="4 meses"/>
    <s v="Contratación Directa"/>
    <s v="Recursos Propios"/>
    <n v="25920000"/>
    <n v="216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4"/>
    <s v="53102700; 53102710"/>
    <s v="Uniformes - Uniformes corporativos (compentencia oficina de comunicaciones)"/>
    <s v="Abril"/>
    <s v="9 meses"/>
    <s v="Selección Abreviada - Menor Cuantía"/>
    <s v="SGP"/>
    <n v="100000000"/>
    <n v="100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4"/>
    <n v="85117030"/>
    <s v="Toma y análisis de muestras de aguas de lastre de los municipios de Turbo, Caucasia y Puerto Berrio"/>
    <s v="Marzo"/>
    <s v="9 meses"/>
    <s v="Mínima Cuantía"/>
    <s v="SGP"/>
    <n v="75000000"/>
    <n v="75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4"/>
    <n v="77121501"/>
    <s v="Contratar estudio o adquirir equipo para  análisis de calidad de aire y ruido, para evaluar los efectos en salud."/>
    <s v="Marzo"/>
    <s v="4 meses"/>
    <s v="Selección Abreviada - Menor Cuantía"/>
    <s v="SGP"/>
    <n v="100000000"/>
    <n v="100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4"/>
    <s v="80101708"/>
    <s v="Actividades de vigilancia por sustancias químicas en el municipio de Zaragoza- mercurio"/>
    <s v="Junio"/>
    <s v="4 meses"/>
    <s v="Contratación Directa"/>
    <s v="SGP"/>
    <n v="25000000"/>
    <n v="2500000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m/>
    <s v="Rosendo Eliecer Orozco C."/>
    <s v="Tipo C:  Supervisión"/>
    <s v="Técnica, Administrativa, Financiera, Jurídica y contable."/>
  </r>
  <r>
    <x v="24"/>
    <s v="80101708"/>
    <s v="Actividades de vigilancia por sustancias químicas en el municipio de Zaragoza - plaguicidas"/>
    <s v="Junio"/>
    <s v="9 meses"/>
    <s v="Contratación Directa"/>
    <s v="SGP"/>
    <n v="25000000"/>
    <n v="2500000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m/>
    <s v="Rosendo Eliecer Orozco C."/>
    <s v="Tipo C:  Supervisión"/>
    <s v="Técnica, Administrativa, Financiera, Jurídica y contable."/>
  </r>
  <r>
    <x v="24"/>
    <s v="85161503; 81101706"/>
    <s v="Realizar el mantenimiento preventivo y reparación de los microscopios de la Red de Microscopia de Antioquia y estereoscopios de entomología"/>
    <s v="Marzo"/>
    <s v="9 meses"/>
    <s v="Selección Abreviada - Subasta Inversa"/>
    <s v="Recursos Propios"/>
    <n v="110000000"/>
    <n v="110000000"/>
    <s v="No"/>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m/>
    <m/>
    <m/>
    <m/>
    <m/>
    <x v="0"/>
    <m/>
    <m/>
    <m/>
    <s v="Luis Armando Galeano M."/>
    <s v="Tipo C:  Supervisión"/>
    <s v="Técnica, Administrativa, Financiera, Jurídica y contable."/>
  </r>
  <r>
    <x v="24"/>
    <s v="85161503; 81101706"/>
    <s v="Realizar la investigacion cientifica del riesgo de las enfermedades transmitidas por vectores y ejecutar las medidas de intervencion para la prevención y control de los mismos en el departamento de Antioquia"/>
    <s v="Marzo"/>
    <s v="10 meses"/>
    <s v="Selección Abreviada - Subasta Inversa"/>
    <s v="SGP"/>
    <n v="5567409511"/>
    <n v="1996658262"/>
    <s v="Si"/>
    <s v="Solicitadas"/>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n v="7640"/>
    <n v="18556"/>
    <d v="2017-10-23T00:00:00"/>
    <s v="Acta No. 043 Consejo de Gobierno"/>
    <n v="4600007723"/>
    <x v="3"/>
    <s v="CORPORACION DE PARTICIPACION MIXTA INSTITUTO COLOMBIANO DE MEDICINA TROPICAL"/>
    <s v="Vigente y en ejecución"/>
    <m/>
    <s v="Luis Armando Galeano M."/>
    <s v="Tipo C:  Supervisión"/>
    <s v="Técnica, Administrativa, Financiera, Jurídica y contable."/>
  </r>
  <r>
    <x v="24"/>
    <s v="93131703"/>
    <s v="Realizar la investigacion cientifica del riesgo de las enfermedades transmitidas por vectores y ejecutar las medidas de intervencion para la prevención y control de los mismos en el departamento de Antioquia"/>
    <s v="Noviembre"/>
    <s v="12 meses"/>
    <s v="Contratación Directa"/>
    <s v="Recursos Propios"/>
    <n v="5567409511"/>
    <n v="3354052798"/>
    <s v="Si"/>
    <s v="Aprobadas"/>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n v="7640"/>
    <n v="18556"/>
    <d v="2017-10-23T00:00:00"/>
    <s v="Acta No. 043 Consejo de Gobierno"/>
    <n v="4600007723"/>
    <x v="3"/>
    <s v="CORPORACION DE PARTICIPACION MIXTA INSTITUTO COLOMBIANO DE MEDICINA TROPICAL"/>
    <s v="Vigente y en ejecución"/>
    <m/>
    <s v="Luis Armando Galeano M."/>
    <s v="Tipo C:  Supervisión"/>
    <s v="Técnica, Administrativa, Financiera, Jurídica y contable."/>
  </r>
  <r>
    <x v="24"/>
    <s v="93131703"/>
    <s v="Realizar la investigacion cientifica del riesgo de las enfermedades transmitidas por vectores y ejecutar las medidas de intervencion para la prevención y control de los mismos en el departamento de Antioquia"/>
    <s v="Octubre"/>
    <s v="6 meses"/>
    <s v="Contratación Directa"/>
    <s v="Recursos Propios"/>
    <n v="6499343679"/>
    <n v="10000202"/>
    <s v="Si"/>
    <s v="Solicitadas"/>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m/>
    <m/>
    <m/>
    <m/>
    <m/>
    <x v="0"/>
    <m/>
    <m/>
    <m/>
    <s v="Luis Armando Galeano M."/>
    <s v="Tipo C:  Supervisión"/>
    <s v="Técnica, Administrativa, Financiera, Jurídica y contable."/>
  </r>
  <r>
    <x v="24"/>
    <s v="85131700; 85131708"/>
    <s v="Investigacion efectividad metodos de control  Aedes Aegypti"/>
    <s v="Junio"/>
    <s v="6 meses"/>
    <s v="Concurso de Méritos"/>
    <s v="Recursos Propios"/>
    <n v="529560177"/>
    <n v="0"/>
    <s v="No"/>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m/>
    <m/>
    <m/>
    <m/>
    <m/>
    <x v="0"/>
    <m/>
    <m/>
    <m/>
    <s v="Luis Armando Galeano M."/>
    <s v="Tipo C:  Supervisión"/>
    <s v="Técnica, Administrativa, Financiera, Jurídica y contable."/>
  </r>
  <r>
    <x v="24"/>
    <n v="77102004"/>
    <s v="Apoyar la Inspección y Vigilancia de la Gestión Interna de Residuos Hospitalarios en establecimientos prestadores de servicios de salud y otras actividades  y la vigilancia de la calidad de agua de conusmo humano del Departamento en los municipios categorías 4, 5 y 6"/>
    <s v="Junio"/>
    <s v="10 meses"/>
    <s v="Contratación Directa"/>
    <s v="SGP"/>
    <n v="30400000"/>
    <n v="30400000"/>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m/>
    <s v="Carlos Samuel Osorio Céspedes"/>
    <s v="Tipo C:  Supervisión"/>
    <s v="Técnica, Administrativa, Financiera, Jurídica y contable."/>
  </r>
  <r>
    <x v="24"/>
    <s v="76121901"/>
    <s v="Recolectar, transportar y tratar por incineración, estabilización y/o desnaturalización residuos peligrosos producto de actividades de la SSSA"/>
    <s v="Febrero"/>
    <s v="7 meses"/>
    <s v="Mínima Cuantía"/>
    <s v="SGP"/>
    <n v="30540363"/>
    <n v="30540363"/>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m/>
    <s v="Carlos Samuel Osorio Céspedes"/>
    <s v="Tipo C:  Supervisión"/>
    <s v="Técnica, Administrativa, Financiera, Jurídica y contable."/>
  </r>
  <r>
    <x v="24"/>
    <s v="85111509; 70122006"/>
    <s v="Suministrar los insumos necesarios para realizar jornadas de vacunación antirrábica de caninos y felinos en el departamento de Antioquia"/>
    <s v="Marzo"/>
    <s v="7 meses"/>
    <s v="Selección Abreviada - Menor Cuantía"/>
    <s v="SGP"/>
    <n v="200000000"/>
    <n v="200000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acunacion caninos y felinos"/>
    <m/>
    <m/>
    <m/>
    <m/>
    <m/>
    <x v="0"/>
    <m/>
    <m/>
    <m/>
    <s v="Iván de Jesús Ruiz Monsalve"/>
    <s v="Tipo C:  Supervisión"/>
    <s v="Técnica, Administrativa, Financiera, Jurídica y contable."/>
  </r>
  <r>
    <x v="24"/>
    <s v="85111509"/>
    <s v="Contratar un Operador de la Unidad Móvil Quirúrgica Veterinaria (Animóvil), para ejecutar  el programa de control natal en la población canina y felina de los municipios del Departamento de Antioquia"/>
    <s v="Marzo"/>
    <s v="6 meses"/>
    <s v="Selección Abreviada - Menor Cuantía"/>
    <s v="Recursos Propios"/>
    <n v="800000000"/>
    <n v="500000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Esterilización de caninos y felinos"/>
    <m/>
    <m/>
    <m/>
    <m/>
    <m/>
    <x v="0"/>
    <m/>
    <m/>
    <m/>
    <s v="Iván de Jesús Ruiz Monsalve"/>
    <s v="Tipo C:  Supervisión"/>
    <s v="Técnica, Administrativa, Financiera, Jurídica y contable."/>
  </r>
  <r>
    <x v="24"/>
    <s v="85111509"/>
    <s v="Realizar los análisis de laboratorio para el diagnóstico de la rabia en cerebros caninos, felinos y quirópteros tomados en el Departamento de Antioquia, y realizar pruebas especiales de laboratorio para otros eventos zoonóticos"/>
    <s v="Junio"/>
    <s v="7 meses"/>
    <s v="Contratación Directa"/>
    <s v="SGP"/>
    <n v="36394000"/>
    <n v="36394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igilancia Activa de  la rabia"/>
    <m/>
    <m/>
    <m/>
    <m/>
    <m/>
    <x v="0"/>
    <m/>
    <m/>
    <m/>
    <s v="Iván de Jesús Ruiz Monsalve"/>
    <s v="Tipo C:  Supervisión"/>
    <s v="Técnica, Administrativa, Financiera, Jurídica y contable."/>
  </r>
  <r>
    <x v="24"/>
    <n v="51212209"/>
    <s v="Adquisición de Medicamentos Monopolio del Estado "/>
    <s v="Enero"/>
    <s v="12 meses"/>
    <s v="Contratación Directa"/>
    <s v="Recursos Propios"/>
    <n v="3500000000"/>
    <n v="3500000000"/>
    <s v="Si"/>
    <s v="Aprobadas"/>
    <n v="1"/>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n v="7737"/>
    <n v="19233"/>
    <d v="2017-11-06T00:00:00"/>
    <s v="Acta No 045"/>
    <n v="4600007890"/>
    <x v="3"/>
    <s v="FONDO NACIONAL DE ESTUPEFACIENTES"/>
    <s v="Vigente y en ejecución"/>
    <m/>
    <s v="Paola Andrea Gómez"/>
    <s v="Tipo C:  Supervisión"/>
    <s v="Técnica, Administrativa, Financiera, Jurídica y contable."/>
  </r>
  <r>
    <x v="24"/>
    <n v="51212209"/>
    <s v="Adquisición de Medicamentos Monopolio del Estado "/>
    <s v="Abril"/>
    <s v="9 meses"/>
    <s v="Contratación Directa"/>
    <s v="Recursos Propios"/>
    <n v="5337942000"/>
    <n v="337942000"/>
    <s v="Si"/>
    <s v="Solicitadas"/>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0"/>
    <m/>
    <m/>
    <m/>
    <s v="Paola Andrea Gómez"/>
    <s v="Tipo C:  Supervisión"/>
    <s v="Técnica, Administrativa, Financiera, Jurídica y contable."/>
  </r>
  <r>
    <x v="24"/>
    <s v="78101801; 78101501"/>
    <s v="Prestar servicios de transporte de Medicamentos Monopolio del Estado desde el Fondo Nacional de Estupefacientes Ubicado en Bogotá hasta el Fondo Rotatorio de Estupefacientes del departamento de Antioquia ubicado en Medellín."/>
    <s v="Marzo"/>
    <s v="10 meses"/>
    <s v="Mínima Cuantía"/>
    <s v="Recursos Propios"/>
    <n v="60000000"/>
    <n v="6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m/>
    <s v="Paola Andrea Gómez"/>
    <s v="Tipo C:  Supervisión"/>
    <s v="Técnica, Administrativa, Financiera, Jurídica y contable."/>
  </r>
  <r>
    <x v="24"/>
    <s v="85131604; 73101701; 85121803; 85151508"/>
    <s v="Prestar el servicio de análisis de laboratorio por medio de ensayos fisicoquímicos, microbiológicos a diferentes productos farmacéuticos para acciones de inspección, vigilancia y control."/>
    <s v="Febrero"/>
    <s v="9 meses"/>
    <s v="Mínima Cuantía"/>
    <s v="SGP"/>
    <n v="76000000"/>
    <n v="76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0"/>
    <m/>
    <m/>
    <m/>
    <s v="Luis Carlos Gaviria G."/>
    <s v="Tipo C:  Supervisión"/>
    <s v="Técnica, Administrativa, Financiera, Jurídica y contable."/>
  </r>
  <r>
    <x v="24"/>
    <n v="55121802"/>
    <s v="Elaborar y entregar carnets para los operadores de equipos de rayos X inscritos en la Secretaría Seccional de Salud y Protección Social de Antioquia"/>
    <s v="Marzo"/>
    <s v="6 meses"/>
    <s v="Mínima Cuantía"/>
    <s v="Recursos Propios"/>
    <n v="18394000"/>
    <n v="18394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m/>
    <s v="María Piedad Martinez Galeano"/>
    <s v="Tipo C:  Supervisión"/>
    <s v="Técnica, Administrativa, Financiera, Jurídica y contable."/>
  </r>
  <r>
    <x v="24"/>
    <s v="77101804; 77101505; 20121921"/>
    <s v="Contratar la realización del control de calidad de equipos de rayos x y los niveles orientativos en las practicas radiologicas"/>
    <s v="Junio"/>
    <s v="11 meses"/>
    <s v="Contratación Directa"/>
    <s v="Recursos Propios"/>
    <n v="58096000"/>
    <n v="58096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Control Calidad equipos de Rx  ESE-IPS"/>
    <m/>
    <m/>
    <m/>
    <m/>
    <m/>
    <x v="0"/>
    <m/>
    <m/>
    <m/>
    <s v="María Piedad Martinez Galeano"/>
    <s v="Tipo C:  Supervisión"/>
    <s v="Técnica, Administrativa, Financiera, Jurídica y contable."/>
  </r>
  <r>
    <x v="24"/>
    <s v="83101503"/>
    <s v="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
    <s v="Enero"/>
    <s v="11 meses"/>
    <s v="Contratación Directa"/>
    <s v="SGP"/>
    <n v="1076266647"/>
    <n v="876271135"/>
    <s v="Si"/>
    <s v="Aprobadas"/>
    <s v="John William Tabares Morales"/>
    <s v="Profesional universitario"/>
    <s v="3839883"/>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n v="7725"/>
    <n v="19131"/>
    <d v="2017-10-30T00:00:00"/>
    <s v="Acta 044"/>
    <n v="4600007911"/>
    <x v="3"/>
    <s v="UNIVERSIDAD DE ANTIOQUIA"/>
    <s v="Vigente y en ejecución"/>
    <n v="1"/>
    <s v="John William Tabares Morales"/>
    <s v="Tipo C:  Supervisión"/>
    <s v="Técnica, Administrativa, Financiera, Jurídica y contable."/>
  </r>
  <r>
    <x v="24"/>
    <s v="83101503"/>
    <s v="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
    <s v="Julio"/>
    <s v="9 meses"/>
    <s v="Contratación Directa"/>
    <s v="SGP"/>
    <n v="1100000000"/>
    <n v="60000000"/>
    <s v="Si"/>
    <s v="Solicitadas"/>
    <s v="John William Tabares Morales"/>
    <s v="Profesional universitario"/>
    <s v="3839883"/>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
    <s v="John William Tabares Morales"/>
    <s v="Tipo C:  Supervisión"/>
    <s v="Técnica, Administrativa, Financiera, Jurídica y contable."/>
  </r>
  <r>
    <x v="24"/>
    <s v="86111604"/>
    <s v="Asesorar y certificar n en operación, mantenimiento de piscinas y estructuras similares a los referentes de aguas en antioquia y realizar la socialización de las guías para la elaboración del certificado de cumplimento de las normas de seguridad por parte de las dependencias que definan los 125 municipios del Departamento de Antioquia"/>
    <s v="Marzo"/>
    <s v="4 meses"/>
    <s v="Selección Abreviada - Menor Cuantía"/>
    <s v="SGP"/>
    <n v="130000000"/>
    <n v="130000000"/>
    <s v="No"/>
    <s v="N/A"/>
    <s v="John William Tabares Morales"/>
    <s v="Profesional universitario"/>
    <s v="3839884"/>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
    <s v="John William Tabares Morales"/>
    <s v="Tipo C:  Supervisión"/>
    <s v="Técnica, Administrativa, Financiera, Jurídica y contable."/>
  </r>
  <r>
    <x v="24"/>
    <s v="41121807; 41122409; 41113319"/>
    <s v="Adquirir reactivos y accesorios para la determinacion de caracteristicas fisicoquimicas en aguas de consumo humano y uso recreativo"/>
    <s v="Mayo"/>
    <s v="6 meses"/>
    <s v="Selección Abreviada - Subasta Inversa"/>
    <s v="SGP"/>
    <n v="415000000"/>
    <n v="0"/>
    <s v="No"/>
    <s v="N/A"/>
    <s v="John William Tabares Morales"/>
    <s v="Profesional universitario"/>
    <s v="3839880"/>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
    <s v="John William Tabares Morales"/>
    <s v="Tipo C:  Supervisión"/>
    <s v="Técnica, Administrativa, Financiera, Jurídica y contable."/>
  </r>
  <r>
    <x v="24"/>
    <n v="41121807"/>
    <s v="Adquirir reactivos Colilert, Pseudolert, insumos y mantenimiento del equipo del Laboratorio Departamental de Salud Pública"/>
    <s v="Junio"/>
    <s v="3 meses"/>
    <s v="Contratación Directa"/>
    <s v="SGP"/>
    <n v="135000000"/>
    <n v="0"/>
    <s v="No"/>
    <s v="N/A"/>
    <s v="John William Tabares Morales"/>
    <s v="Profesional universitario"/>
    <s v="3839881"/>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
    <s v="John William Tabares Morales"/>
    <s v="Tipo C:  Supervisión"/>
    <s v="Técnica, Administrativa, Financiera, Jurídica y contable."/>
  </r>
  <r>
    <x v="24"/>
    <n v="41116118"/>
    <s v="Compra de insumos para el programa de muestreo de alimentos y luminometros."/>
    <s v="Agosto"/>
    <s v="2 meses"/>
    <s v="Selección Abreviada - Subasta Inversa"/>
    <s v="SGP"/>
    <n v="100000000"/>
    <n v="100000000"/>
    <s v="No"/>
    <s v="N/A"/>
    <s v="Ivan D Zea Carrasquilla"/>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m/>
    <s v="Ivan D Zea Carrasquilla"/>
    <s v="Tipo C:  Supervisión"/>
    <s v="Técnica, Administrativa, Financiera, Jurídica y contable."/>
  </r>
  <r>
    <x v="24"/>
    <s v="85161503; 81101706"/>
    <s v="Calibracion de equipos luminometros"/>
    <s v="Septiembre"/>
    <s v="6 meses"/>
    <s v="Mínima Cuantía"/>
    <s v="SGP"/>
    <n v="10000000"/>
    <n v="10000000"/>
    <s v="No"/>
    <s v="N/A"/>
    <s v="Ivan D Zea Carrasquilla"/>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m/>
    <s v="Ivan D Zea Carrasquilla"/>
    <s v="Tipo C:  Supervisión"/>
    <s v="Técnica, Administrativa, Financiera, Jurídica y contable."/>
  </r>
  <r>
    <x v="24"/>
    <n v="82101801"/>
    <s v="Crear, diseñar, producir, emitir y publicar material audiovisual y escrito para las campañas de información, educación y comunicación de la Secretaría de Salud y Protección Social de Antioquia. "/>
    <s v="Junio"/>
    <s v="6 meses"/>
    <s v="Contratación Directa"/>
    <s v="Recursos Propios"/>
    <n v="100000000"/>
    <n v="36394000"/>
    <s v="No"/>
    <s v="N/A"/>
    <s v="Rosendo Orozco Cardona"/>
    <s v="Profesional universitario"/>
    <s v="3839906"/>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m/>
    <s v="Rosendo Eliecer Orozco C."/>
    <s v="Tipo C:  Supervisión"/>
    <s v="Técnica, Administrativa, Financiera, Jurídica y contable."/>
  </r>
  <r>
    <x v="24"/>
    <n v="82101801"/>
    <s v="Crear, diseñar, producir, emitir y publicar material audiovisual y escrito para las campañas de información, educación y comunicación de la Secretaría de Salud y Protección Social de Antioquia. "/>
    <s v="Junio"/>
    <s v="6 meses"/>
    <s v="Contratación Directa"/>
    <s v="SGP"/>
    <n v="31059637"/>
    <n v="31059637"/>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m/>
    <n v="1"/>
    <s v="Tipo C:  Supervisión"/>
    <s v="Técnica, Administrativa, Financiera, Jurídica y contable."/>
  </r>
  <r>
    <x v="24"/>
    <n v="82101801"/>
    <s v="Crear, diseñar, producir, emitir y publicar material audiovisual y escrito para las campañas de información, educación y comunicación de la Secretaría de Salud y Protección Social de Antioquia. "/>
    <s v="Junio"/>
    <s v="6 meses"/>
    <s v="Contratación Directa"/>
    <s v="Recursos Propios"/>
    <n v="100000000"/>
    <n v="10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m/>
    <m/>
    <s v="Tipo C:  Supervisión"/>
    <s v="Técnica, Administrativa, Financiera, Jurídica y contable."/>
  </r>
  <r>
    <x v="24"/>
    <n v="82101801"/>
    <s v="Crear, diseñar, producir, emitir y publicar material audiovisual y escrito para las campañas de información, educación y comunicación de la Secretaría de Salud y Protección Social de Antioquia. "/>
    <s v="Junio"/>
    <s v="6 meses"/>
    <s v="Contratación Directa"/>
    <s v="SGP"/>
    <n v="150000000"/>
    <n v="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acunacion caninos y felinos"/>
    <m/>
    <m/>
    <m/>
    <m/>
    <m/>
    <x v="0"/>
    <m/>
    <m/>
    <m/>
    <m/>
    <s v="Tipo C:  Supervisión"/>
    <s v="Técnica, Administrativa, Financiera, Jurídica y contable."/>
  </r>
  <r>
    <x v="24"/>
    <n v="82101801"/>
    <s v="Crear, diseñar, producir, emitir y publicar material audiovisual y escrito para las campañas de información, educación y comunicación de la Secretaría de Salud y Protección Social de Antioquia. "/>
    <s v="Junio"/>
    <s v="6 meses"/>
    <s v="Contratación Directa"/>
    <s v="SGP"/>
    <n v="150000000"/>
    <n v="0"/>
    <s v="No"/>
    <s v="N/A"/>
    <s v="Ivan D Zea Carrasquilla"/>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m/>
    <m/>
    <s v="Tipo C:  Supervisión"/>
    <s v="Técnica, Administrativa, Financiera, Jurídica y contable."/>
  </r>
  <r>
    <x v="24"/>
    <n v="82101801"/>
    <s v="Crear, diseñar, producir, emitir y publicar material audiovisual y escrito para las campañas de información, educación y comunicación de la Secretaría de Salud y Protección Social de Antioquia. "/>
    <s v="Junio"/>
    <s v="6 meses"/>
    <s v="Contratación Directa"/>
    <s v="SGP"/>
    <n v="100000000"/>
    <n v="50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m/>
    <s v="Tipo C:  Supervisión"/>
    <s v="Técnica, Administrativa, Financiera, Jurídica y contable."/>
  </r>
  <r>
    <x v="24"/>
    <n v="82101801"/>
    <s v="Crear, diseñar, producir, emitir y publicar material audiovisual y escrito para las campañas de información, educación y comunicación de la Secretaría de Salud y Protección Social de Antioquia. "/>
    <s v="Junio"/>
    <s v="6 meses"/>
    <s v="Contratación Directa"/>
    <s v="SGP"/>
    <n v="150000000"/>
    <n v="0"/>
    <s v="No"/>
    <s v="N/A"/>
    <s v="John William Tabares Morales"/>
    <s v="Profesional universitario"/>
    <s v="3839881"/>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
    <m/>
    <s v="Tipo C:  Supervisión"/>
    <s v="Técnica, Administrativa, Financiera, Jurídica y contable."/>
  </r>
  <r>
    <x v="24"/>
    <n v="82101801"/>
    <s v="Crear, diseñar, producir, emitir y publicar material audiovisual y escrito para las campañas de información, educación y comunicación de la Secretaría de Salud y Protección Social de Antioquia. "/>
    <s v="Junio"/>
    <s v="12 meses"/>
    <s v="Contratación Directa"/>
    <s v="SGP"/>
    <n v="50000000"/>
    <n v="5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m/>
    <m/>
    <s v="Tipo C:  Supervisión"/>
    <s v="Técnica, Administrativa, Financiera, Jurídica y contable."/>
  </r>
  <r>
    <x v="24"/>
    <s v="78101604"/>
    <s v="Prestación de servicios de transporte terrestre automotor para apoyar la gestión de las dependencias  de la Gobernación - Secretaría Seccional de Salud y Protección Social"/>
    <s v="Enero"/>
    <s v="12 meses"/>
    <s v="Selección Abreviada - Subasta Inversa"/>
    <s v="Recursos Propios"/>
    <n v="160000000"/>
    <n v="16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m/>
    <s v="Subsecretaria Logistica"/>
    <s v="Tipo B2: Supervisión Colegiada"/>
    <s v="Técnica, Administrativa, Financiera, Jurídica y contable."/>
  </r>
  <r>
    <x v="24"/>
    <s v="78101604"/>
    <s v="Prestación de servicios de transporte terrestre automotor para apoyar la gestión de las dependencias  de la Gobernación - Secretaría Seccional de Salud y Protección Social"/>
    <s v="Enero"/>
    <s v="9 meses"/>
    <s v="Selección Abreviada - Subasta Inversa"/>
    <s v="Recursos Propios"/>
    <n v="220000000"/>
    <n v="6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m/>
    <s v="Subsecretaria Logistica"/>
    <s v="Tipo B2: Supervisión Colegiada"/>
    <s v="Técnica, Administrativa, Financiera, Jurídica y contable."/>
  </r>
  <r>
    <x v="24"/>
    <n v="81111800"/>
    <s v="Servicios de sistemas y administración de componentes de sistemas"/>
    <s v="Marzo"/>
    <s v="9 meses"/>
    <s v="Licitación Pública"/>
    <s v="SGP"/>
    <n v="100000000"/>
    <n v="0"/>
    <s v="No"/>
    <s v="N/A"/>
    <s v="John William Tabares Morales"/>
    <s v="Profesional universitario"/>
    <s v="3839884"/>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Responsabilidad de la direccion de Informatica - Subsecretaria Logistica"/>
    <s v="John William Tabares Morales"/>
    <s v="Tipo C:  Supervisión"/>
    <s v="Técnica, Administrativa, Financiera, Jurídica y contable."/>
  </r>
  <r>
    <x v="24"/>
    <n v="81111800"/>
    <s v="Servicios de sistemas y administración de componentes de sistemas"/>
    <s v="Marzo"/>
    <s v="9 meses"/>
    <s v="Licitación Pública"/>
    <s v="SGP"/>
    <n v="100000000"/>
    <n v="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m/>
    <s v="Rosendo Orozco Cardona"/>
    <s v="Tipo C:  Supervisión"/>
    <s v="Técnica, Administrativa, Financiera, Jurídica y contable."/>
  </r>
  <r>
    <x v="24"/>
    <n v="81111800"/>
    <s v="Servicios de sistemas y administración de componentes de sistemas"/>
    <s v="Marzo"/>
    <s v="9 meses"/>
    <s v="Licitación Pública"/>
    <s v="SGP"/>
    <n v="100000000"/>
    <n v="0"/>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m/>
    <s v="Carlos Samuel Osorio"/>
    <s v="Tipo C:  Supervisión"/>
    <s v="Técnica, Administrativa, Financiera, Jurídica y contable."/>
  </r>
  <r>
    <x v="24"/>
    <n v="81111800"/>
    <s v="Servicios de sistemas y administración de componentes de sistemas"/>
    <s v="Marzo"/>
    <s v="9 meses"/>
    <s v="Licitación Pública"/>
    <s v="SGP"/>
    <n v="100000000"/>
    <n v="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acunacion caninos y felinos"/>
    <m/>
    <m/>
    <m/>
    <m/>
    <m/>
    <x v="0"/>
    <m/>
    <m/>
    <m/>
    <s v="Iván de Jesús Ruiz Monsalve"/>
    <s v="Tipo C:  Supervisión"/>
    <s v="Técnica, Administrativa, Financiera, Jurídica y contable."/>
  </r>
  <r>
    <x v="24"/>
    <n v="81111800"/>
    <s v="Servicios de sistemas y administración de componentes de sistemas"/>
    <s v="Marzo"/>
    <s v="9 meses"/>
    <s v="Licitación Pública"/>
    <s v="SGP"/>
    <n v="275000000"/>
    <n v="225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écnica, Administrativa, Financiera, Jurídica y contable."/>
  </r>
  <r>
    <x v="24"/>
    <n v="81111800"/>
    <s v="Servicios de sistemas y administración de componentes de sistemas"/>
    <s v="Marzo"/>
    <s v="9 meses"/>
    <s v="Licitación Pública"/>
    <s v="Recursos Propios"/>
    <n v="400000000"/>
    <n v="40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m/>
    <s v="Luis Carlos Gaviria G."/>
    <s v="Tipo C:  Supervisión"/>
    <s v="Técnica, Administrativa, Financiera, Jurídica y contable."/>
  </r>
  <r>
    <x v="24"/>
    <n v="81111800"/>
    <s v="Servicios de sistemas y administración de componentes de sistemas"/>
    <s v="Marzo"/>
    <s v="9 meses"/>
    <s v="Licitación Pública"/>
    <s v="Recursos Propios"/>
    <n v="100000000"/>
    <n v="10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m/>
    <s v="Piedad Martinez Galeano"/>
    <s v="Tipo C:  Supervisión"/>
    <s v="Técnica, Administrativa, Financiera, Jurídica y contable."/>
  </r>
  <r>
    <x v="24"/>
    <n v="81111800"/>
    <s v="Servicios de sistemas y administración de componentes de sistemas"/>
    <s v="Marzo"/>
    <s v="10 meses"/>
    <s v="Licitación Pública"/>
    <s v="SGP"/>
    <n v="110000000"/>
    <n v="110000000"/>
    <s v="No"/>
    <s v="N/A"/>
    <s v="Ivan D Zea C"/>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m/>
    <s v="Ivan D Zea C"/>
    <s v="Tipo C:  Supervisión"/>
    <s v="Técnica, Administrativa, Financiera, Jurídica y contable."/>
  </r>
  <r>
    <x v="24"/>
    <n v="80141607"/>
    <s v="Disponer de espacios y de la operación logística para la realización de eventos académicos (responsabilidad de la oficina de comunicaciones)"/>
    <s v="Febrero"/>
    <s v="10 meses"/>
    <s v="Selección Abreviada - Menor Cuantía"/>
    <s v="SGP"/>
    <n v="24000000"/>
    <n v="24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0"/>
    <m/>
    <m/>
    <m/>
    <s v="Luis Carlos Gaviria G."/>
    <s v="Tipo C:  Supervisión"/>
    <s v="Técnica, Administrativa, Financiera, Jurídica y contable."/>
  </r>
  <r>
    <x v="24"/>
    <n v="80141607"/>
    <s v="Disponer de espacios y de la operación logística para la realización de eventos académicos (responsabilidad de la oficina de comunicaciones)"/>
    <s v="Febrero"/>
    <s v="10 meses"/>
    <s v="Selección Abreviada - Menor Cuantía"/>
    <s v="Recursos Propios"/>
    <n v="36394000"/>
    <n v="36394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m/>
    <s v="Luis Carlos Gaviria G."/>
    <s v="Tipo C:  Supervisión"/>
    <s v="Técnica, Administrativa, Financiera, Jurídica y contable."/>
  </r>
  <r>
    <x v="24"/>
    <n v="80141607"/>
    <s v="Disponer de espacios y de la operación logística para la realización de eventos académicos (responsabilidad de la oficina de comunicaciones)"/>
    <s v="Febrero"/>
    <s v="12 meses"/>
    <s v="Selección Abreviada - Menor Cuantía"/>
    <s v="SGP"/>
    <n v="80000000"/>
    <n v="80000000"/>
    <s v="No"/>
    <s v="N/A"/>
    <s v="Ivan D Zea C"/>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m/>
    <s v="Ivan D Zea Carrasquilla"/>
    <s v="Tipo C:  Supervisión"/>
    <s v="Técnica, Administrativa, Financiera, Jurídica y contable."/>
  </r>
  <r>
    <x v="24"/>
    <n v="80111504"/>
    <s v="Designar estudiantes de las universidades públicas para la realización de la p´ractica academica con el fin de brindar apoyo a la gestión del departamento de Antioquia y sus regiones durante el primer semestre del 2018"/>
    <s v="Enero"/>
    <s v="12 meses"/>
    <s v="Contratación Directa"/>
    <s v="Recursos Propios"/>
    <n v="20000000"/>
    <n v="2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m/>
    <s v="María Piedad Martinez Galeano"/>
    <s v="Tipo C:  Supervisión"/>
    <s v="Técnica, Administrativa, Financiera, Jurídica y contable."/>
  </r>
  <r>
    <x v="24"/>
    <n v="80111504"/>
    <s v="Designar estudiantes de las universidades públicas para la realización de la p´ractica academica con el fin de brindar apoyo a la gestión del departamento de Antioquia y sus regiones durante el primer semestre del 2018"/>
    <s v="Enero"/>
    <s v="12 meses"/>
    <s v="Contratación Directa"/>
    <s v="Recursos Propios"/>
    <n v="35000000"/>
    <n v="35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m/>
    <s v="Carlos Samuel Osorio Céspedes"/>
    <s v="Tipo C:  Supervisión"/>
    <s v="Técnica, Administrativa, Financiera, Jurídica y contable."/>
  </r>
  <r>
    <x v="24"/>
    <s v="81112105; 81112210; 81112403; 81111702"/>
    <s v="Prestar los servicios de  HOSTING dedicado y/o virtualizado, Web Master para alojar y publicar información;  y conectividad LAN TO LAN  para las dependencias externas de la Secretaria Seccional de Salud y Protección Social de Antioquia, el  Centro Regional de pronósticos y Alertas (CRPA) del DAPARD - Departamento Administrativo del Sistema de Prevención, Atención y Recuperación de Desastres con el Centro Administrativo Departamental, y suministrar los  servicios de internet e internet móvil."/>
    <s v="Enero"/>
    <s v="12 meses"/>
    <s v="Contratación Directa"/>
    <s v="Recursos Propios"/>
    <n v="394417262"/>
    <n v="313377076"/>
    <s v="Si"/>
    <s v="Aprobadas"/>
    <s v="Patricia Elena Pamplona Amaya "/>
    <s v="Profesional Especializada"/>
    <s v=" 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Actualizar plataforma tecnologica de Hardware , software , comunicacines y redes ."/>
    <n v="7742"/>
    <n v="7742"/>
    <d v="2017-11-10T00:00:00"/>
    <s v="Acta 44"/>
    <n v="4600007887"/>
    <x v="3"/>
    <s v="VALOR+ S.A.S"/>
    <s v="En ejecución"/>
    <m/>
    <s v="Jaime Alberto Jimenez _x000a_Angela Jaramillo Blandón "/>
    <s v="Tipo B2: Supervisión Colegiada"/>
    <s v="Técnica, Administrativa, Financiera, Jurídica y contable."/>
  </r>
  <r>
    <x v="24"/>
    <n v="81112217"/>
    <s v="Realizar el mantenimiento, soporte y actualización de los módulos de nómina SX Advanced y el sistema de administración de muestras del Laboratorio Departamental de Salud Pública."/>
    <s v="Enero"/>
    <s v="12 meses"/>
    <s v="Contratación Directa"/>
    <s v="Recursos Propios"/>
    <n v="47419307"/>
    <n v="39802688"/>
    <s v="Si"/>
    <s v="Aprobadas"/>
    <s v="Patricia Elena Pamplona Amaya "/>
    <s v="Profesional Especializada"/>
    <s v=" 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Fortalecer  los componetes  del sistema de información"/>
    <n v="7743"/>
    <n v="7743"/>
    <d v="2017-11-10T00:00:00"/>
    <s v="Acta 44"/>
    <n v="4600007734"/>
    <x v="3"/>
    <s v="XENCO S.A"/>
    <s v="En ejecución"/>
    <m/>
    <s v="Angela Jaramillo Blandon "/>
    <s v="Tipo C:  Supervisión"/>
    <s v="Técnica, Administrativa, Financiera, Jurídica y contable."/>
  </r>
  <r>
    <x v="24"/>
    <n v="81112217"/>
    <s v="Realizar el mantenimiento, soporte y actualización de los módulos de nómina SX Advanced y el sistema de administración de muestras del Laboratorio Departamental de Salud Pública."/>
    <s v="Enero"/>
    <s v="14 meses"/>
    <s v="Contratación Directa"/>
    <s v="SGP"/>
    <n v="57692978"/>
    <n v="41766688"/>
    <s v="Si"/>
    <s v="Aprobadas"/>
    <s v="Patricia Elena Pamplona Amaya "/>
    <s v="Profesional Especializada"/>
    <s v=" 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Fortalecer  los componetes  del sistema de información"/>
    <n v="7743"/>
    <n v="7743"/>
    <d v="2017-11-10T00:00:00"/>
    <s v="Acta 44"/>
    <n v="4600007734"/>
    <x v="3"/>
    <s v="XENCO S.A"/>
    <s v="En ejecución"/>
    <m/>
    <s v="Angela Jaramillo Blandon "/>
    <s v="Tipo C:  Supervisión"/>
    <s v="Técnica, Administrativa, Financiera, Jurídica y contable."/>
  </r>
  <r>
    <x v="24"/>
    <s v="81111500; 81112100"/>
    <s v="Prestar el servicio de acceso a Internet de alta velocidad y/o inalámbrico para las   Direcciones Locales de Salud,  Empresas Sociales del Estado de los 125 municipios del Departamento de Antioquia, funcionarios de la Secretaria de Salud que laboran en los municipios, y dependencias de la Secretaría Seccional de Salud y Protección Social de Antioquia."/>
    <s v="Enero"/>
    <s v="22 meses"/>
    <s v="Contratación Directa"/>
    <s v="Recursos Propios"/>
    <n v="252845821"/>
    <n v="214918948"/>
    <s v="Si"/>
    <s v="Aprobadas"/>
    <s v="Patricia Elena Pamplona Amaya "/>
    <s v="Profesional Especializada"/>
    <s v=" 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Actualizar plataforma tecnologica de Hardware , software , comunicacines y redes ."/>
    <n v="7782"/>
    <n v="7782"/>
    <d v="2017-11-10T00:00:00"/>
    <s v="Acta 44"/>
    <n v="4600007763"/>
    <x v="3"/>
    <s v="VALOR+ S.A.S"/>
    <s v="En ejecución"/>
    <m/>
    <s v="Angela Jaramillo Blandon "/>
    <s v="Tipo C:  Supervisión"/>
    <s v="Técnica, Administrativa, Financiera, Jurídica y contable."/>
  </r>
  <r>
    <x v="24"/>
    <n v="85101501"/>
    <s v="Prestar Servicios de Salud de mediana y alta complejidad, dirigidos a la población pobre no cubierta con subsidios a la demanda del Departamento de Antioquia, incluye las atenciones de pacientes de los programas de VIH_SIDA y Tuberculosis y medicamentos. ESE Hospital La María."/>
    <s v="Enero"/>
    <s v="22 meses"/>
    <s v="Contratación Directa"/>
    <s v="SGP"/>
    <n v="5550000000"/>
    <n v="30000000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n v="7636"/>
    <n v="18484"/>
    <m/>
    <m/>
    <n v="4600007700"/>
    <x v="1"/>
    <s v="ESE Hospital La María"/>
    <s v="En ejecución"/>
    <s v="Inició en 2017, con vigencia futura aprobada 2018 y se solicitará vigencia futura para darle continuidad en 2019"/>
    <s v="Carlos Arturo Cano Rios"/>
    <s v="Tipo C:  Supervisión"/>
    <s v="Técnica, Administrativa, Financiera, Jurídica y contable."/>
  </r>
  <r>
    <x v="24"/>
    <n v="85101501"/>
    <s v="Prestación de Servicios de Salud de mediana y alta complejidad y servicios autorizados por la Secretaría Seccional de Salud y Protección Social de Antioquia, dirigidos a la población pobre no cubierta con subsidios a la demanda del Departamento de Antioquia - ESE Hospital Manuel Uribe Angel de Envigado."/>
    <s v="Enero"/>
    <s v="22 meses"/>
    <s v="Contratación Directa"/>
    <s v="SGP"/>
    <n v="5410908800"/>
    <n v="24053544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n v="7569"/>
    <n v="18493"/>
    <m/>
    <m/>
    <n v="4600007650"/>
    <x v="1"/>
    <s v=" ESE Hospital Manuel Uribe Angel de Envigado"/>
    <s v="En ejecución"/>
    <s v="Inició en 2017, con vigencia futura aprobada 2018 y se solicitará vigencia futura para darle continuidad en 2019"/>
    <s v="Fernando Arturo Berrio"/>
    <s v="Tipo C:  Supervisión"/>
    <s v="Técnica, Administrativa, Financiera, Jurídica y contable."/>
  </r>
  <r>
    <x v="24"/>
    <n v="85101501"/>
    <s v="Prestación de Servicios de Salud de mediana complejidad y servicios autorizados por la Secretaría Seccional de Salud y Protección Social de Antioquia, dirigidos a la población pobre no cubierta con subsidios a la demanda del departamento de Antioquia- ESE Hospital San Vicente de Paul de Caldas."/>
    <s v="Enero"/>
    <s v="20 meses"/>
    <s v="Contratación Directa"/>
    <s v="SGP"/>
    <n v="432939200"/>
    <n v="2194696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n v="7562"/>
    <n v="18486"/>
    <m/>
    <m/>
    <n v="46000007651"/>
    <x v="1"/>
    <s v="ESE Hospital San Vicente de Paul de Caldas"/>
    <s v="En ejecución"/>
    <s v="Inició en 2017, con vigencia futura aprobada 2018 y se solicitará vigencia futura para darle continuidad en 2019"/>
    <s v="Carlos Arturo Cano Rios"/>
    <s v="Tipo C:  Supervisión"/>
    <s v="Técnica, Administrativa, Financiera, Jurídica y contable."/>
  </r>
  <r>
    <x v="24"/>
    <n v="85101501"/>
    <s v="Prestación de Servicios de Salud de mediana complejidad y servicios autorizados por la Secretaría Seccional de Salud y Protección Social de Antioquia, dirigidos a la población pobre no cubierta con subsidios a la demanda del departamento de Antioquia- ESE METROSALUD"/>
    <s v="Enero"/>
    <s v="17 meses"/>
    <s v="Contratación Directa"/>
    <s v="SGP"/>
    <n v="1290000000"/>
    <n v="5600000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n v="7560"/>
    <n v="18492"/>
    <m/>
    <m/>
    <n v="46000007633"/>
    <x v="1"/>
    <s v="ESE METROSALUD"/>
    <m/>
    <s v="Inició en 2017, con vigencia futura aprobada 2018 y se solicitará vigencia futura para darle continuidad en 2019"/>
    <s v="Daniel Arbeláez Botero"/>
    <s v="Tipo C:  Supervisión"/>
    <s v="Técnica, Administrativa, Financiera, Jurídica y contable."/>
  </r>
  <r>
    <x v="24"/>
    <n v="85101501"/>
    <s v="Prestación de Servicios de Salud de mediana y alta complejidad y servicios autorizados por la Secretaría Seccional de Salud y Protección Social de Antioquia, dirigidos a la población pobre no cubierta con subsidios a la demanda del Departamento de Antioquia. ESE Hospital General de Medellin"/>
    <s v="Junio"/>
    <s v="17 meses"/>
    <s v="Contratación Directa"/>
    <s v="SGP"/>
    <n v="12000000000"/>
    <n v="50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s v="N/A"/>
    <s v="N/A"/>
    <m/>
    <m/>
    <m/>
    <x v="2"/>
    <m/>
    <m/>
    <m/>
    <s v="Oswaldo Paniagua"/>
    <s v="Tipo C:  Supervisión"/>
    <s v="Técnica, Administrativa, Financiera, Jurídica y contable."/>
  </r>
  <r>
    <x v="24"/>
    <n v="85101501"/>
    <s v="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
    <s v="Junio"/>
    <s v="11 meses"/>
    <s v="Contratación Directa"/>
    <s v="SGP"/>
    <n v="1000000000"/>
    <n v="4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2"/>
    <m/>
    <m/>
    <m/>
    <s v="Carlos Arturo Cano Rios"/>
    <s v="Tipo C:  Supervisión"/>
    <s v="Técnica, Administrativa, Financiera, Jurídica y contable."/>
  </r>
  <r>
    <x v="24"/>
    <s v="85101604; 85101501"/>
    <s v="Prestación de servicios de salud de baja y mediana  complejidad para la  población pobre no cubierta con subsidios a la demanda residente en el municipio de Puerto Berrío."/>
    <s v="Junio"/>
    <s v="17 meses"/>
    <s v="Contratación Directa"/>
    <s v="Recursos Propios"/>
    <n v="150000000"/>
    <n v="5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Baja y mediana complejidad"/>
    <s v="N/A"/>
    <s v="N/A"/>
    <m/>
    <m/>
    <m/>
    <x v="2"/>
    <m/>
    <m/>
    <m/>
    <s v="Fernando Arturo Berrio"/>
    <s v="Tipo C:  Supervisión"/>
    <s v="Técnica, Administrativa, Financiera, Jurídica y contable."/>
  </r>
  <r>
    <x v="24"/>
    <n v="85101604"/>
    <s v="Prestación de servicios de salud de baja complejidad o de primer nivel de atención para la  población pobre no cubierta con subsidios a la demanda residente en el municipio de Zaragoza"/>
    <s v="Junio"/>
    <s v="21 meses"/>
    <s v="Contratación Directa"/>
    <s v="Recursos Propios"/>
    <n v="25000000"/>
    <n v="1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Baja complejidad"/>
    <s v="N/A"/>
    <s v="N/A"/>
    <m/>
    <m/>
    <m/>
    <x v="2"/>
    <m/>
    <m/>
    <m/>
    <s v="Manuel Enrique daza"/>
    <s v="Tipo C:  Supervisión"/>
    <s v="Técnica, Administrativa, Financiera, Jurídica y contable."/>
  </r>
  <r>
    <x v="24"/>
    <n v="85101504"/>
    <s v="Garantizar la prestación de los servicios de atención psiquiátrica integral y asistencia social a las personas que sean declaradas jurídicamente inimputables por trastorno mental o inmadurez psicológica. "/>
    <s v="Febrero"/>
    <s v="21 meses"/>
    <s v="Selección Abreviada - Menor Cuantía"/>
    <s v="Recursos de entidades nacionales"/>
    <n v="3800000000"/>
    <n v="18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2"/>
    <m/>
    <m/>
    <m/>
    <s v="Angela Patricia Palacio Molina"/>
    <s v="Tipo C:  Supervisión"/>
    <s v="Técnica, Administrativa, Financiera, Jurídica y contable."/>
  </r>
  <r>
    <x v="24"/>
    <n v="85121902"/>
    <s v="Servicios de salud a través de la dispensación y aplicación de medicamentos y/o insumos de salud para la población pobre en lo no cubierto con subsidios a la demanda, con el fin de  dar respuesta a Acciones de Tutela en contra del Departamento-Secretaría Seccional de Salud y Protección Social y a otras autorizaciones expedidas por el ente territotial departamental"/>
    <s v="Febrero"/>
    <s v="21 meses"/>
    <s v="Selección Abreviada - Menor Cuantía"/>
    <s v="SGP"/>
    <n v="7700000000"/>
    <n v="32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2"/>
    <m/>
    <m/>
    <m/>
    <s v="Celmira Duque Cardona"/>
    <s v="Tipo C:  Supervisión"/>
    <s v="Técnica, Administrativa, Financiera, Jurídica y contable."/>
  </r>
  <r>
    <x v="24"/>
    <n v="85101501"/>
    <s v="Prestar servicios de salud de mediana  alta complejidad  para la población pobre  de Antioquia no cubierta con subsidios a la demanda y  dar soporte a la red pública de hospitales de Antioquia y apoyar la referencia y contra referencia de pacientes. "/>
    <s v="Febrero"/>
    <s v="9 meses"/>
    <s v="Selección Abreviada - Menor Cuantía"/>
    <s v="SGP"/>
    <n v="5500000000"/>
    <n v="25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s v="N/A"/>
    <s v="N/A"/>
    <m/>
    <m/>
    <m/>
    <x v="2"/>
    <m/>
    <m/>
    <m/>
    <s v="Diana Ceballos "/>
    <s v="Tipo C:  Supervisión"/>
    <s v="Técnica, Administrativa, Financiera, Jurídica y contable."/>
  </r>
  <r>
    <x v="24"/>
    <s v="84111600"/>
    <s v="Realizar la auditoría  de cobros y recobros a la facturación radicada en la SSSA por servicios y tecnologías no cubiertos por el plan de beneficios, para los afiliados al Régimen Subsidiado del Departamento de Antioquia "/>
    <s v="Febrero"/>
    <s v="9 meses"/>
    <s v="Concurso de Méritos"/>
    <s v="Recursos Propios"/>
    <n v="1359558000"/>
    <n v="1359558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2"/>
    <m/>
    <m/>
    <m/>
    <s v="Jorge Balbín Quiros"/>
    <s v="Tipo C:  Supervisión"/>
    <s v="Técnica, Administrativa, Financiera, Jurídica y contable."/>
  </r>
  <r>
    <x v="24"/>
    <s v="78101604"/>
    <s v="Prestar el servicio de transporte terrestre automotor para apoyar la gestión de la Direccion de atención a las personas- . Secretaría Seccional de Salud y Protección Social "/>
    <s v="Febrero"/>
    <s v="9 meses"/>
    <s v="Selección Abreviada - Menor Cuantía"/>
    <s v="Recursos Propios"/>
    <n v="27000000"/>
    <n v="27000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2"/>
    <m/>
    <m/>
    <s v="Se hace en conjunto con otras Direcciones de la SSSA"/>
    <s v="Beatriz Lopera"/>
    <s v="Tipo C:  Supervisión"/>
    <s v="Técnica, Administrativa, Financiera, Jurídica y contable."/>
  </r>
  <r>
    <x v="24"/>
    <n v="80141607"/>
    <s v="Prestar el servicio de apoyo logístico para realizar la asesoría, asistencia técnica e inspección y vigilancia  en la  normatividad que regula el sistema General de Seguridad Social en Salud a los Actores del Sistema en los municipios del Departamento de Antioquia.”"/>
    <s v="Febrero"/>
    <s v="9 meses"/>
    <s v="Mínima Cuantía"/>
    <s v="Recursos Propios"/>
    <n v="100000000"/>
    <n v="100000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2"/>
    <m/>
    <m/>
    <s v="Se hace en conjunto con el Proyecto fortalecimiento del Aseguramiento"/>
    <s v="Paula Zapata Gallego"/>
    <s v="Tipo C:  Supervisión"/>
    <s v="Técnica, Administrativa, Financiera, Jurídica y contable."/>
  </r>
  <r>
    <x v="24"/>
    <n v="39121000"/>
    <s v="Suministro de planta eléctrica de  emergencia y conexiones para las dependencias del Hangar 71."/>
    <s v="Enero"/>
    <s v="9 meses"/>
    <s v="Mínima Cuantía"/>
    <s v="Recursos Propios"/>
    <n v="50000000"/>
    <n v="50000000"/>
    <s v="No"/>
    <s v="N/A"/>
    <s v="Nicolás Antonio Montoya Calle"/>
    <s v="Profesional Universitario"/>
    <s v="3838959"/>
    <s v="nicolas.montoy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0"/>
    <m/>
    <m/>
    <m/>
    <s v="Nicolás Antonio Montoya Calle"/>
    <s v="Tipo C:  Supervisión"/>
    <s v="Técnica, Administrativa, Financiera, Jurídica y contable."/>
  </r>
  <r>
    <x v="24"/>
    <n v="72101517"/>
    <s v="Mantenimiento preventivo y correctivo con suministro de repuestos de las unidades del sistema ininterrumpido de potencia (UPS) instalados en el Centro Administrativo Departamental CAD y sedes externas."/>
    <s v="Enero"/>
    <s v="9 meses"/>
    <s v="Selección Abreviada - Subasta Inversa"/>
    <s v="Recursos Propios"/>
    <n v="20000000"/>
    <n v="20000000"/>
    <s v="No"/>
    <s v="N/A"/>
    <s v="Nicolás Antonio Montoya Calle"/>
    <s v="Profesional Universitario"/>
    <s v="3838959"/>
    <s v="nicolas.montoy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0"/>
    <m/>
    <m/>
    <m/>
    <s v="Nicolás Antonio Montoya Calle"/>
    <s v="Tipo C:  Supervisión"/>
    <s v="Técnica, Administrativa, Financiera, Jurídica y contable."/>
  </r>
  <r>
    <x v="24"/>
    <n v="72101511"/>
    <s v="Modernización del sistema de aire acondicionado del CRUE Departamental y mantenimiento a otros equipos de aire acondicionado del hangar 71"/>
    <s v="Enero"/>
    <s v="12 meses"/>
    <s v="Selección Abreviada - Subasta Inversa"/>
    <s v="Recursos Propios"/>
    <n v="30000000"/>
    <n v="30000000"/>
    <s v="No"/>
    <s v="N/A"/>
    <s v="Santiago Marín"/>
    <s v="Profesional Universitario"/>
    <n v="3835128"/>
    <s v="santiago.marin@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0"/>
    <m/>
    <m/>
    <m/>
    <s v="Santiago Marin"/>
    <s v="Tipo C:  Supervisión"/>
    <s v="Técnica, Administrativa, Financiera, Jurídica y contable."/>
  </r>
  <r>
    <x v="24"/>
    <n v="83111603"/>
    <s v="Prestación de servicios de operador de telefonía celular para la Gobernación de Antioquia"/>
    <s v="Enero"/>
    <s v="5 meses"/>
    <s v="Contratación Directa"/>
    <s v="Recursos Propios"/>
    <n v="7155167"/>
    <n v="7155167"/>
    <s v="No"/>
    <s v="N/A"/>
    <s v="Diana David"/>
    <s v="Profesional Universitario"/>
    <n v="3839016"/>
    <s v="diana.david@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cia Técnica_x000a_*Inspección y Vigilancia"/>
    <m/>
    <m/>
    <m/>
    <m/>
    <m/>
    <x v="0"/>
    <m/>
    <m/>
    <m/>
    <s v="Diana David"/>
    <s v="Tipo C:  Supervisión"/>
    <s v="Técnica, Administrativa, Financiera, Jurídica y contable."/>
  </r>
  <r>
    <x v="24"/>
    <n v="42172002"/>
    <s v="Proveer medicamentos, antídotos e insumos medico quirúrgicos al Centro de Reservas en Salud del Centro Regulador de Urgencias, Emergencias y Desastres –CRUE- del Departamento de Antioquia, para el apoyo a la atención de urgencias, emergencias y desastres."/>
    <s v="Enero"/>
    <s v="9 meses"/>
    <s v="Mínima Cuantía"/>
    <s v="Recursos Propios"/>
    <n v="76000000"/>
    <n v="76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 Gestionar solicitudes de servicios de salud"/>
    <m/>
    <m/>
    <m/>
    <m/>
    <m/>
    <x v="0"/>
    <m/>
    <m/>
    <m/>
    <s v="Luis Fernando Gallego Arango"/>
    <s v="Tipo C:  Supervisión"/>
    <s v="Técnica, Administrativa, Financiera, Jurídica y contable."/>
  </r>
  <r>
    <x v="24"/>
    <n v="51151903"/>
    <s v="Suministro de dantrolene para la atención de hipertermia maligna en el Departamento de Antioquia"/>
    <s v="Enero"/>
    <s v="9 meses"/>
    <s v="Mínima Cuantía"/>
    <s v="Recursos Propios"/>
    <n v="76000000"/>
    <n v="76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onar solicitudes servicios de salud"/>
    <m/>
    <m/>
    <m/>
    <m/>
    <m/>
    <x v="0"/>
    <m/>
    <m/>
    <m/>
    <s v="Luis Fernando Gallego Arango"/>
    <s v="Tipo C:  Supervisión"/>
    <s v="Técnica, Administrativa, Financiera, Jurídica y contable."/>
  </r>
  <r>
    <x v="24"/>
    <n v="85131712"/>
    <s v="Prestación de servicios de asesoría especializada en farmacología y toxicología a los actores del Sistema General de Seguridad Social en Salud y al Centro Regulador de Urgencias, Emergencias y Desastres –CRUE- del Departamento de Antioquia."/>
    <s v="Enero"/>
    <s v="9 meses"/>
    <s v="Selección Abreviada - Menor Cuantía"/>
    <s v="Recursos Propios"/>
    <n v="450000000"/>
    <n v="450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ncia Técnica"/>
    <m/>
    <m/>
    <m/>
    <m/>
    <m/>
    <x v="0"/>
    <m/>
    <m/>
    <m/>
    <s v="Janeth Fernanda Llano Saavedra"/>
    <s v="Tipo C:  Supervisión"/>
    <s v="Técnica, Administrativa, Financiera, Jurídica y contable."/>
  </r>
  <r>
    <x v="24"/>
    <n v="80141607"/>
    <s v="Prestar el servicio de apoyo logístico para realizar asesorías y actividades orientadas a mejorar la capacidad de respuesta institucional en salud ante emergencias y desastres."/>
    <s v="Enero"/>
    <s v="5 meses"/>
    <s v="Selección Abreviada - Menor Cuantía"/>
    <s v="Recursos Propios"/>
    <n v="120000000"/>
    <n v="120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Asesoría y Asistecia Técnica"/>
    <m/>
    <m/>
    <m/>
    <m/>
    <m/>
    <x v="0"/>
    <m/>
    <m/>
    <m/>
    <s v="Socorro Stella Salazar Santamaría"/>
    <s v="Tipo C:  Supervisión"/>
    <s v="Técnica, Administrativa, Financiera, Jurídica y contable."/>
  </r>
  <r>
    <x v="24"/>
    <n v="43191609"/>
    <s v="Adquisición e instalación de diademas telefónicas con sus respectivos adaptadores modular y de corriente, para el Centro Regulador de Urgencias, Emergencias y Desastres -CRUE- del Departamento de Antioquia-Secretaría Seccional de Salud y Protección Social."/>
    <s v="Enero"/>
    <s v="5 meses"/>
    <s v="Mínima Cuantía"/>
    <s v="Recursos Propios"/>
    <n v="9397072"/>
    <n v="9397072"/>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0"/>
    <m/>
    <m/>
    <m/>
    <s v="Janeth Fernanda Llano Saavedra"/>
    <s v="Tipo C:  Supervisión"/>
    <s v="Técnica, Administrativa, Financiera, Jurídica y contable."/>
  </r>
  <r>
    <x v="24"/>
    <n v="60104104"/>
    <s v="Adquisición de kits educativos para la promoción de la donación de sangre"/>
    <s v="Enero"/>
    <s v="9 meses"/>
    <s v="Mínima Cuantía"/>
    <s v="Recursos Propios"/>
    <n v="51000000"/>
    <n v="51000000"/>
    <s v="No"/>
    <s v="N/A"/>
    <s v="Victoria Eugenia Villegas Cardenas"/>
    <s v="Profesional Universitario"/>
    <s v="3839950"/>
    <s v="victoria.villegas@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0"/>
    <m/>
    <m/>
    <m/>
    <s v="Victoria Eugenia Villegas Cardenas"/>
    <s v="Tipo C:  Supervisión"/>
    <s v="Técnica, Administrativa, Financiera, Jurídica y contable."/>
  </r>
  <r>
    <x v="24"/>
    <n v="45111616"/>
    <s v="Adquisición de equipos audiovisuales y accesorios para la sala de crisis del Centro Regulador de Urgencias, Emergencias -CRUE- "/>
    <s v="Enero"/>
    <s v="6 meses"/>
    <s v="Mínima Cuantía"/>
    <s v="Recursos Propios"/>
    <n v="26000000"/>
    <n v="26000000"/>
    <s v="No"/>
    <s v="N/A"/>
    <s v="Servidor de la Subsecretaria Logística"/>
    <s v="Profesional Universitario"/>
    <n v="3839345"/>
    <s v="mariaalejandra.vallejo@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0"/>
    <m/>
    <m/>
    <m/>
    <s v="Servidor de la subsecretaria logistica"/>
    <s v="Tipo C:  Supervisión"/>
    <s v="Técnica, Administrativa, Financiera, Jurídica y contable."/>
  </r>
  <r>
    <x v="24"/>
    <n v="83112206"/>
    <s v="Alquiler de infraestructura para el sistema de radiocomunicaciones de la Gobernación de Antioquia"/>
    <s v="Septiembre"/>
    <s v="15 meses"/>
    <s v="Selección Abreviada - Menor Cuantía"/>
    <s v="Recursos Propios"/>
    <n v="870339225"/>
    <n v="418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n v="7750"/>
    <n v="19223"/>
    <d v="2017-10-24T00:00:00"/>
    <n v="2017060177503"/>
    <n v="4600007989"/>
    <x v="3"/>
    <s v="Enlaces Inalámbricos Digitales S.A.S."/>
    <s v="Celebrado sin iniciar"/>
    <s v="Inicia en 2017, con vigencia futura aprobada 2018; se solicitará vigencia futura para adición y prórroga  y darle así continuidad en 2019"/>
    <s v="Luis Fernando Gallego Arango (Financiero - Administrativo)_x000a_Ingeniero sistemas o electrónico (Técnica)"/>
    <s v="Tipo B2: Supervisión Colegiada"/>
    <s v="Técnica, Administrativa, Financiera, Jurídica y contable."/>
  </r>
  <r>
    <x v="24"/>
    <n v="42172002"/>
    <s v="Proveer al CRUE Departamental,  medicamentos, insumos médico-quirúrgicos, antídotos, equipos y demás elementos que apoyen a la red de prestadores de servicios de salud para la atención oportuna de la población antioqueña afectada por situaciones de urgencia, emergencia o desastre."/>
    <s v="Junio"/>
    <s v="5 meses"/>
    <s v="Selección Abreviada - Menor Cuantía"/>
    <s v="Recursos Propios"/>
    <n v="329000000"/>
    <n v="90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 Gestionar solicitudes de servicios de salud"/>
    <m/>
    <m/>
    <m/>
    <m/>
    <m/>
    <x v="0"/>
    <m/>
    <m/>
    <m/>
    <s v="Luis Fernando Gallego Arango"/>
    <s v="Tipo B2: Supervisión Colegiada"/>
    <s v="Técnica, Administrativa, Financiera, Jurídica y contable."/>
  </r>
  <r>
    <x v="24"/>
    <n v="80111504"/>
    <s v="Designar estudiantes de las universades públicas o privadas para la realización de la práctica académica, con el fin de brindar apoyo a la gestión del Departamento de Antioquia y sus subregiones durante el segundo semestre de 2018"/>
    <s v="Julio"/>
    <s v="10 meses"/>
    <s v="Contratación Directa"/>
    <s v="Recursos Propios"/>
    <n v="12000000"/>
    <n v="12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ncia Técnica"/>
    <m/>
    <m/>
    <m/>
    <m/>
    <m/>
    <x v="0"/>
    <m/>
    <m/>
    <m/>
    <s v="Diego Fernando Bedoya Gallo"/>
    <s v="Tipo C:  Supervisión"/>
    <s v="Técnica, Administrativa, Financiera, Jurídica y contable."/>
  </r>
  <r>
    <x v="24"/>
    <s v="85101600"/>
    <s v="Prestar el servicio de asesoría, asistencia técnica y apoyo a la gestión a la secretaría seccional de salud y protección social de Antioquia en las acciones planteadas en el plan territorial de salud en el marco del plan decenal de salud pública en el Departamento (CRUE y Servicios de atención en salud)"/>
    <s v="Enero"/>
    <s v="8 meses"/>
    <s v="Contratación Directa"/>
    <s v="Recursos Propios"/>
    <n v="11444820146"/>
    <n v="2970719000"/>
    <s v="Si"/>
    <s v="Aprobadas"/>
    <s v="Cesar Mauricio Ruiz Chaverra"/>
    <s v="Director Atención a las Personas"/>
    <s v="383 98 21"/>
    <s v="cesarmauricio.ruiz@antioquia.gov.co"/>
    <s v="Fortalecimiento Autoridad Sanitari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ncia Técnica"/>
    <m/>
    <m/>
    <m/>
    <n v="4600007919"/>
    <m/>
    <x v="1"/>
    <s v="CES"/>
    <s v="En ejecución"/>
    <m/>
    <s v="Carlos Mario Tamayo"/>
    <s v="Tipo C:  Supervisión"/>
    <s v="Técnica, Administrativa, Financiera, Jurídica y contable."/>
  </r>
  <r>
    <x v="24"/>
    <n v="85111614"/>
    <s v="Apoyar a la promoción de los estilos de vida saludables - actividad física "/>
    <s v="Junio"/>
    <s v="8 meses"/>
    <s v="Licitación Pública"/>
    <s v="SGP"/>
    <n v="473500000"/>
    <n v="473500000"/>
    <s v="No"/>
    <s v="N/A"/>
    <s v="Alexandra Jimena Jiménez"/>
    <s v="Profesional Universitaria Area salud "/>
    <s v="3835387"/>
    <s v="alexandra.jimenez@antioquia.gov.co"/>
    <s v="Salud Pública"/>
    <s v="Tasa de mortalidad por infarto agudo de miocardio"/>
    <s v="Fortalecimiento estilos de vida saludable y atención de condiciones no trasmisibles-VIDA SALUDABLE"/>
    <s v="10-0029"/>
    <s v="Incremento de la actividad física en la población antioqueña"/>
    <s v="Promoción de la actividad física en los municipios del departamento de Antioquia"/>
    <m/>
    <m/>
    <m/>
    <m/>
    <m/>
    <x v="0"/>
    <m/>
    <m/>
    <m/>
    <m/>
    <s v="Tipo C:  Supervisión"/>
    <s v="Técnica, Administrativa, Financiera, Jurídica y contable."/>
  </r>
  <r>
    <x v="24"/>
    <n v="85111602"/>
    <s v="Apoyar a la Secretaría Seccional de Salud y Protección Social de Antioquia en las actividades de vigilancia, prevención y promoción de tumores malignos priorizados en salud pública; para prevenir y mitigar el cáncer en la población infantil y mujeres con cáncer de mama y cérvix"/>
    <s v="Febrero"/>
    <s v="5 meses"/>
    <s v="Selección Abreviada - Menor Cuantía"/>
    <s v="SGP"/>
    <n v="473500000"/>
    <n v="473500000"/>
    <s v="No"/>
    <s v="N/A"/>
    <s v="Mary ruth Brome Bohóquez"/>
    <s v="Profesional Universitaria Area salud "/>
    <s v="3835381"/>
    <s v="mary.brome@antioquia.gov.co"/>
    <s v="Salud Pública"/>
    <s v=" Incidencia de  VIH/SIDA"/>
    <s v="Fortalecimiento estilos de vida saludables y atención de condiciones no trasmisibles"/>
    <s v="10-0029"/>
    <s v="Tasa de mortalidad general, Incidencia de  VIH/SIDA, Implementación de la estrategia de maternidad segura y prevención del aborto inseguro en los municipios "/>
    <s v="Asesoria y asistencia tecnica, viglancia epidemiologiac y gestion de insumos "/>
    <m/>
    <m/>
    <m/>
    <m/>
    <m/>
    <x v="0"/>
    <m/>
    <m/>
    <m/>
    <m/>
    <s v="Tipo C:  Supervisión"/>
    <s v="Técnica, Administrativa, Financiera, Jurídica y contable."/>
  </r>
  <r>
    <x v="24"/>
    <n v="93131704"/>
    <s v="Apoyar a los municipios del Departamento de Antioquia con acciones de asesoría y asistencia técnica, en promoción de la salud mental y prevención del consumo de sustancias psicoactivas, en el marco de las acciones de la Política nacional de reducción del consumo de sustancias psicoactivas y su impacto."/>
    <s v="Julio"/>
    <s v="5 meses"/>
    <s v="Contratación Directa"/>
    <s v="SGP"/>
    <n v="300000000"/>
    <n v="300000000"/>
    <s v="No"/>
    <s v="N/A"/>
    <s v="Dora Gómez"/>
    <s v="Profesional Universitaria Area salud "/>
    <s v="3839910"/>
    <s v="dora.gomez@antioquia.gov.co"/>
    <s v="Salud Pública"/>
    <s v="Municipios con Políticas públicas de salud mental implementadas"/>
    <s v="Fortalecimiento de La Convivencia Social y Salud Mental en Todo El Departamento, Antioquia, Occidente"/>
    <s v="10-0031"/>
    <s v="Porcentaje  de Municipios con Políticas públicas de salud mental implementadas"/>
    <s v="Asesoria y asistencia técnica a los actores del sistema de SGSSS"/>
    <m/>
    <m/>
    <m/>
    <m/>
    <m/>
    <x v="0"/>
    <m/>
    <m/>
    <m/>
    <m/>
    <s v="Tipo C:  Supervisión"/>
    <s v="Técnica, Administrativa, Financiera, Jurídica y contable."/>
  </r>
  <r>
    <x v="24"/>
    <n v="851011705"/>
    <s v="Apoyar la Asesoria y Asistencia Tecnica en lo previsto en la dimensión Convivencia y Salud Mental: diferentes violencias, Trastornos Mentales."/>
    <s v="Julio"/>
    <s v="4 meses"/>
    <s v="Contratación Directa"/>
    <s v="SGP"/>
    <n v="250000000"/>
    <n v="250000000"/>
    <s v="No"/>
    <s v="N/A"/>
    <s v="Dora Gómez"/>
    <s v="Profesional Universitaria Area salud "/>
    <s v="3839910"/>
    <s v="dora.gomez@antioquia.gov.co"/>
    <s v="Salud Pública"/>
    <s v="Municipios con Políticas públicas de salud mental implementadas"/>
    <s v="Fortalecimiento de La Convivencia Social y Salud Mental en Todo El Departamento, Antioquia, Occidente"/>
    <s v="10-0031"/>
    <s v="Porcentaje  de Municipios con Políticas públicas de salud mental implementadas"/>
    <s v="Asesoria y asistencia técnica a los actores del sistema de SGSSS"/>
    <m/>
    <m/>
    <m/>
    <m/>
    <m/>
    <x v="0"/>
    <m/>
    <m/>
    <m/>
    <m/>
    <s v="Tipo C:  Supervisión"/>
    <s v="Técnica, Administrativa, Financiera, Jurídica y contable."/>
  </r>
  <r>
    <x v="24"/>
    <n v="47131805"/>
    <s v="Adquirir insumos generales para el funcionamiento del Laboratorio Departamental de Salud Pública de Antioquia"/>
    <s v="Agosto"/>
    <s v="10 meses"/>
    <s v="Mínima Cuantía"/>
    <s v="SGP"/>
    <n v="120000000"/>
    <n v="120000000"/>
    <s v="No"/>
    <s v="N/A"/>
    <s v="Adriana Patricia Echeverri Rios"/>
    <s v="Profesional Universitaria Area salud "/>
    <s v="3835402"/>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Equipos)"/>
    <m/>
    <m/>
    <m/>
    <m/>
    <m/>
    <x v="0"/>
    <m/>
    <m/>
    <m/>
    <m/>
    <s v="Tipo C:  Supervisión"/>
    <s v="Técnica, Administrativa, Financiera, Jurídica y contable."/>
  </r>
  <r>
    <x v="24"/>
    <n v="81000000"/>
    <s v="Suministrar servicios de Mantenimiento de Equipos de Laboratorio"/>
    <s v="Febrero"/>
    <s v="8 meses"/>
    <s v="Licitación Pública"/>
    <s v="SGP"/>
    <n v="270000000"/>
    <n v="270000000"/>
    <s v="No"/>
    <s v="N/A"/>
    <s v="Adriana Patricia Echeverri Rios"/>
    <s v="Profesional Universitaria Area salud "/>
    <s v="3835402"/>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Mantenimiento Equipos de Laboratorio"/>
    <m/>
    <m/>
    <m/>
    <m/>
    <m/>
    <x v="0"/>
    <m/>
    <m/>
    <m/>
    <m/>
    <s v="Tipo C:  Supervisión"/>
    <s v="Técnica, Administrativa, Financiera, Jurídica y contable."/>
  </r>
  <r>
    <x v="24"/>
    <n v="71000000"/>
    <s v="Arrendar el bien inmueble para el funcionamiento del Laboratorio Departamental de Salud Pública de Antioquia."/>
    <s v="Enero"/>
    <s v="4 meses"/>
    <s v="Contratación Directa"/>
    <s v="Recursos Propios"/>
    <n v="735988960"/>
    <n v="735988960"/>
    <s v="Si"/>
    <s v="Aprobadas"/>
    <s v="Jojhan Esdivier Lujan Valencia"/>
    <s v="Profesional Universitario Area salud "/>
    <s v="3835419"/>
    <s v="jhojan.lujan@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Servicios de operación de arriendo"/>
    <n v="6302"/>
    <n v="15684"/>
    <d v="2017-01-16T00:00:00"/>
    <s v="NA"/>
    <n v="4600006167"/>
    <x v="3"/>
    <s v="Corporación para investigaciones biológicas CIB"/>
    <s v="En ejecución"/>
    <s v="Ninguna "/>
    <s v="Jojhan Esdivier Lujan Valencia"/>
    <s v="Tipo C:  Supervisión"/>
    <s v="Técnica, Administrativa, Financiera, Jurídica y contable."/>
  </r>
  <r>
    <x v="24"/>
    <n v="41116010"/>
    <s v="Suministrar reactivos de laboratorio para realización de pruebas relacionada con la vigilancia en salud pública y el control de calidad de enfermedad similar a la influenza (ESI) e infección respiratoria aguda (IRAG) y vigilancia y control de calidad del virus chikungunya, exámenes de interés en salud pública en atención a las personas, como apoyo a la Vigilancia en Salud Pública, adquirir reactivos para sífilis, leptospirosis, dengue y reactivos para realizar control de calidad interno en las areas del Laboratorio Departamental."/>
    <s v="Marzo"/>
    <s v="4 meses"/>
    <s v="Licitación Pública"/>
    <s v="SGP"/>
    <n v="312000000"/>
    <n v="312000000"/>
    <s v="No"/>
    <s v="N/A"/>
    <s v="Adriana Patricia Echeverri Rios"/>
    <s v="Profesional Universitaria Area salud "/>
    <s v="3835414"/>
    <s v="adriana.echeverri@antioquia.gov.co"/>
    <s v="Salud Pública"/>
    <s v="Fortalecimiento del LDSPA de Antioquia"/>
    <s v="Fortalecimiento del LDSA de Antioquia"/>
    <s v="01-0028"/>
    <s v="Laboratorios de la Red del departamento con programa de control de calidad externo implementado"/>
    <s v="Vigilancia, control, asesoria y asistencia tecnica"/>
    <m/>
    <m/>
    <m/>
    <m/>
    <m/>
    <x v="0"/>
    <m/>
    <m/>
    <m/>
    <m/>
    <s v="Tipo C:  Supervisión"/>
    <s v="Técnica, Administrativa, Financiera, Jurídica y contable."/>
  </r>
  <r>
    <x v="24"/>
    <n v="86101606"/>
    <s v="Asesoria externa de Grupo de consultoria en Calidad para el sistema de gestion del Laboratorio Departamental"/>
    <s v="Abril"/>
    <s v="8 meses"/>
    <s v="Licitación Pública"/>
    <s v="SGP"/>
    <n v="150000000"/>
    <n v="150000000"/>
    <s v="No"/>
    <s v="N/A"/>
    <s v="Adriana Patricia Echeverri Rios"/>
    <s v="Profesional Universitaria Area salud "/>
    <s v="3835414"/>
    <s v="adriana.echeverri@antioquia.gov.co"/>
    <s v="Salud Pública"/>
    <s v="Fortalecimiento del LDSPA de Antioquia"/>
    <s v="Fortalecimiento del LDSA de Antioquia"/>
    <s v="01-0028"/>
    <s v="Laboratorios de la Red del departamento con programa de control de calidad externo implementado"/>
    <s v="Vigilancia, control, asesoria y asistencia tecnica"/>
    <m/>
    <m/>
    <m/>
    <m/>
    <m/>
    <x v="0"/>
    <m/>
    <m/>
    <m/>
    <m/>
    <s v="Tipo C:  Supervisión"/>
    <s v="Técnica, Administrativa, Financiera, Jurídica y contable."/>
  </r>
  <r>
    <x v="24"/>
    <n v="41116010"/>
    <s v="Adquirir insumos para el área de microbiologia clinica, insumos de biología molecular para las áreas del Laboratorio Departamental y Adquisición de cepas ATCC"/>
    <s v="Marzo"/>
    <s v="6 meses"/>
    <s v="Licitación Pública"/>
    <s v="SGP"/>
    <n v="330000000"/>
    <n v="330000000"/>
    <s v="No"/>
    <s v="N/A"/>
    <s v="Adriana González"/>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m/>
    <s v="Tipo C:  Supervisión"/>
    <s v="Técnica, Administrativa, Financiera, Jurídica y contable."/>
  </r>
  <r>
    <x v="24"/>
    <n v="41112509"/>
    <s v="Sistema de monitoreo inteligente de temperaturas del Laboratorio Departamental"/>
    <s v="Julio"/>
    <s v="8 meses"/>
    <s v="Licitación Pública"/>
    <s v="SGP"/>
    <n v="180000000"/>
    <n v="180000000"/>
    <s v="No"/>
    <s v="N/A"/>
    <s v="Adriana Patricia Echeverri Rios"/>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m/>
    <s v="Tipo C:  Supervisión"/>
    <s v="Técnica, Administrativa, Financiera, Jurídica y contable."/>
  </r>
  <r>
    <x v="24"/>
    <n v="42192400"/>
    <s v="Transporte y envio de muestras biologicas al Instituto Nacional de Salud"/>
    <s v="Marzo"/>
    <s v="8 meses"/>
    <s v="Mínima Cuantía"/>
    <s v="SGP"/>
    <n v="40000000"/>
    <n v="40000000"/>
    <s v="No"/>
    <s v="N/A"/>
    <s v="Adriana Patricia Echeverri Rios"/>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m/>
    <s v="Tipo C:  Supervisión"/>
    <s v="Técnica, Administrativa, Financiera, Jurídica y contable."/>
  </r>
  <r>
    <x v="24"/>
    <n v="86101606"/>
    <s v="Capacitacion en sustancias peligrosas, capacitación en validación de métodos análiticos y capacitación en metodología para el personal del Laboratorio Departamental"/>
    <s v="Marzo"/>
    <s v="8 meses"/>
    <s v="Selección Abreviada - Menor Cuantía"/>
    <s v="SGP"/>
    <n v="260000000"/>
    <n v="260000000"/>
    <s v="No"/>
    <s v="N/A"/>
    <s v="Adriana Patricia Echeverri Rios"/>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m/>
    <s v="Tipo C:  Supervisión"/>
    <s v="Técnica, Administrativa, Financiera, Jurídica y contable."/>
  </r>
  <r>
    <x v="24"/>
    <n v="73152108"/>
    <s v="Realizar mantenimiento correctivo y/o correctivo de los equipos Vidas Blue, Tempo y dos (2) equipos Vitek del LDSP de Antioquia"/>
    <s v="Marzo"/>
    <s v="6 meses"/>
    <s v="Contratación Directa"/>
    <s v="SGP"/>
    <n v="50000000"/>
    <n v="50000000"/>
    <s v="No"/>
    <s v="N/A"/>
    <s v="Maria del Pilar López Montoya"/>
    <s v="Profesional Universitaria Area salud "/>
    <s v="2622714"/>
    <s v="mariap.lop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m/>
    <s v="Tipo C:  Supervisión"/>
    <s v="Técnica, Administrativa, Financiera, Jurídica y contable."/>
  </r>
  <r>
    <x v="24"/>
    <n v="73152108"/>
    <s v="Mantenimiento equipo absorción atomica y de Crioscopio"/>
    <s v="Mayo"/>
    <s v="7 meses"/>
    <s v="Contratación Directa"/>
    <s v="SGP"/>
    <n v="20000000"/>
    <n v="20000000"/>
    <s v="No"/>
    <s v="N/A"/>
    <s v="Angela Jaramillo Blandón"/>
    <s v="Profesional Universitaria Area salud "/>
    <s v="3839807"/>
    <s v="angela.jaramillo@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m/>
    <s v="Tipo C:  Supervisión"/>
    <s v="Técnica, Administrativa, Financiera, Jurídica y contable."/>
  </r>
  <r>
    <x v="24"/>
    <n v="851011705"/>
    <s v="Brindar Atención psicosocial a población víctima del conflicito armado"/>
    <s v="Mayo"/>
    <s v="8 meses"/>
    <s v="Contratación Directa"/>
    <s v="SGP"/>
    <n v="494000000"/>
    <n v="494000000"/>
    <s v="No"/>
    <s v="N/A"/>
    <s v="Alexandra Gallo Tabares"/>
    <s v="Profesional Universitaria Area salud "/>
    <s v="3835169"/>
    <s v="alexandra.gallo@antioquia.gov.co"/>
    <s v="Salud Pública"/>
    <s v="Mantener la tasa de víctimas de violencia intrafamiliar "/>
    <s v="Fortalecimiento de la convicencia social y salud mental en todo el departamento de Antioquia "/>
    <s v="10-0031"/>
    <s v="Número de personas que reciben atención psicosocial a las víctimas del conflicto armado en el Departmento de Antioquia "/>
    <s v="Atención psicosocial a población víctima del conflicito armado"/>
    <m/>
    <m/>
    <m/>
    <m/>
    <m/>
    <x v="0"/>
    <m/>
    <m/>
    <m/>
    <m/>
    <s v="Tipo C:  Supervisión"/>
    <s v="Técnica, Administrativa, Financiera, Jurídica y contable."/>
  </r>
  <r>
    <x v="24"/>
    <n v="85111614"/>
    <s v="Apoyar la gestión de vigilancia en Salud Pública, Asesoría, Asistencia Técnica, de la Infancia y la  Salud Sexual y Reproductiva del Departamento de Antioquia"/>
    <s v="Enero"/>
    <s v="1 mes"/>
    <s v="Contratación Directa"/>
    <s v="SGP"/>
    <n v="1206589461"/>
    <n v="965271569"/>
    <s v="Si"/>
    <s v="Aprobadas"/>
    <s v="Luz Myriam Cano Velásquez"/>
    <s v="Profesional Universitaria Area salud "/>
    <n v="3839907"/>
    <s v="luzmyriam.cano@antioquia.gov.co"/>
    <s v="Salud Pública"/>
    <s v="Mortalidad General"/>
    <s v="Protección al desarrollo integral de los niños y niñas del Todo El Departamento, Antioquia, Occidente"/>
    <s v="07-0078"/>
    <s v="Mortalidad en menores de 1 año y en menores de 5 años"/>
    <s v="Asesoría y Asistencia Técnica y Vigilancia Epidemiológica de los eventos de interés en la infancia"/>
    <s v="7965"/>
    <n v="19523"/>
    <d v="2017-11-10T00:00:00"/>
    <s v="NA"/>
    <n v="4600007909"/>
    <x v="3"/>
    <s v="Universidad de Antioquia - Grupo NACER"/>
    <s v="En ejecución"/>
    <s v="En este proyecto aportan dos proyectos salud sexual y reproductiva e infancias, se obtienen recursos de ambos rubros. _x000a_Observación a la forma de pago que se evaluará posteriormente"/>
    <s v="Luz Myriam Cano Velásquez"/>
    <s v="Tipo B2: Supervisión Colegiada"/>
    <s v="Técnica, Administrativa, Financiera, Jurídica y contable."/>
  </r>
  <r>
    <x v="24"/>
    <n v="85111507"/>
    <s v="Adquirir preservativos para apoyar las acciones de promoción de la salud y prevención de la enfermedad en temas de salud sexual y reproductiva,  en los municipios de Antioquia."/>
    <s v="Octubre"/>
    <s v="1 mes"/>
    <s v="Mínima Cuantía"/>
    <s v="SGP"/>
    <n v="73000000"/>
    <n v="73000000"/>
    <s v="No"/>
    <s v="N/A"/>
    <s v="Juan Esteban Apraez"/>
    <s v="Profesional Universitario Area salud "/>
    <s v="3835381"/>
    <s v="luzmyriam.cano@antioquia.gov.co"/>
    <s v="Salud Pública"/>
    <s v="Tasa de mortalidad general, Razón de mortalidad materna por causas directas, Embarazos de 10 a 14 años, Embarazos de 15 a 19 años, Incidencia de  VIH/SIDA, Implementación de la estrategia de maternidad segura y prevención del aborto inseguro en los municipios, Servicios en Salud Amigables implementados para Adolescentes y Jóvenes. Estrategia de información, educación y comunicación para la prevención basada en información correcta sobre la situación de VIH/SIDA y comportamientos de riesgo en los municipios "/>
    <s v="Fortalecimiento de la sexualidad y de los derechos sexuales y reproductivos "/>
    <s v="01-0037"/>
    <s v="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Asesoria y asistencia tecnica, vigilancia epidemiologica,  campaña IEC VIH  , Gestion de insumos "/>
    <m/>
    <m/>
    <m/>
    <m/>
    <m/>
    <x v="0"/>
    <m/>
    <m/>
    <m/>
    <m/>
    <s v="Tipo C:  Supervisión"/>
    <s v="Técnica, Administrativa, Financiera, Jurídica y contable."/>
  </r>
  <r>
    <x v="24"/>
    <n v="41116126"/>
    <s v="Suministrar pruebas rápidas para VIH y SÍFILIS, para la reducción de la brecha al acceso al diagnóstico temprano del VIH y la SÍFILIS"/>
    <s v="Octubre"/>
    <s v="9 meses"/>
    <s v="Mínima Cuantía"/>
    <s v="SGP"/>
    <n v="50000000"/>
    <n v="50000000"/>
    <s v="No"/>
    <s v="N/A"/>
    <s v="Juan Esteban Apraez"/>
    <s v="Profesional Universitario Area salud "/>
    <s v="3835381"/>
    <s v="luzmyriam.cano@antioquia.gov.co"/>
    <s v="Salud Pública"/>
    <s v="Tasa de mortalidad general, Razón de mortalidad materna por causas directa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Fortalecimiento de la sexualidad y de los derechos sexuales y reproductivos "/>
    <s v="01-0037"/>
    <s v="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Asesoria y asistencia tecnica, vigilancia epidemiologica,  campaña IEC VIH  , Gestion de insumos "/>
    <m/>
    <m/>
    <m/>
    <m/>
    <m/>
    <x v="0"/>
    <m/>
    <m/>
    <m/>
    <m/>
    <s v="Tipo C:  Supervisión"/>
    <s v="Técnica, Administrativa, Financiera, Jurídica y contable."/>
  </r>
  <r>
    <x v="24"/>
    <n v="85151600"/>
    <s v="Fortaleceminiento en la implementación de la estrategia de IAMI Integral"/>
    <s v="Abril"/>
    <s v="6 meses"/>
    <s v="Selección Abreviada - Menor Cuantía"/>
    <s v="SGP"/>
    <n v="150000000"/>
    <n v="150000000"/>
    <s v="No"/>
    <s v="N/A"/>
    <s v="Johana Elena Cortés"/>
    <s v="Profesional Universitaria Area salud "/>
    <s v="3835385"/>
    <s v="saludpublica.san@antioquia.gov.co"/>
    <s v="Salud Pública"/>
    <s v="Proporción de Bajo Peso al Nacer_x000a__x000a_Instituciones Públicas Prestadoras de Servicios de Salud con asistencia técnica e implementación de la normatividad vigente de la vigilancia nutricional y atención de la mujer gestante y el bajo peso al nacer_x000a__x000a_Instituciones Públicas Prestadoras de Servicios de salud con asistencia técnica para la implementación en la normatividad vigente para la vigilancia de la morbilidad y mortalidad por desnutrición en los menores de 5 años_x000a__x000a_Instituciones Públicas Prestadoras de Servicios de salud con vigilancia nutricional de los eventos de notificación obligatoria en los municipios"/>
    <s v="Fortalecimiento en alimentación y nutrición desde la salud Pública "/>
    <s v="07-0080"/>
    <s v="Actores del sistema aplicando el conocimiento técnico para la detección oportuna  y atención con calidad  de la malnutrición en la población materno - infantil_x000a__x000a_Secretarías de Salud  e IPS Municipales  con procesos de Vigilancia nutricional implementados para los eventos de notificación obligatoria, necesarios para la toma de decisiones con enfoque intersectorial _x000a_"/>
    <s v="Apoyar el proceso de gestión - desarrollo de capacidades en los actores del sistema, a través de asesoría y asistencia técnica directa en los  municipios del Departamento _x000a__x000a_Apoyar el proceso de vigilancia nutricional en salud pública  de los eventos nutricionales  de interés en salud pública, según lineamientos del Instituto Nacional de Salud en los municipios del Departamento "/>
    <m/>
    <m/>
    <m/>
    <m/>
    <m/>
    <x v="0"/>
    <m/>
    <m/>
    <m/>
    <m/>
    <s v="Tipo C:  Supervisión"/>
    <s v="Técnica, Administrativa, Financiera, Jurídica y contable."/>
  </r>
  <r>
    <x v="24"/>
    <n v="85101705"/>
    <s v="Desarrollar acciones para apoyar la gestión del Programa Control de Tuberculosis, Lepra y Programa Ampliado de Inmunizaciones en el marco del Plan Decenal de Salud Pública, Dimensión 6 Vida Saludable y Enfermedades Transmisibles, en el Departamento de Antioquia"/>
    <s v="Enero"/>
    <s v="7 meses"/>
    <s v="Contratación Directa"/>
    <s v="SGP"/>
    <n v="2766194230"/>
    <n v="620000000"/>
    <s v="Si"/>
    <s v="Aprobadas"/>
    <s v="Marcela Arrubla Villa"/>
    <s v="Profesional Universitaria Area salud "/>
    <s v="3839882"/>
    <s v="marcela.arrubla@antioquia.gov.co"/>
    <s v="Salud Pública"/>
    <s v="Coberturas de triple viral en niños de 1 año de edad."/>
    <s v="Fortalecimiento del PAI en los componentes de vacunación,vigilancia epidemiologica de inmunoprevenibles, tuberculosis y lepra en los actores del SGSSS Todo El Departamento, Antioquia, Occidente"/>
    <s v="01-0036"/>
    <s v="Actores asesorados y Acciones de vigilancia SP"/>
    <s v="Asesoría para competencias PAI y otras. Vigilancia SP PAI y otras. Gestionar insumos PAI y otras. "/>
    <n v="7264"/>
    <n v="18103"/>
    <d v="2017-07-06T00:00:00"/>
    <s v="NA"/>
    <n v="4600007140"/>
    <x v="3"/>
    <s v="ESE Hospital La María"/>
    <s v="En ejecución"/>
    <s v="Ninguna "/>
    <s v="Marcela Arrubla Villa"/>
    <s v="Tipo C:  Supervisión"/>
    <s v="Técnica, Administrativa, Financiera, Jurídica y contable."/>
  </r>
  <r>
    <x v="24"/>
    <n v="85101705"/>
    <s v="Elaboración de seminario para la prevencion de infecciones asociadas a la atención en salud (IAAS)"/>
    <s v="Mayo"/>
    <s v="10 meses"/>
    <s v="Mínima Cuantía"/>
    <s v="SGP"/>
    <n v="40000000"/>
    <n v="40000000"/>
    <s v="No"/>
    <s v="N/A"/>
    <s v="Omaira Marzola"/>
    <s v="Profesional Universitaria Area salud "/>
    <s v="3835175"/>
    <s v="dmarzolam@antioquia.gov.co"/>
    <s v="Salud Pública"/>
    <s v="Acciones de vigilancia en salud publica"/>
    <s v="Fortalecimiento de la gestión de las enfermedades inmunoprevenibles, Emergentes, Reemergentes y Desatendidas en Todo El Departamento Antioquia."/>
    <s v="01-0036"/>
    <s v="Fortalecer las actividades de promoción y control de las IAAS contribuyendo a la disminución de las mismas"/>
    <s v="Asesoría y asistencia técnica, seguimiento a planes de mejora, realización de diagnósticos iniciales y finales, convocatorias educativas"/>
    <m/>
    <m/>
    <m/>
    <m/>
    <m/>
    <x v="0"/>
    <m/>
    <m/>
    <m/>
    <m/>
    <s v="Tipo C:  Supervisión"/>
    <s v="Técnica, Administrativa, Financiera, Jurídica y contable."/>
  </r>
  <r>
    <x v="24"/>
    <n v="85101701"/>
    <s v="Levantar la línea base para la construcción de la ruta integral de atención en salud con enfoque étnico diferencial, respetando las particularidades socioculturales de cada grupo étnico mediante la asesoría y la asistencia técnica a los enlaces municipales de asuntos étnicos de 20 municipios priorizados."/>
    <s v="Enero"/>
    <s v="8 meses"/>
    <s v="Mínima Cuantía"/>
    <s v="SGP"/>
    <n v="64760000"/>
    <n v="64760000"/>
    <s v="No"/>
    <s v="N/A"/>
    <s v="Norelly Areiza Ramirez "/>
    <s v="Profesional Universitaria Area salud "/>
    <s v="3835377"/>
    <s v="norelly.areiza@antioquia.gov.co"/>
    <s v="Salud Pública"/>
    <s v="Acciones de vigilancia en salud publica"/>
    <s v="Fortalecimiento de la vigilancia en salud pública a los actores SGSSS Todo El_x000a_Departamento, Antioquia, Occidente"/>
    <s v="07-0079"/>
    <s v="Protección de la salud con perspectivas de género y enfoque étnico diferencial "/>
    <s v="Protección de la salud con perspectivas de género y enfoque étnico diferencial "/>
    <m/>
    <m/>
    <m/>
    <m/>
    <m/>
    <x v="0"/>
    <m/>
    <m/>
    <m/>
    <m/>
    <s v="Tipo C:  Supervisión"/>
    <s v="Técnica, Administrativa, Financiera, Jurídica y contable."/>
  </r>
  <r>
    <x v="24"/>
    <n v="851011705"/>
    <s v="Realizar monitoreo y seguimiento a la gestión en Salud Pública de las Direcciones Locales de Salud (DLS), Entidades Administradoras de Planes de Beneficios (EAPB) e Instituciones Prestadoras de Servicios Públicas y Privada (IPS) del Departamento de Antioquia, específicamente con relación a la ejecución de las acciones de promoción de la salud, gestión del riesgo individual y colectivo y la gestión de la salud pública"/>
    <s v="Septiembre"/>
    <s v="5 meses"/>
    <s v="Selección Abreviada - Menor Cuantía"/>
    <s v="SGP"/>
    <n v="450000000"/>
    <n v="450000000"/>
    <s v="No"/>
    <s v="N/A"/>
    <s v="Gustavo Adolfo Posada"/>
    <s v="Profesional Universitario Area salud "/>
    <s v="3835386"/>
    <s v="gustavo.posada@antioquia.gov.co"/>
    <s v="Salud Pública"/>
    <s v="Tasa Mortalidad Genera"/>
    <s v="Fortalecimiento de la vigilancia en salud pública a los actores SGSSS Todo El_x000a_Departamento, Antioquia, Occidente"/>
    <s v="01-0045"/>
    <s v="Numero de actores de SGSSS vigilados"/>
    <s v="Monitoreo y seguimiento a la gestión de las acciones de salud pública en las EAPB e IPS"/>
    <m/>
    <m/>
    <m/>
    <m/>
    <m/>
    <x v="0"/>
    <m/>
    <m/>
    <m/>
    <m/>
    <s v="Tipo C:  Supervisión"/>
    <s v="Técnica, Administrativa, Financiera, Jurídica y contable."/>
  </r>
  <r>
    <x v="24"/>
    <n v="41103011"/>
    <s v="Adquirir equipo para análisis de ionfluor"/>
    <s v="Mayo"/>
    <s v="10 meses"/>
    <s v="Selección Abreviada - Menor Cuantía"/>
    <s v="SGP"/>
    <n v="150000000"/>
    <n v="150000000"/>
    <s v="No"/>
    <s v="N/A"/>
    <s v="Adriana Patricia Echeverri Rios"/>
    <s v="Profesional Universitaria Area salud "/>
    <s v="3835414"/>
    <s v="adriana.echeverri@antioquia.gov.co"/>
    <s v="Salud Pública"/>
    <s v="Fortalecimiento del LDSPA de Antioqui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 de pruebas (Insumos)"/>
    <m/>
    <m/>
    <m/>
    <m/>
    <m/>
    <x v="0"/>
    <m/>
    <m/>
    <m/>
    <m/>
    <s v="Tipo C:  Supervisión"/>
    <s v="Técnica, Administrativa, Financiera, Jurídica y contable."/>
  </r>
  <r>
    <x v="24"/>
    <n v="80000000"/>
    <s v="Realizar apoyo a la gestión de la Secretaría Seccional de Salud y Protección Social de Antioquia en las acciones planteadas en el plan territorial de salud en el marco del plan decenal de salud pública en el departamento de antioquia."/>
    <s v="Enero"/>
    <s v="10 meses"/>
    <s v="Contratación Directa"/>
    <s v="SGP"/>
    <n v="11444820146"/>
    <n v="97985000"/>
    <s v="Si"/>
    <s v="Aprobadas"/>
    <s v="Johana Elena Cortés"/>
    <s v="Profesional Universitaria Area salud "/>
    <s v="3835385"/>
    <s v="saludpublica.san@antioquia.gov.co"/>
    <s v="Salud Pública"/>
    <s v="Proporción de Bajo Peso al Nacer_x000a__x000a_Instituciones Públicas Prestadoras de Servicios de Salud con asistencia técnica e implementación de la normatividad vigente de la vigilancia nutricional y atención de la mujer gestante y el bajo peso al nacer_x000a__x000a_Instituciones Públicas Prestadoras de Servicios de salud con asistencia técnica para la implementación en la normatividad vigente para la vigilancia de la morbilidad y mortalidad por desnutrición en los menores de 5 años_x000a__x000a_Instituciones Públicas Prestadoras de Servicios de salud con vigilancia nutricional de los eventos de notificación obligatoria en los municipios"/>
    <s v="Fortalecimiento en alimentación y nutrición desde la salud Pública "/>
    <s v="07-0080"/>
    <s v="Actores del sistema aplicando el conocimiento técnico para la detección oportuna  y atención con calidad  de la malnutrición en la población materno - infantil_x000a__x000a_Secretarías de Salud  e IPS Municipales  con procesos de Vigilancia nutricional implementados para los eventos de notificación obligatoria, necesarios para la toma de decisiones con enfoque intersectorial _x000a_"/>
    <s v="Apoyar el proceso de gestión - desarrollo de capacidades en los actores del sistema, a través de asesoría y asistencia técnica directa en los  municipios del Departamento _x000a__x000a_Apoyar el proceso de vigilancia nutricional en salud pública  de los eventos nutricionales  de interés en salud pública, según lineamientos del Instituto Nacional de Salud en los municipios del Departamento "/>
    <n v="7966"/>
    <n v="17329"/>
    <d v="2017-11-10T00:00:00"/>
    <s v="N/A"/>
    <n v="4600007919"/>
    <x v="3"/>
    <s v="UNIVERSIDAD CES"/>
    <s v="En ejecución"/>
    <s v="El aporte es del rubro de talento humano"/>
    <s v="Carlos Mario Tamayo"/>
    <s v="Tipo C:  Supervisión"/>
    <s v="Técnica, Administrativa, Financiera, Jurídica y contable."/>
  </r>
  <r>
    <x v="24"/>
    <n v="80000000"/>
    <s v="Realizar apoyo a la gestión de la Secretaría Seccional de Salud y Protección Social de Antioquia en las acciones planteadas en el plan territorial de salud en el marco del plan decenal de salud pública en el departamento de antioquia."/>
    <s v="Enero"/>
    <s v="12 meses"/>
    <s v="Contratación Directa"/>
    <s v="SGP"/>
    <n v="11444820146"/>
    <n v="97985000"/>
    <s v="Si"/>
    <s v="Aprobadas"/>
    <s v="Norelly Areiza Ramirez "/>
    <s v="Profesional Universitaria Area salud "/>
    <s v="3835377"/>
    <s v="norelly.areiza@antioquia.gov.co"/>
    <s v="Salud Pública"/>
    <s v="Acciones de vigilancia en salud publica"/>
    <s v="Fortalecimiento de la vigilancia en salud pública a los actores SGSSS Todo El_x000a_Departamento, Antioquia, Occidente"/>
    <s v="07-0079"/>
    <s v="Protección de la salud con perspectivas de género y enfoque étnico diferencial "/>
    <s v="Protección de la salud con perspectivas de género y enfoque étnico diferencial "/>
    <n v="7966"/>
    <n v="17329"/>
    <d v="2017-11-10T00:00:00"/>
    <s v="N/A"/>
    <n v="4600007919"/>
    <x v="3"/>
    <s v="UNIVERSIDAD CES"/>
    <s v="En ejecución"/>
    <s v="El aporte es del rubro de talento humano"/>
    <s v="Carlos Mario Tamayo"/>
    <s v="Tipo C:  Supervisión"/>
    <s v="Técnica, Administrativa, Financiera, Jurídica y contable."/>
  </r>
  <r>
    <x v="24"/>
    <n v="80141607"/>
    <s v="Prestar servicio de apoyo logístico en los eventos programados por la Secretaria Seccional de Salud y Protección Social de Antioquia en su misión de brindar asesoría y asistencia técnica en salud a las Direcciones Locales de Salud (DLS), Empresas Administradoras de planes de benficios, empresas sociales del estado, Instituciones prestadoras de servicios y el Consejo terriotial de Seguridad Social en Salud"/>
    <s v="Enero"/>
    <s v="2 meses"/>
    <s v="Mínima Cuantía"/>
    <s v="Recursos Propios"/>
    <n v="40000000"/>
    <n v="40000000"/>
    <s v="No"/>
    <s v="N/A"/>
    <s v="MARIA CLAUDIA NOREÑA HENAO"/>
    <s v="P.U"/>
    <s v="3839819"/>
    <s v="maria.norena@antioquia.gov.co"/>
    <s v="Fortalecimiento Autoridad Sanitaria"/>
    <s v="Inspección y vigilancia a las Direcciones Locales de Salud, Empresas Administradoras de Planes de Beneficios y Prestadores de Servicios de Salud "/>
    <s v="Fortalecimiento Institucional de la Secretaria Seccioal de Salud y Protección Socail de Antioquia y de los actores del S.G.S.S.S, todo el departamento, Antioquia, Occidente"/>
    <n v="10033"/>
    <s v="Inspección y vigilancia a las Direcciones Locales de Salud, Empresas Administradoras de Planes de Beneficios y Prestadores de Servicios de Salud "/>
    <s v="Actividades de asesoria y asistencia técnica a las ESE, DLS, EPS y demàs actores del Sistema General de Seguridad social en Salud. "/>
    <m/>
    <m/>
    <m/>
    <m/>
    <m/>
    <x v="0"/>
    <m/>
    <m/>
    <m/>
    <s v="MARIA CLAUDIA NOREÑA HENAO"/>
    <s v="Tipo C:  Supervisión"/>
    <s v="Técnica, Administrativa, Financiera, Jurídica y contable."/>
  </r>
  <r>
    <x v="24"/>
    <n v="45111616"/>
    <s v="Adquisición de medios audiovisuales (proyector) para la secretaria seccional de salud de Antioquia "/>
    <s v="Enero"/>
    <s v="9 meses"/>
    <s v="Selección Abreviada - Acuerdo Marco de Precios"/>
    <s v="Recursos Propios"/>
    <n v="2600000"/>
    <n v="2600000"/>
    <s v="No"/>
    <s v="N/A"/>
    <s v="JORGE ENRIQUE MEJIA ARENAS"/>
    <s v="P.U."/>
    <s v="3839936"/>
    <s v="jorge.mejia@antioquia.gov.co"/>
    <s v="Foratalecimiento de la Autoridad Sanitaria"/>
    <s v="Inspección y vigilancia a las Direcciones Locales de Salud, Empresas Administradoras de Planes de Beneficios y Prestadores de Servicios de Salud "/>
    <s v="Fortalecimiento Institucional de la Secretaria Seccioal de Salud y Protección Socail de Antioquia y de los actores del S.G.S.S.S, todo el departamento, Antioquia, Occidente"/>
    <n v="10033"/>
    <s v="Inspección y vigilancia a las Direcciones Locales de Salud, Empresas Administradoras de Planes de Beneficios y Prestadores de Servicios de Salud "/>
    <s v="Actividades de asesoria y asistencia técnica a las ESE, DLS, EPS y demàs actores del Sistema General de Seguridad social en Salud. "/>
    <m/>
    <m/>
    <m/>
    <m/>
    <m/>
    <x v="0"/>
    <m/>
    <m/>
    <m/>
    <s v="SUBSECRETARIA LOGISTICA"/>
    <s v="Tipo C:  Supervisión"/>
    <s v="Técnica, Administrativa, Financiera, Jurídica y contable."/>
  </r>
  <r>
    <x v="24"/>
    <n v="85101701"/>
    <s v="Apoyar la gestión territorial  en lo referente al fortalecimiento y sostenibilidad de la Política Pública de Envejecimiento y Vejez,  de los 125 municipios del Departamento de Antioquia en el año 2017"/>
    <s v="Marzo"/>
    <s v="10 meses"/>
    <s v="Selección Abreviada - Menor Cuantía"/>
    <s v="SGP"/>
    <n v="280000000"/>
    <n v="280000000"/>
    <s v="No"/>
    <s v="N/A"/>
    <s v="Mónica María Vanegas Giraldo"/>
    <s v="Profesional Universitario"/>
    <s v="3839868"/>
    <s v="personasmayores@antioquia.gov.co"/>
    <s v="Envejecimienhto y Vejez"/>
    <s v="Municipios con politica publica de Envejecimiento y Vejez fortalecida."/>
    <s v="Envejecimiento y Vejez"/>
    <s v="07-0077"/>
    <s v="Municipios con politica publica de Envejecimiento y Vejez fortalecida."/>
    <s v="Actualización de la Política Púyblica de Envejecimiento y vejez de los municipios del departamento."/>
    <m/>
    <m/>
    <m/>
    <m/>
    <m/>
    <x v="0"/>
    <m/>
    <m/>
    <m/>
    <m/>
    <s v="Tipo C:  Supervisión"/>
    <s v="Técnica, Administrativa, Financiera, Jurídica y contable."/>
  </r>
  <r>
    <x v="24"/>
    <n v="80000000"/>
    <s v="Realizar apoyo a la gestión de la Secretaría Seccional de Salud y Protección Social de Antioquia en las acciones planteadas en el plan territorial de salud en el marco del plan decenal de salud pública en el departamento de antioquia."/>
    <s v="Enero"/>
    <s v="12 meses"/>
    <s v="Contratación Directa"/>
    <s v="SGP"/>
    <n v="11444820146"/>
    <n v="3338369000"/>
    <s v="Si"/>
    <s v="Aprobadas"/>
    <s v="Luis Fernando Palacio"/>
    <s v="Profesional Especializado"/>
    <s v="3839830"/>
    <s v="luisfernando.palacio@antioquia.gov.co"/>
    <m/>
    <m/>
    <m/>
    <s v="01-0027"/>
    <m/>
    <m/>
    <n v="7966"/>
    <n v="17329"/>
    <d v="2017-11-10T00:00:00"/>
    <s v="N/A"/>
    <n v="4600007919"/>
    <x v="3"/>
    <s v="UNIVERSIDAD CES"/>
    <s v="En ejecución"/>
    <s v="El aporte es del rubro de talento humano"/>
    <s v="Carlos Mario Tamayo"/>
    <s v="Tipo C:  Supervisión"/>
    <s v="Técnica, Administrativa, Financiera, Jurídica y contable."/>
  </r>
  <r>
    <x v="24"/>
    <n v="20102301"/>
    <s v="Prestación de servicio de transporte terrestre automotor para apoyar la gestión de la Gobernación de Antioquia"/>
    <s v="Enero"/>
    <s v="12 meses"/>
    <s v="Selección Abreviada - Subasta Inversa"/>
    <s v="Recursos Propios"/>
    <n v="130000000"/>
    <n v="130000000"/>
    <s v="No"/>
    <s v="N/A"/>
    <s v="Beatriz I Lopera Montoya"/>
    <s v="profesional universitaria area de salud"/>
    <s v="3839941"/>
    <s v="beatriz.loperamontoya@antioquia.gov.co"/>
    <s v="Fortalecimiento Autoridad Sanitaria"/>
    <s v="inspección y vigilancia a las  Direcciones locales de salud, empreasasadministradoras de planes de beneficio y de prestadores de servicios de salud"/>
    <s v="Fortalecimiento de la Inspección, Vigilancia y Control Prestadores del Sistema Obligatorio de Salud"/>
    <s v="01-0042"/>
    <s v="inspección y vigilancia a las  Direcciones locales de salud, empreasasadministradoras de planes de beneficio y de prestadores de servicios de salud"/>
    <s v="visitas de inspección vigilancia y control y de asesoria y asistencia tecnica a los actores del SGSSS"/>
    <m/>
    <m/>
    <m/>
    <m/>
    <m/>
    <x v="0"/>
    <m/>
    <m/>
    <m/>
    <s v="Beatriz I Lopera M"/>
    <s v="Tipo C:  Supervisión"/>
    <s v="Técnica, Administrativa, Financiera, Jurídica y contable."/>
  </r>
  <r>
    <x v="24"/>
    <n v="20102301"/>
    <s v="Prestación de servicio de transporte terrestre automotor para apoyar la gestión de la Gobernación de Antioquia"/>
    <s v="Enero"/>
    <s v="8 meses"/>
    <s v="Selección Abreviada - Subasta Inversa"/>
    <s v="Recursos Propios"/>
    <n v="100000000"/>
    <n v="100000000"/>
    <s v="No"/>
    <s v="N/A"/>
    <s v="Beatriz I Lopera Montoya"/>
    <s v="profesional universitaria area de salud"/>
    <s v="3839941"/>
    <s v="beatriz.loperamontoya@antioquia.gov.co"/>
    <s v="Fortalecimiento Autoridad Sanitaria"/>
    <s v="inspección y vigilancia a las  Direcciones locales de salud, empreasasadministradoras de planes de beneficio y de prestadores de servicios de salud"/>
    <s v="Modernización de la Red Prestadora de Servicios de Salud"/>
    <s v="01-0041"/>
    <s v="inspección y vigilancia a las  Direcciones locales de salud, empreasasadministradoras de planes de beneficio y de prestadores de servicios de salud"/>
    <s v="visitas de inspección vigilancia y control y de asesoria y asistencia tecnica a los actores del SGSSS"/>
    <m/>
    <m/>
    <m/>
    <m/>
    <m/>
    <x v="0"/>
    <m/>
    <m/>
    <m/>
    <s v="Beatriz I Lopera M"/>
    <s v="Tipo C:  Supervisión"/>
    <s v="Técnica, Administrativa, Financiera, Jurídica y contable."/>
  </r>
  <r>
    <x v="24"/>
    <n v="85121800"/>
    <s v="En el marco de la celebración del Día Mundial del  Donante voluntario realizar el reconocimiento a los Donantes voluntario y Habitual de Sangre y a Entidades e Instituciones Amigas de la Donación."/>
    <s v="Abril"/>
    <s v="12 meses"/>
    <s v="Mínima Cuantía"/>
    <s v="Recursos Propios"/>
    <n v="100000000"/>
    <n v="100000000"/>
    <s v="No"/>
    <s v="N/A"/>
    <s v="Victoria Eugenia Villegas"/>
    <s v="profesional universitario "/>
    <s v="3839950"/>
    <s v="victoria.villegas@antioquia.gov.co"/>
    <s v="Fortalecimiento Autoridad Sanitaria"/>
    <s v="inspección y vigilancia a las  Direcciones locales de salud, empreasasadministradoras de planes de beneficio y de prestadores de servicios de salud"/>
    <s v="Modernización de la Red Prestadora de Servicios de Salud"/>
    <s v=" 01-0041"/>
    <s v="inspección y vigilancia a las  Direcciones locales de salud, empreasasadministradoras de planes de beneficio y de prestadores de servicios de salud"/>
    <s v="Celebar el dia mundial del donante voluntario"/>
    <m/>
    <m/>
    <m/>
    <m/>
    <m/>
    <x v="0"/>
    <m/>
    <m/>
    <m/>
    <s v="Victoria Eugenia villegas"/>
    <s v="Tipo C:  Supervisión"/>
    <s v="Técnica, Administrativa, Financiera, Jurídica y contable."/>
  </r>
  <r>
    <x v="24"/>
    <n v="80111504"/>
    <s v="Designar estudiantes de las universidades públicas para la realización de la práctica académica con el fin de brindar apoyo a la gestión del departamento de Antioquia y sus regiones durante el primer semestre del 201"/>
    <s v="Enero"/>
    <s v="8 meses"/>
    <s v="Contratación Directa"/>
    <s v="Recursos Propios"/>
    <n v="20000000"/>
    <n v="20000000"/>
    <s v="No"/>
    <s v="N/A"/>
    <s v="Victoria Eugenia Villegas Y ALEJANDO ARREDONDO "/>
    <s v="profesional universitario "/>
    <s v="3839950"/>
    <s v="victoria.villegas@antioquia.gov.co"/>
    <s v="Fortalecimiento Autoridad Sanitaria"/>
    <s v="inspección y vigilancia a las  Direcciones locales de salud, empreasasadministradoras de planes de beneficio y de prestadores de servicios de salud"/>
    <s v="Modernización de la Red Prestadora de Servicios de Salud"/>
    <s v=" 01-0041"/>
    <s v="inspección y vigilancia a las  Direcciones locales de salud, empreasasadministradoras de planes de beneficio y de prestadores de servicios de salud"/>
    <m/>
    <m/>
    <m/>
    <m/>
    <m/>
    <m/>
    <x v="0"/>
    <m/>
    <m/>
    <m/>
    <s v="Victoria Eugenia villegas"/>
    <s v="Tipo C:  Supervisión"/>
    <s v="Técnica, Administrativa, Financiera, Jurídica y contable."/>
  </r>
  <r>
    <x v="24"/>
    <n v="95122001"/>
    <s v="Fortalecer la red publica hospitalaria del Departamento de Antioquia mediante la construcción de la fase final del Hospital Cesar Uribe Piedrahita del Municipio de Caucasia a traves de la SSSA en interacción con la Secretaría de Infraestructura"/>
    <s v="Enero"/>
    <s v="8 meses"/>
    <s v="Licitación Pública"/>
    <s v="Recursos Propios"/>
    <n v="7887402972"/>
    <n v="4046000000"/>
    <s v="Si"/>
    <s v="Aprobadas"/>
    <s v="Sandra Angulo"/>
    <s v="LNR"/>
    <s v="3839950"/>
    <s v="sandra.angulo@antioquia.gov.co"/>
    <s v="Fortalecimiento Autoridad Sanitaria"/>
    <s v="inspección y vigilancia a las  Direcciones locales de salud, empreasasadministradoras de planes de beneficio y de prestadores de servicios de salud"/>
    <s v="Modernización de la Red Prestadora de Servicios de Salud"/>
    <s v=" 01-0041"/>
    <s v="ESE intervenidas en infraestructura física"/>
    <m/>
    <m/>
    <m/>
    <m/>
    <m/>
    <m/>
    <x v="0"/>
    <m/>
    <m/>
    <m/>
    <s v="Sandra Angulo"/>
    <s v="Tipo C:  Supervisión"/>
    <s v="Técnica, Administrativa, Financiera, Jurídica y contable."/>
  </r>
  <r>
    <x v="24"/>
    <n v="95122001"/>
    <s v="Fortalecer la red publica hospitalaria del Departamento de Antioquia mediante la construcción de la fase final del Hospital Cesar Uribe Piedrahita del Municipio de Caucasia a traves de la SSSA en interacción con la Secretaría de Infraestructura"/>
    <s v="Enero"/>
    <s v="11 meses"/>
    <s v="Licitación Pública"/>
    <s v="Recursos Propios"/>
    <n v="7887402972"/>
    <n v="3841402972"/>
    <s v="Si"/>
    <s v="Aprobadas"/>
    <s v="Sandra Angulo"/>
    <s v="LNR"/>
    <s v="3839950"/>
    <s v="sandra.angulo@antioquia.gov.co"/>
    <s v="Fortalecimiento Autoridad Sanitaria"/>
    <s v="inspección y vigilancia a las  Direcciones locales de salud, empreasasadministradoras de planes de beneficio y de prestadores de servicios de salud"/>
    <s v="ortalecimiento de la Inspección, Vigilancia y Control Prestadores del Sistema Obligatorio de Salud"/>
    <s v="01-0042"/>
    <s v="ESE intervenidas en infraestructura física"/>
    <m/>
    <m/>
    <m/>
    <m/>
    <m/>
    <m/>
    <x v="0"/>
    <m/>
    <m/>
    <m/>
    <s v="Sandra Angulo"/>
    <s v="Tipo C:  Supervisión"/>
    <s v="Técnica, Administrativa, Financiera, Jurídica y contable."/>
  </r>
  <r>
    <x v="24"/>
    <n v="93141506"/>
    <s v="Contratar los servicios de un operador logístico que ejecute los programas de bienestar social y mejoramiento de la calidad de vida de los servidores publicos, los jubilados y pensionsados y sus beneficiarios directos, adscritos a la Secretaría Seccional de Salud y Protección Social de Antioquia. COMFENALCO ANTIOQUIA"/>
    <s v="Enero"/>
    <s v="11 meses"/>
    <s v="Contratación Directa"/>
    <s v="Recursos Propios"/>
    <n v="300000000"/>
    <n v="300000000"/>
    <s v="No"/>
    <s v="N/A"/>
    <s v="ERIKA MARIA TORRES FLOREZ"/>
    <s v="PROFESIONAL UNIVERSITARIO"/>
    <s v="3839888"/>
    <s v="erika.torres@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Capacitación y adiestramiento del recurso humano de la SSSA."/>
    <m/>
    <m/>
    <m/>
    <m/>
    <m/>
    <x v="0"/>
    <m/>
    <m/>
    <m/>
    <s v="ERIKA MARIA TORRES FLOREZ"/>
    <s v="Tipo C:  Supervisión"/>
    <s v="Técnica, Administrativa, Financiera, Jurídica y contable."/>
  </r>
  <r>
    <x v="24"/>
    <n v="93141506"/>
    <s v="Suministrar el apoyo logistico necasario para el desarrollo de los programa de capacitacion, adiestramiento y preparación para el retiro laboral  para los servidores públicos de la Secretaria Seccional de Salud y Protección Social de de Antioquia."/>
    <s v="Enero"/>
    <s v="11 meses"/>
    <s v="Mínima Cuantía"/>
    <s v="Recursos Propios"/>
    <n v="76000000"/>
    <n v="76000000"/>
    <s v="No"/>
    <s v="N/A"/>
    <s v="GLORIA ISABEL ESCOBAR MORALES"/>
    <s v="PROFESIONAL UNIVERSITARIO"/>
    <s v="3839734"/>
    <s v="gloriaisabel.escobar@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Satisfacer las necesidades de bienestar social y aprovechamiento del tiempo libre de los servidores, jubilados y beneficiarios directos de la Secretaria Seccional de Salud y Protección Social de Antioquia._x000a_"/>
    <m/>
    <m/>
    <m/>
    <m/>
    <m/>
    <x v="0"/>
    <m/>
    <m/>
    <m/>
    <s v="GLORIA ISABEL ESCOBAR MORALES"/>
    <s v="Tipo C:  Supervisión"/>
    <s v="Técnica, Administrativa, Financiera, Jurídica y contable."/>
  </r>
  <r>
    <x v="24"/>
    <n v="93141506"/>
    <s v="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  FEDELIAN"/>
    <s v="Enero"/>
    <s v="11 meses"/>
    <s v="Contratación Directa"/>
    <s v="Recursos Propios"/>
    <n v="70000000"/>
    <n v="70000000"/>
    <s v="No"/>
    <s v="N/A"/>
    <s v="ERIKA MARIA TORRES FLOREZ"/>
    <s v="PROFESIONAL UNIVERSITARIO"/>
    <s v="3839888"/>
    <s v="erika.torres@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Aprovechamiento del tiempo libre de los servidores y beneficiarios directos de la Secretaria Seccional de Salud y Protección Social de Antioquia. Decreto No.20150000908 de marzo 10 de 2015 (nómina)_x000a_"/>
    <m/>
    <m/>
    <m/>
    <m/>
    <m/>
    <x v="0"/>
    <m/>
    <m/>
    <m/>
    <s v="ERIKA MARIA TORRES FLOREZ"/>
    <s v="Tipo C:  Supervisión"/>
    <s v="Técnica, Administrativa, Financiera, Jurídica y contable."/>
  </r>
  <r>
    <x v="24"/>
    <n v="72154110"/>
    <s v="Realizar el mantenimiento preventivo, correctivo, calibración de equipos y suministro de repuestos para los equipos de la cadena de frío de la SSSA"/>
    <s v="Enero"/>
    <s v="10 meses"/>
    <s v="Mínima Cuantía"/>
    <s v="Recursos Propios"/>
    <n v="44375100"/>
    <n v="44375100"/>
    <s v="No"/>
    <s v="N/A"/>
    <s v="Maria del Rosario Manrique Alzate "/>
    <s v="Profesional"/>
    <n v="3839713"/>
    <s v="rosario.manrique@antioquia.gov.co"/>
    <m/>
    <m/>
    <m/>
    <s v="99-9999"/>
    <m/>
    <m/>
    <m/>
    <m/>
    <m/>
    <m/>
    <m/>
    <x v="0"/>
    <m/>
    <m/>
    <m/>
    <s v="Blana Isabel Restrepo"/>
    <s v="Tipo C:  Supervisión"/>
    <s v="Técnica, Administrativa, Financiera, Jurídica y contable."/>
  </r>
  <r>
    <x v="24"/>
    <n v="44120000"/>
    <s v="Suministro y distribucion de elementos de papeleria y utilies de oficina"/>
    <s v="Enero"/>
    <s v="10 meses"/>
    <s v="Selección Abreviada - Subasta Inversa"/>
    <s v="Recursos Propios"/>
    <n v="170000000"/>
    <n v="170000000"/>
    <s v="No"/>
    <s v="N/A"/>
    <s v="Maria del Rosario Manrique Alzate "/>
    <s v="Profesional"/>
    <n v="3839713"/>
    <s v="rosario.manrique@antioquia.gov.co"/>
    <m/>
    <m/>
    <m/>
    <s v="99-9999"/>
    <m/>
    <m/>
    <m/>
    <m/>
    <m/>
    <m/>
    <m/>
    <x v="0"/>
    <m/>
    <m/>
    <m/>
    <s v="Maria Ines Ochoa"/>
    <s v="Tipo C:  Supervisión"/>
    <s v="Técnica, Administrativa, Financiera, Jurídica y contable."/>
  </r>
  <r>
    <x v="24"/>
    <n v="44120000"/>
    <s v="Suministro y distribucion de elementos de cafeteria"/>
    <s v="Enero"/>
    <s v="10 meses"/>
    <s v="Selección Abreviada - Subasta Inversa"/>
    <s v="Recursos Propios"/>
    <n v="49000000"/>
    <n v="49000000"/>
    <s v="No"/>
    <s v="N/A"/>
    <s v="Maria del Rosario Manrique Alzate "/>
    <s v="Profesional"/>
    <n v="3839713"/>
    <s v="rosario.manrique@antioquia.gov.co"/>
    <m/>
    <m/>
    <m/>
    <s v="99-9999"/>
    <m/>
    <m/>
    <m/>
    <m/>
    <m/>
    <m/>
    <m/>
    <x v="0"/>
    <m/>
    <m/>
    <m/>
    <s v="Maria Ines Ochoa"/>
    <s v="Tipo C:  Supervisión"/>
    <s v="Técnica, Administrativa, Financiera, Jurídica y contable."/>
  </r>
  <r>
    <x v="24"/>
    <n v="47131700"/>
    <s v="Suministro y distribucion de elementos de aseo"/>
    <s v="Enero"/>
    <s v="9 meses"/>
    <s v="Selección Abreviada - Subasta Inversa"/>
    <s v="Recursos Propios"/>
    <n v="46000000"/>
    <n v="46000000"/>
    <s v="No"/>
    <s v="N/A"/>
    <s v="Maria del Rosario Manrique Alzate "/>
    <s v="Profesional"/>
    <n v="3839713"/>
    <s v="rosario.manrique@antioquia.gov.co"/>
    <m/>
    <m/>
    <m/>
    <s v="99-9999"/>
    <m/>
    <m/>
    <m/>
    <m/>
    <m/>
    <m/>
    <m/>
    <x v="0"/>
    <m/>
    <m/>
    <m/>
    <s v="Luz Marina Martinez"/>
    <s v="Tipo C:  Supervisión"/>
    <s v="Técnica, Administrativa, Financiera, Jurídica y contable."/>
  </r>
  <r>
    <x v="24"/>
    <n v="44120000"/>
    <s v="Elborar otros materiales (papeleria)"/>
    <s v="Marzo"/>
    <s v="9 meses"/>
    <s v="Mínima Cuantía"/>
    <s v="Recursos Propios"/>
    <n v="5000000"/>
    <n v="5000000"/>
    <s v="No"/>
    <s v="N/A"/>
    <s v="Maria del Rosario Manrique Alzate "/>
    <s v="Profesional"/>
    <n v="3839713"/>
    <s v="rosario.manrique@antioquia.gov.co"/>
    <m/>
    <m/>
    <m/>
    <s v="99-9999"/>
    <m/>
    <m/>
    <m/>
    <m/>
    <m/>
    <m/>
    <m/>
    <x v="0"/>
    <m/>
    <m/>
    <m/>
    <s v="Maria del Rosario Manrique"/>
    <s v="Tipo C:  Supervisión"/>
    <s v="Técnica, Administrativa, Financiera, Jurídica y contable."/>
  </r>
  <r>
    <x v="24"/>
    <n v="44102900"/>
    <s v="Suministro equipos y bienes muebles  para las dependencias de la Gobernacion de Antioquia."/>
    <s v="Febrero"/>
    <s v="12 meses"/>
    <s v="Selección Abreviada - Acuerdo Marco de Precios"/>
    <s v="Recursos Propios"/>
    <n v="380000000"/>
    <n v="380000000"/>
    <s v="No"/>
    <s v="N/A"/>
    <s v="Maria del Rosario Manrique Alzate "/>
    <s v="Profesional"/>
    <n v="3839713"/>
    <s v="rosario.manrique@antioquia.gov.co"/>
    <m/>
    <m/>
    <m/>
    <s v="99-9999"/>
    <m/>
    <m/>
    <m/>
    <m/>
    <m/>
    <m/>
    <m/>
    <x v="0"/>
    <m/>
    <m/>
    <m/>
    <s v="Mria Ines Ochoa"/>
    <s v="Tipo C:  Supervisión"/>
    <s v="Técnica, Administrativa, Financiera, Jurídica y contable."/>
  </r>
  <r>
    <x v="24"/>
    <n v="78181500"/>
    <s v="Mantenimiento integral (preventivo y/o correctivo) con suministro de repuestos para los vehiculos de propiedad del Departamento"/>
    <s v="Enero"/>
    <s v="9 meses"/>
    <s v="Selección Abreviada - Subasta Inversa"/>
    <s v="Recursos Propios"/>
    <n v="80144667"/>
    <n v="19928480"/>
    <s v="Si"/>
    <s v="Aprobadas"/>
    <s v="Maria del Rosario Manrique Alzate "/>
    <s v="Profesional"/>
    <n v="3839713"/>
    <s v="rosario.manrique@antioquia.gov.co"/>
    <m/>
    <m/>
    <m/>
    <s v="99-9999"/>
    <m/>
    <m/>
    <m/>
    <m/>
    <m/>
    <m/>
    <m/>
    <x v="0"/>
    <m/>
    <m/>
    <m/>
    <s v="Babinton Florez"/>
    <s v="Tipo C:  Supervisión"/>
    <s v="Técnica, Administrativa, Financiera, Jurídica y contable."/>
  </r>
  <r>
    <x v="24"/>
    <n v="72102900"/>
    <s v="Mantenimiento planta fisica de la Gobernacion  y de las sedes alternas"/>
    <s v="Febrero"/>
    <s v="12 meses"/>
    <s v="Selección Abreviada - Menor Cuantía"/>
    <s v="Recursos Propios"/>
    <n v="200000000"/>
    <n v="200000000"/>
    <s v="No"/>
    <s v="N/A"/>
    <s v="Maria del Rosario Manrique Alzate "/>
    <s v="Profesional"/>
    <n v="3839713"/>
    <s v="rosario.manrique@antioquia.gov.co"/>
    <m/>
    <m/>
    <m/>
    <s v="99-9999"/>
    <m/>
    <m/>
    <m/>
    <m/>
    <m/>
    <m/>
    <m/>
    <x v="0"/>
    <m/>
    <m/>
    <m/>
    <s v="Babinton Florez"/>
    <s v="Tipo C:  Supervisión"/>
    <s v="Técnica, Administrativa, Financiera, Jurídica y contable."/>
  </r>
  <r>
    <x v="24"/>
    <n v="15101500"/>
    <s v="Suministro de combustible para los vehiculos de propiedad del Departamento"/>
    <s v="Enero"/>
    <s v="12 meses"/>
    <s v="Selección Abreviada - Menor Cuantía"/>
    <s v="Recursos Propios"/>
    <n v="43664038"/>
    <n v="12295573"/>
    <s v="Si"/>
    <s v="Aprobadas"/>
    <s v="Maria del Rosario Manrique Alzate "/>
    <s v="Profesional"/>
    <n v="3839713"/>
    <s v="rosario.manrique@antioquia.gov.co"/>
    <m/>
    <m/>
    <m/>
    <s v="99-9999"/>
    <m/>
    <m/>
    <m/>
    <m/>
    <m/>
    <m/>
    <m/>
    <x v="0"/>
    <m/>
    <m/>
    <m/>
    <s v="Babinton Florez"/>
    <s v="Tipo C:  Supervisión"/>
    <s v="Técnica, Administrativa, Financiera, Jurídica y contable."/>
  </r>
  <r>
    <x v="24"/>
    <n v="15101500"/>
    <s v="Suministro de combustible gas natural comprimido para uso vehicular y rectificacion "/>
    <s v="Enero"/>
    <s v="12 meses"/>
    <s v="Contratación Directa"/>
    <s v="Recursos Propios"/>
    <n v="15968687"/>
    <n v="5756695"/>
    <s v="Si"/>
    <s v="Aprobadas"/>
    <s v="Maria del Rosario Manrique Alzate "/>
    <s v="Profesional"/>
    <n v="3839713"/>
    <s v="rosario.manrique@antioquia.gov.co"/>
    <m/>
    <m/>
    <m/>
    <s v="99-9999"/>
    <m/>
    <m/>
    <m/>
    <m/>
    <m/>
    <m/>
    <m/>
    <x v="0"/>
    <m/>
    <m/>
    <m/>
    <s v="Babinton Florez"/>
    <s v="Tipo C:  Supervisión"/>
    <s v="Técnica, Administrativa, Financiera, Jurídica y contable."/>
  </r>
  <r>
    <x v="24"/>
    <n v="92121500"/>
    <s v="Contratar el servicio de vigilancia privada, fija, armada,canina y sin arma para el Centro Administrativo Departamental, sus sedes alternas y la Fabrica de Licores y Alcoholes de Antioquia "/>
    <s v="Enero"/>
    <s v="12 meses"/>
    <s v="Selección Abreviada - Menor Cuantía"/>
    <s v="Recursos Propios"/>
    <n v="422898399"/>
    <n v="43660689"/>
    <s v="Si"/>
    <s v="Aprobadas"/>
    <s v="Maria del Rosario Manrique Alzate "/>
    <s v="Profesional"/>
    <n v="3839713"/>
    <s v="rosario.manrique@antioquia.gov.co"/>
    <m/>
    <m/>
    <m/>
    <s v="99-9999"/>
    <m/>
    <m/>
    <m/>
    <m/>
    <m/>
    <m/>
    <m/>
    <x v="0"/>
    <m/>
    <m/>
    <m/>
    <s v="Sergio Alexander Romero"/>
    <s v="Tipo C:  Supervisión"/>
    <s v="Técnica, Administrativa, Financiera, Jurídica y contable."/>
  </r>
  <r>
    <x v="24"/>
    <n v="78102200"/>
    <s v="Prestacion del servicio de mensajeria expresa que comprenda la recepcion, recoleccion, acopio y entrega personalizada de envios de correspondencia de la Gobernacion de Antioquia y demas objetos postales a nivel local, nacional e internacional, baqjo estandares de celeridad y garantias del servicio in house."/>
    <s v="Enero"/>
    <s v="9 meses"/>
    <s v="Selección Abreviada - Menor Cuantía"/>
    <s v="Recursos Propios"/>
    <n v="104414559"/>
    <n v="25000000"/>
    <s v="Si"/>
    <s v="Aprobadas"/>
    <s v="Maria del Rosario Manrique Alzate "/>
    <s v="Profesional"/>
    <n v="3839713"/>
    <s v="rosario.manrique@antioquia.gov.co"/>
    <m/>
    <m/>
    <m/>
    <s v="99-9999"/>
    <m/>
    <m/>
    <m/>
    <m/>
    <m/>
    <m/>
    <m/>
    <x v="0"/>
    <m/>
    <m/>
    <m/>
    <s v="Marino Gutierrez"/>
    <s v="Tipo C:  Supervisión"/>
    <s v="Técnica, Administrativa, Financiera, Jurídica y contable."/>
  </r>
  <r>
    <x v="24"/>
    <n v="82121700"/>
    <s v="Servicio de impresión, fotocopiado fax y scaner, bajo la modalidad de outsourcing para atender la demanda de las distintas dependencias de la Gobernacion de Antioquia, incluyendo Hardware y software, administracion, insumos, papel y recurso humano."/>
    <s v="Enero"/>
    <s v="12 meses"/>
    <s v="Selección Abreviada - Menor Cuantía"/>
    <s v="Recursos Propios"/>
    <n v="283812876"/>
    <n v="66280422"/>
    <s v="Si"/>
    <s v="Aprobadas"/>
    <s v="Maria del Rosario Manrique Alzate "/>
    <s v="Profesional"/>
    <n v="3839713"/>
    <s v="rosario.manrique@antioquia.gov.co"/>
    <m/>
    <m/>
    <m/>
    <s v="99-9999"/>
    <m/>
    <m/>
    <m/>
    <m/>
    <m/>
    <m/>
    <m/>
    <x v="0"/>
    <m/>
    <m/>
    <m/>
    <s v="Ruth Natalia Restrepo"/>
    <s v="Tipo C:  Supervisión"/>
    <s v="Técnica, Administrativa, Financiera, Jurídica y contable."/>
  </r>
  <r>
    <x v="24"/>
    <n v="84131500"/>
    <s v="Contratar los seguros que garanticen la proteccion de los activos e intereses patrimoniales, bienes propios y de aquellos por los cuales es legalmente responsable la SSSA."/>
    <s v="Diciembre"/>
    <s v="9 meses"/>
    <s v="Licitación Pública"/>
    <s v="Recursos Propios"/>
    <n v="1600000000"/>
    <n v="1600000000"/>
    <s v="No"/>
    <s v="N/A"/>
    <s v="Maria del Rosario Manrique Alzate "/>
    <s v="Profesional"/>
    <n v="3839713"/>
    <s v="rosario.manrique@antioquia.gov.co"/>
    <m/>
    <m/>
    <m/>
    <s v="99-9999"/>
    <m/>
    <m/>
    <m/>
    <m/>
    <m/>
    <m/>
    <m/>
    <x v="0"/>
    <m/>
    <m/>
    <m/>
    <s v="Diana Marcela David"/>
    <s v="Tipo C:  Supervisión"/>
    <s v="Técnica, Administrativa, Financiera, Jurídica y contable."/>
  </r>
  <r>
    <x v="24"/>
    <n v="82101504"/>
    <s v="Suscripcion a prensa informativa-El Colombiano"/>
    <s v="Marzo"/>
    <s v="10 meses"/>
    <s v="Contratación Directa"/>
    <s v="Recursos Propios"/>
    <n v="340000"/>
    <n v="340000"/>
    <s v="No"/>
    <s v="N/A"/>
    <s v="Maria del Rosario Manrique Alzate "/>
    <s v="Profesional"/>
    <n v="3839713"/>
    <s v="rosario.manrique@antioquia.gov.co"/>
    <m/>
    <m/>
    <m/>
    <s v="99-9999"/>
    <m/>
    <m/>
    <m/>
    <m/>
    <m/>
    <m/>
    <m/>
    <x v="0"/>
    <m/>
    <m/>
    <m/>
    <s v="Maria Victoria Hoyos Velasquez"/>
    <s v="Tipo C:  Supervisión"/>
    <s v="Técnica, Administrativa, Financiera, Jurídica y contable."/>
  </r>
  <r>
    <x v="24"/>
    <n v="72102100"/>
    <s v="Contrato de prestacion de servicios de fumigacion integral contra plagas nocivas a la salud publica en las instalaciones del Centro Administrativo Departamental y en las sedes externas."/>
    <s v="Febrero"/>
    <s v="9 meses"/>
    <s v="Mínima Cuantía"/>
    <s v="Recursos Propios"/>
    <n v="5350000"/>
    <n v="5350000"/>
    <s v="No"/>
    <s v="N/A"/>
    <s v="Maria del Rosario Manrique Alzate "/>
    <s v="Profesional"/>
    <n v="3839713"/>
    <s v="rosario.manrique@antioquia.gov.co"/>
    <m/>
    <m/>
    <m/>
    <s v="99-9999"/>
    <m/>
    <m/>
    <m/>
    <m/>
    <m/>
    <m/>
    <m/>
    <x v="0"/>
    <m/>
    <m/>
    <m/>
    <s v="Luz Marina Martinez"/>
    <s v="Tipo C:  Supervisión"/>
    <s v="Técnica, Administrativa, Financiera, Jurídica y contable."/>
  </r>
  <r>
    <x v="24"/>
    <n v="92121700"/>
    <s v="Prestar el servicio de recarga de extintores"/>
    <s v="Marzo"/>
    <s v="9 meses"/>
    <s v="Mínima Cuantía"/>
    <s v="Recursos Propios"/>
    <n v="3500000"/>
    <n v="3500000"/>
    <s v="No"/>
    <s v="N/A"/>
    <s v="Maria del Rosario Manrique Alzate "/>
    <s v="Profesional"/>
    <n v="3839713"/>
    <s v="rosario.manrique@antioquia.gov.co"/>
    <m/>
    <m/>
    <m/>
    <s v="99-9999"/>
    <m/>
    <m/>
    <m/>
    <m/>
    <m/>
    <m/>
    <m/>
    <x v="0"/>
    <m/>
    <m/>
    <m/>
    <s v="Luz Marina Martinez"/>
    <s v="Tipo C:  Supervisión"/>
    <s v="Técnica, Administrativa, Financiera, Jurídica y contable."/>
  </r>
  <r>
    <x v="24"/>
    <n v="42131600"/>
    <s v="Dotar a los funcionarios del almacén y de la SSSA de los elementos de protección personal necesarios para realizar actividades de recepción, almacenamiento y distribución de materiales, que son indispensables para la conservación de los biológicos del PAI."/>
    <s v="Marzo"/>
    <s v="12 meses"/>
    <s v="Mínima Cuantía"/>
    <s v="Recursos Propios"/>
    <n v="18000000"/>
    <n v="18000000"/>
    <s v="No"/>
    <s v="N/A"/>
    <s v="Maria del Rosario Manrique Alzate "/>
    <s v="Profesional"/>
    <n v="3839713"/>
    <s v="rosario.manrique@antioquia.gov.co"/>
    <m/>
    <m/>
    <m/>
    <s v="99-9999"/>
    <m/>
    <m/>
    <m/>
    <m/>
    <m/>
    <m/>
    <m/>
    <x v="0"/>
    <m/>
    <m/>
    <m/>
    <s v="Roberto Hernadez"/>
    <s v="Tipo C:  Supervisión"/>
    <s v="Técnica, Administrativa, Financiera, Jurídica y contable."/>
  </r>
  <r>
    <x v="24"/>
    <n v="83110000"/>
    <s v="Prestacion de servicios de operador de telefonia celular con suministro y/o reposicion de equipo"/>
    <s v="Enero"/>
    <s v="12 meses"/>
    <s v="Contratación Directa"/>
    <s v="Recursos Propios"/>
    <n v="5645066"/>
    <n v="1800000"/>
    <s v="Si"/>
    <s v="Aprobadas"/>
    <s v="Maria del Rosario Manrique Alzate "/>
    <s v="Profesional"/>
    <n v="3839713"/>
    <s v="rosario.manrique@antioquia.gov.co"/>
    <m/>
    <m/>
    <m/>
    <s v="99-9999"/>
    <m/>
    <m/>
    <m/>
    <m/>
    <m/>
    <m/>
    <m/>
    <x v="0"/>
    <m/>
    <m/>
    <m/>
    <s v="Diana Marcela David"/>
    <s v="Tipo C:  Supervisión"/>
    <s v="Técnica, Administrativa, Financiera, Jurídica y contable."/>
  </r>
  <r>
    <x v="24"/>
    <n v="78111502"/>
    <s v="Suministrar tiquetes aéreos para garantizar el desplazamiento de los servidores de la Secretaria Seccional de Salud y Protección Social de Antioquia en comisión oficial y/ o eventos de capacitación"/>
    <s v="Enero"/>
    <s v="12 meses"/>
    <s v="Selección Abreviada - Acuerdo Marco de Precios"/>
    <s v="Recursos Propios"/>
    <n v="105400000"/>
    <n v="20000000"/>
    <s v="Si"/>
    <s v="Aprobadas"/>
    <s v="Maria del Rosario Manrique Alzate "/>
    <s v="Profesional"/>
    <n v="3839713"/>
    <s v="rosario.manrique@antioquia.gov.co"/>
    <m/>
    <m/>
    <m/>
    <s v="99-9999"/>
    <m/>
    <m/>
    <m/>
    <m/>
    <m/>
    <m/>
    <m/>
    <x v="0"/>
    <m/>
    <m/>
    <m/>
    <s v="Erika Torres Florez"/>
    <s v="Tipo C:  Supervisión"/>
    <s v="Técnica, Administrativa, Financiera, Jurídica y contable."/>
  </r>
  <r>
    <x v="24"/>
    <n v="78121600"/>
    <s v="Clasificacion, ordenacion descripcion y servicio de almacenaje de documentos correspondientes a los fondos documentales de la Gobernacion de Antioquia, incluyendo materiales y unidades de conservacion"/>
    <s v="Enero"/>
    <s v="9 meses"/>
    <s v="Selección Abreviada - Menor Cuantía"/>
    <s v="Recursos Propios"/>
    <n v="112099614"/>
    <n v="9000000"/>
    <s v="Si"/>
    <s v="Aprobadas"/>
    <s v="Maria del Rosario Manrique Alzate "/>
    <s v="Profesional"/>
    <n v="3839713"/>
    <s v="rosario.manrique@antioquia.gov.co"/>
    <m/>
    <m/>
    <m/>
    <s v="99-9999"/>
    <m/>
    <m/>
    <m/>
    <m/>
    <m/>
    <m/>
    <m/>
    <x v="0"/>
    <m/>
    <m/>
    <m/>
    <s v="Ruth Natalia Restrepo"/>
    <s v="Tipo C:  Supervisión"/>
    <s v="Técnica, Administrativa, Financiera, Jurídica y contable."/>
  </r>
  <r>
    <x v="24"/>
    <n v="81111902"/>
    <s v="Clasificacion, ordenacion descripcion digitalizacion certificada, idexacion, cargue en el sistema de gestion documental mercurio correspondientes a los documentos de archivos de gestion de las diferentes dependencias de la Gobernacion de Antioquia bajo la modalidad"/>
    <s v="Febrero"/>
    <s v="9 meses"/>
    <s v="Selección Abreviada - Menor Cuantía"/>
    <s v="Recursos Propios"/>
    <n v="187900386"/>
    <n v="187900386"/>
    <s v="No"/>
    <s v="N/A"/>
    <s v="Maria del Rosario Manrique Alzate "/>
    <s v="Profesional"/>
    <n v="3839713"/>
    <s v="rosario.manrique@antioquia.gov.co"/>
    <m/>
    <m/>
    <m/>
    <s v="99-9999"/>
    <m/>
    <m/>
    <m/>
    <m/>
    <m/>
    <m/>
    <m/>
    <x v="0"/>
    <m/>
    <m/>
    <m/>
    <s v="Ruth Natalia Restrepo"/>
    <s v="Tipo C:  Supervisión"/>
    <s v="Técnica, Administrativa, Financiera, Jurídica y contable."/>
  </r>
  <r>
    <x v="24"/>
    <n v="82101504"/>
    <s v="Prestar servicios de apoyo a la gestión mediante la realización de publicaciones en prensa"/>
    <s v="Marzo"/>
    <s v="9 meses"/>
    <s v="Mínima Cuantía"/>
    <s v="Recursos Propios"/>
    <n v="28800000"/>
    <n v="28800000"/>
    <s v="No"/>
    <s v="N/A"/>
    <s v="Maria del Rosario Manrique Alzate "/>
    <s v="Profesional"/>
    <n v="3839713"/>
    <s v="rosario.manrique@antioquia.gov.co"/>
    <m/>
    <m/>
    <m/>
    <m/>
    <m/>
    <m/>
    <m/>
    <m/>
    <m/>
    <m/>
    <m/>
    <x v="0"/>
    <m/>
    <m/>
    <m/>
    <s v="Sebastian Espinosa"/>
    <s v="Tipo C:  Supervisión"/>
    <s v="Técnica, Administrativa, Financiera, Jurídica y contable."/>
  </r>
  <r>
    <x v="24"/>
    <n v="85101701"/>
    <s v="Apoyar la gestión territorial en lo referente a  la construcción e implementación de la Política Pública de Discapacidad Municipal y Departamental, en el marco del Sistema Nacional de Discapacidad."/>
    <s v="Febrero"/>
    <s v="9 meses"/>
    <s v="Selección Abreviada - Menor Cuantía"/>
    <s v="Recursos Propios"/>
    <n v="341248000"/>
    <n v="221248000"/>
    <s v="No"/>
    <s v="N/A"/>
    <s v="Alexandra Leonor Alvarez Avila"/>
    <s v="profesional Universitario"/>
    <s v="3839751"/>
    <s v="alexandra.alvarez@antioquia.gov.co"/>
    <s v="Población en Situación de Discapacidad"/>
    <s v="Caracterización de personas en situación de discapacidad en el Registro de Localización de Personas con Discapacidad"/>
    <s v="Proteccion a poblacion Vulnerable en el Departamento de Antioquia Etnia, Discapacidad, Genero, Niñez, Adolescencia, Personas Mayores"/>
    <s v="01-0040"/>
    <s v="personas en situación de discapacidad en el Registro de Localización de Personas con Discapacidad"/>
    <s v="Gestion del proyecto"/>
    <m/>
    <m/>
    <m/>
    <m/>
    <m/>
    <x v="0"/>
    <m/>
    <m/>
    <m/>
    <s v="Alexandra Leonor Alvarez Avila"/>
    <s v="Tipo C:  Supervisión"/>
    <s v="Técnica, Administrativa, Financiera, Jurídica y contable."/>
  </r>
  <r>
    <x v="24"/>
    <n v="85101701"/>
    <s v="Apoyar la gestión territorial en lo referente a  la construcción e implementación de la Política Pública de Discapacidad Municipal y Departamental, en el marco del Sistema Nacional de Discapacidad."/>
    <s v="Febrero"/>
    <s v="12 meses"/>
    <s v="Selección Abreviada - Menor Cuantía"/>
    <s v="SGP"/>
    <n v="341248000"/>
    <n v="120000000"/>
    <s v="No"/>
    <s v="N/A"/>
    <s v="Alexandra Leonor Alvarez Avila"/>
    <s v="profesional Universitario"/>
    <s v="3839751"/>
    <s v="alexandra.alvarez@antioquia.gov.co"/>
    <s v="Población en Situación de Discapacidad"/>
    <s v="Caracterización de personas en situación de discapacidad en el Registro de Localización de Personas con Discapacidad"/>
    <s v="Proteccion a poblacion Vulnerable en el Departamento de Antioquia Etnia, Discapacidad, Genero, Niñez, Adolescencia, Personas Mayores"/>
    <s v="01-0040"/>
    <s v="personas en situación de discapacidad en el Registro de Localización de Personas con Discapacidad"/>
    <s v="Gestion del proyecto"/>
    <m/>
    <m/>
    <m/>
    <m/>
    <m/>
    <x v="0"/>
    <m/>
    <m/>
    <m/>
    <s v="Alexandra Leonor Alvarez Avila"/>
    <s v="Tipo C:  Supervisión"/>
    <s v="Técnica, Administrativa, Financiera, Jurídica y contable."/>
  </r>
  <r>
    <x v="24"/>
    <n v="15101500"/>
    <s v="SUMINISTRAR COMBUSTIBLE DE AVIACIÓN PARA LAS AERONAVES PROPIEDAD DEL DEPARTAMENTO DE ANTIOQUIA."/>
    <s v="Enero"/>
    <s v="12 meses"/>
    <s v="Contratación Directa"/>
    <s v="Recursos Propios"/>
    <n v="230832501"/>
    <n v="230832501"/>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CARLOS EDUARDO GUERRA SUA"/>
    <s v="Tipo C:  Supervisión"/>
    <s v="Técnica, Administrativa, Financiera, Jurídica y contable."/>
  </r>
  <r>
    <x v="24"/>
    <n v="15101500"/>
    <s v="SUMINISTRAR COMBUSTIBLE DE AVIACIÓN PARA LAS AERONAVES PROPIEDAD DEL DEPARTAMENTO DE ANTIOQUIA."/>
    <s v="Febrero"/>
    <s v="5 meses"/>
    <s v="Contratación Directa"/>
    <s v="Recursos Propios"/>
    <n v="481415376"/>
    <n v="481415376"/>
    <s v="No"/>
    <s v="N/A"/>
    <s v="ANA CRISTINA URIBE PALACIO"/>
    <s v="Lider Gestor - Oficina Privada"/>
    <n v="3839020"/>
    <s v="anacristina.uribe@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CARLOS EDUARDO GUERRA SUA"/>
    <s v="Tipo C:  Supervisión"/>
    <s v="Técnica, Administrativa, Financiera, Jurídica y contable."/>
  </r>
  <r>
    <x v="24"/>
    <n v="78181800"/>
    <s v="REALIZAR EL MANTENIMIENTO GENERAL DEL AVION CESSNA C208B HK 5116G"/>
    <s v="Enero"/>
    <s v="4 meses"/>
    <s v="Mínima Cuantía"/>
    <s v="Recursos Propios"/>
    <n v="60156142"/>
    <n v="6015614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CARLOS EDUARDO GUERRA SUA"/>
    <s v="Tipo A1: Supervisión e Interventoría Integral"/>
    <s v="Técnica, Administrativa, Financiera, Jurídica y contable."/>
  </r>
  <r>
    <x v="24"/>
    <n v="78181800"/>
    <s v="REALIZAR EL MANTENIMIENTO GENERAL DEL HELICÓPTERO BELL 407 HK 4213G"/>
    <s v="Enero"/>
    <s v="5 meses"/>
    <s v="Contratación Directa"/>
    <s v="Recursos Propios"/>
    <n v="238224232"/>
    <n v="23822423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LUIS ALEJANDRO ARANGO RIVERA"/>
    <s v="Tipo A1: Supervisión e Interventoría Integral"/>
    <s v="Técnica, Administrativa, Financiera, Jurídica y contable."/>
  </r>
  <r>
    <x v="24"/>
    <n v="80111700"/>
    <s v="PRESTACIÓN DE SERVICIOS PROFESIONALES PARA EL SOPORTE DE LA OPERACIÓN AEREA DEL DEPARTAMENTO DE ANTIOQUIA: COMO TRIPULANTE Y APOYO EN LAS ACTIVIDADES REQUERIDAS POR EL PERMISO DE OPERACION DEL DEPARTAMENTO DE ANTIOQUIA – PILOTO 2 / BELL 407 "/>
    <s v="Enero"/>
    <s v="6 meses"/>
    <s v="Contratación Directa"/>
    <s v="Recursos Propios"/>
    <n v="67157246"/>
    <n v="67157246"/>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ALEJANDRO MELO E"/>
    <s v="Tipo C:  Supervisión"/>
    <s v="Técnica, Administrativa, Financiera, Jurídica y contable."/>
  </r>
  <r>
    <x v="24"/>
    <n v="80111700"/>
    <s v="PRESTACIÓN DE SERVICIOS PROFESIONALES PARA EL SOPORTE DE LA OPERACIÓN AÉREA DEL DEPARTAMENTO DE ANTIOQUIA: COMO TRIPULANTE Y APOYO EN LAS ACTIVIDADES REQUERIDAS POR EL PERMISO DE OPERACIÓN DEL DEPARTAMENTO DE ANTIOQUIA: PILOTO 2 / CESSNA 208B."/>
    <s v="Enero"/>
    <s v="6 meses"/>
    <s v="Contratación Directa"/>
    <s v="Recursos Propios"/>
    <n v="79273477"/>
    <n v="79273477"/>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CARLOS EDUARDO GUERRA SUA"/>
    <s v="Tipo C:  Supervisión"/>
    <s v="Técnica, Administrativa, Financiera, Jurídica y contable."/>
  </r>
  <r>
    <x v="24"/>
    <n v="80111700"/>
    <s v="PRESTACIÓN DE SERVICIOS PROFESIONALES PARA EL SOPORTE DE LA OPERACIÓN AÉREA DEL DEPARTAMENTO DE ANTIOQUIA: COMO TRIPULANTE Y APOYO EN LAS ACTIVIDADES REQUERIDAS POR EL PERMISO DE OPERACIÓN DEL DEPARTAMENTO DE ANTIOQUIA: PILOTO 3 / CESSNA 208B."/>
    <s v="Enero"/>
    <s v="12 meses"/>
    <s v="Contratación Directa"/>
    <s v="Recursos Propios"/>
    <n v="79273477"/>
    <n v="79273477"/>
    <s v="No"/>
    <s v="N/A"/>
    <s v="SAMIR ALONSO MURILLO"/>
    <s v="Lider Gestor - SSSA"/>
    <n v="3839762"/>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n v="10036"/>
    <s v="Población  de dificil acceso atendida a través de brigadas  de salud del programa aéreo de salud"/>
    <s v="Operaciones aéreas, Mantenimiento Aeronáutico, Combustibles, espacio físico. "/>
    <m/>
    <m/>
    <m/>
    <m/>
    <m/>
    <x v="0"/>
    <m/>
    <m/>
    <m/>
    <s v="CARLOS EDUARDO GUERRA SUA"/>
    <s v="Tipo C:  Supervisión"/>
    <s v="Técnica, Administrativa, Financiera, Jurídica y contable."/>
  </r>
  <r>
    <x v="24"/>
    <n v="80131502"/>
    <s v="PERMITIR EL USO Y GOCE EN CALIDAD DE ARRENDAMIENTO DEL HANGAR 71 DEL AEROPUERTO OLAYA HERRERA DEL MUNICIPIO DE MEDELLÍN UBICADO EN LA CARRERA 67 #1B-15."/>
    <s v="Enero"/>
    <s v="5 meses"/>
    <s v="Contratación Directa"/>
    <s v="Recursos Propios"/>
    <n v="155389692"/>
    <n v="15538969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CARLOS EDUARDO GUERRA SUA"/>
    <s v="Tipo C:  Supervisión"/>
    <s v="Técnica, Administrativa, Financiera, Jurídica y contable."/>
  </r>
  <r>
    <x v="24"/>
    <s v="78181800; 80111700"/>
    <s v="PRESTACIÓN DE SERVICIOS PARA APOYAR LA SUPERVISIÓN, SEGUIMIENTO Y CONTROL DEL MANTENIMIENTO GENERAL DE LAS AERONAVES DEL DEPARTAMENTO DE ANTIOQUIA."/>
    <s v="Enero"/>
    <s v="5 meses"/>
    <s v="Contratación Directa"/>
    <s v="Recursos Propios"/>
    <n v="31875603"/>
    <n v="31875603"/>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LUIS ALEJANDRO ARANGO RIVERA"/>
    <s v="Tipo C:  Supervisión"/>
    <s v="Técnica, Administrativa, Financiera, Jurídica y contable."/>
  </r>
  <r>
    <x v="24"/>
    <s v="78181800; 80111700"/>
    <s v="PRESTACIÓN DE SERVICIOS PARA APOYAR LA SUPERVISIÓN, SEGUIMIENTO Y CONTROL DEL MANTENIMIENTO GENERAL DE LAS AERONAVES DEL DEPARTAMENTO DE ANTIOQUIA."/>
    <s v="Enero"/>
    <s v="38 meses"/>
    <s v="Contratación Directa"/>
    <s v="Recursos Propios"/>
    <n v="13660973"/>
    <n v="13660973"/>
    <s v="No"/>
    <s v="N/A"/>
    <s v="ANA CRISTINA URIBE PALACIO"/>
    <s v="Lider Gestor - Oficina Privada"/>
    <n v="3839020"/>
    <s v="anacristina.uribe@antioquia.gov.co"/>
    <m/>
    <m/>
    <m/>
    <m/>
    <m/>
    <m/>
    <m/>
    <m/>
    <m/>
    <m/>
    <m/>
    <x v="0"/>
    <m/>
    <m/>
    <m/>
    <s v="JORGE ELIECER VARGAS GARAY"/>
    <s v="Tipo C:  Supervisión"/>
    <s v="Técnica, Administrativa, Financiera, Jurídica y contable."/>
  </r>
  <r>
    <x v="25"/>
    <n v="77101703"/>
    <s v="Aunar esfuerzos para el manejo integral de los residuos sólidos reciclables en las instalaciones del centro administrativo departamental y sedes externas del departamento de antioquia."/>
    <s v="Enero"/>
    <s v="27 meses"/>
    <s v="Contratación Directa"/>
    <s v="No Aplica"/>
    <n v="0"/>
    <n v="0"/>
    <s v="No"/>
    <s v="N/A"/>
    <s v="Luz Marina Martinez A"/>
    <s v="Profesional Especializado (técnico)"/>
    <s v="3838956"/>
    <s v="luz.martinez@antioquia.gov.co"/>
    <m/>
    <m/>
    <m/>
    <m/>
    <m/>
    <m/>
    <s v="2016-CA-22-0005"/>
    <n v="0"/>
    <d v="2016-12-07T00:00:00"/>
    <n v="20166060097540"/>
    <s v="2016-CA-22-0005"/>
    <x v="3"/>
    <s v="RECIMED (COOPERATIVA MULTIACTIVA DE RECICLADORES DE MEDELLÍN)"/>
    <n v="43465"/>
    <s v="En ejecución"/>
    <s v="Luz Marina Martínez Alzate"/>
    <s v="Tipo C:  Supervisión"/>
    <s v="Técnica, Administrativa, Financiera, Jurídica y contable."/>
  </r>
  <r>
    <x v="25"/>
    <n v="82121500"/>
    <s v="Servicio de impresión, fotocopiado, fax y scanner bajo la modalidad de outsourcing in house incluyendo hardware, software, administración, papel, insumos y talento humano, para atender la demanda de las distintas dependencias de la gobernación de antioquia"/>
    <s v="Enero"/>
    <s v="16 meses"/>
    <s v="Selección Abreviada - Subasta Inversa"/>
    <s v="Recursos Propios"/>
    <n v="2365125000"/>
    <n v="835380000"/>
    <s v="Si"/>
    <s v="Aprobadas"/>
    <s v="Juan Carlos Arango Ramírez"/>
    <s v="Profesional Universitario (Logístico)"/>
    <s v="3839370"/>
    <s v="juan.arango@antioquia.gov.co"/>
    <m/>
    <m/>
    <m/>
    <m/>
    <m/>
    <m/>
    <n v="7481"/>
    <n v="4600007552"/>
    <d v="2017-01-17T00:00:00"/>
    <n v="2017060103039"/>
    <n v="4600007552"/>
    <x v="3"/>
    <s v="SUMIMAS S.A.S."/>
    <m/>
    <s v="En ejecución"/>
    <s v="Ruth Natalia Castro Restrepo y Rodolfo Marquez Ealo"/>
    <s v="Tipo C:  Supervisión"/>
    <s v="Técnica, Administrativa, Financiera, Jurídica y contable."/>
  </r>
  <r>
    <x v="25"/>
    <s v="80101500; 83121600; 80121500; 80121600; 80121700"/>
    <s v="Asesoría y representación del departamento de antioquia en la acción de nulidad a instaurarse ante el consejo de estado, con el fin de solicitar las suspensión provisional y la nulidad de la decisión mediante la cual el instituto geografi agustin codazzi (igac) culminó el procedimiento de deslinde y actualización de la catografía básica de los límites departamentales de los departamentos de antioquia y chocó, sector belén de bajirá adelantado en desarrollo de la ley 1447 de 2011 y el decreto reglamentario 2381 de 2012."/>
    <s v="Enero"/>
    <s v="27 meses"/>
    <s v="Contratación Directa"/>
    <s v="Recursos Propios"/>
    <n v="142800000"/>
    <n v="47600000"/>
    <s v="Si"/>
    <s v="Aprobadas"/>
    <s v="Juan Carlos Arango Ramírez"/>
    <s v="Profesional Universitario (Logístico)"/>
    <s v="3839370"/>
    <s v="juan.arango@antioquia.gov.co"/>
    <m/>
    <m/>
    <m/>
    <m/>
    <m/>
    <m/>
    <n v="7493"/>
    <n v="4600007251"/>
    <d v="2017-09-06T00:00:00"/>
    <n v="4600007251"/>
    <n v="4600007251"/>
    <x v="3"/>
    <s v="RICARDO HOYOS DUQUE"/>
    <m/>
    <s v="En ejecución"/>
    <s v="Carlos Arturo Piedrahita"/>
    <s v="Tipo C:  Supervisión"/>
    <s v="Técnica, Administrativa, Financiera, Jurídica y contable."/>
  </r>
  <r>
    <x v="25"/>
    <s v="78131600; 78131800"/>
    <s v="Prestar el servicio de almacenamiento, custodia y consulta de la información fisica de la gobernación de antioquia"/>
    <s v="Enero"/>
    <s v="16 meses"/>
    <s v="Contratación Directa"/>
    <s v="Recursos Propios"/>
    <n v="781199952"/>
    <n v="438565902"/>
    <s v="Si"/>
    <s v="Aprobadas"/>
    <s v="Juan Carlos Arango Ramírez"/>
    <s v="Profesional Universitario (Logístico)"/>
    <s v="3839370"/>
    <s v="juan.arango@antioquia.gov.co"/>
    <s v="Fortalecimiento del acceso y la calidad de la información pública"/>
    <s v="Avance del Sistema de Gestión Documental de la Administración Departamental"/>
    <s v="Fortalecimiento de la gestion documental en todo el departamento de Antioquia"/>
    <n v="220129001"/>
    <s v="Actualización del Sistema de Gestión Documental"/>
    <s v="Almacenamiento, custodia y consulta de la información"/>
    <n v="7363"/>
    <n v="16009"/>
    <d v="2017-10-10T00:00:00"/>
    <n v="2017060102716"/>
    <n v="4600007525"/>
    <x v="3"/>
    <s v="SERVICIOS POSTALES NACIONALES S.A "/>
    <m/>
    <s v="En ejecución"/>
    <s v="Marino Gutierrez Marquez "/>
    <s v="Tipo C:  Supervisión"/>
    <s v="Técnica, Administrativa, Financiera, Jurídica y contable."/>
  </r>
  <r>
    <x v="25"/>
    <s v="81111500; 81112100"/>
    <s v="Servicio de conectividad de internet para la gobernacion de antioquia y sus sedes externas"/>
    <s v="Enero"/>
    <s v="28 meses"/>
    <s v="Contratación Directa"/>
    <s v="Recursos Propios"/>
    <n v="269423616"/>
    <n v="269423616"/>
    <s v="Si"/>
    <s v="Aprobadas"/>
    <s v="Juan Carlos Arango Ramírez"/>
    <s v="Profesional Universitario (Logístico)"/>
    <s v="3839372"/>
    <s v="juan.arango@antioquia.gov.co"/>
    <m/>
    <m/>
    <m/>
    <m/>
    <m/>
    <m/>
    <n v="7392"/>
    <n v="17413"/>
    <d v="2017-08-29T00:00:00"/>
    <n v="2017060098962"/>
    <n v="4600007217"/>
    <x v="3"/>
    <s v="VALOR + SAS"/>
    <m/>
    <s v="En ejecución"/>
    <s v="Alexandar Arias Ocampo"/>
    <s v="Tipo C:  Supervisión"/>
    <s v="Técnica, Administrativa, Financiera, Jurídica y contable."/>
  </r>
  <r>
    <x v="25"/>
    <n v="83111600"/>
    <s v="Prestacion de servicios de operador de telefonia celular para la gobernación de antioquia"/>
    <s v="Enero"/>
    <s v="15 meses"/>
    <s v="Contratación Directa"/>
    <s v="Recursos Propios"/>
    <n v="850071952"/>
    <n v="850071952"/>
    <s v="Si"/>
    <s v="Aprobadas"/>
    <s v="Diana David"/>
    <s v="Profesional Universitario (Logístico)"/>
    <n v="3839345"/>
    <s v="mariaalejandra.vallejo@antioquia.gov.co"/>
    <m/>
    <m/>
    <m/>
    <m/>
    <m/>
    <m/>
    <n v="7394"/>
    <n v="5149"/>
    <d v="2017-09-01T00:00:00"/>
    <n v="2017060098928"/>
    <n v="4600007212"/>
    <x v="3"/>
    <s v="Comunicación celular S.A. COMCEL S.A."/>
    <m/>
    <s v="En ejecución"/>
    <s v="Diana David"/>
    <s v="Tipo C:  Supervisión"/>
    <s v="Técnica, Administrativa, Financiera, Jurídica y contable."/>
  </r>
  <r>
    <x v="25"/>
    <n v="92121500"/>
    <s v="Prestar el servicio de vigilancia privada fija armada, canina y sin arma para el Departamento de Antioquia, Asamblea Departamental, Fábrica de Licores y Alcoholes de Antioquia, Bienes Muebles e Inmuebles y sedes externas."/>
    <s v="Enero"/>
    <s v="15 meses"/>
    <s v="Licitación Pública"/>
    <s v="Recursos Propios"/>
    <n v="5376747297"/>
    <n v="2089305153"/>
    <s v="Si"/>
    <s v="Aprobadas"/>
    <s v="Juan Carlos Arango Ramírez"/>
    <s v="Profesional Universitario (Logístico)"/>
    <s v="3839370"/>
    <s v="juan.arango@antioquia.gov.co"/>
    <m/>
    <m/>
    <m/>
    <m/>
    <m/>
    <m/>
    <n v="7347"/>
    <n v="15645"/>
    <d v="2017-08-15T00:00:00"/>
    <n v="2017060110237"/>
    <n v="4600007928"/>
    <x v="3"/>
    <s v="SERACIS LTDA"/>
    <m/>
    <s v="En ejecución"/>
    <s v="Sergio Alexander Contreras Romero"/>
    <s v="Tipo C:  Supervisión"/>
    <s v="Técnica, Administrativa, Financiera, Jurídica y contable."/>
  </r>
  <r>
    <x v="25"/>
    <n v="90121500"/>
    <s v="Adquisición de tiquetes aéreos para la Gobernación de Antioquia"/>
    <s v="Enero"/>
    <s v="15 meses"/>
    <s v="Contratación Directa"/>
    <s v="Recursos Propios"/>
    <n v="2307728260"/>
    <n v="70000000"/>
    <s v="Si"/>
    <s v="Aprobadas"/>
    <s v="Maria Victoria Hoyos "/>
    <s v="Profesional Universitario (Logístico)"/>
    <s v="3839345"/>
    <s v="victoria.hoyos@antioquia.gov.co"/>
    <m/>
    <m/>
    <m/>
    <m/>
    <m/>
    <m/>
    <n v="7571"/>
    <n v="15618"/>
    <d v="2017-10-05T00:00:00"/>
    <n v="2017060102139"/>
    <n v="4600007506"/>
    <x v="3"/>
    <s v="SERVICIO AEREO A TERRITORIOS NACIONALES S.A. SATENA"/>
    <n v="43465"/>
    <s v="En ejecución"/>
    <s v="Maria Victoria Hoyos Velasquez"/>
    <s v="Tipo C:  Supervisión"/>
    <s v="Técnica, Administrativa, Financiera, Jurídica y contable."/>
  </r>
  <r>
    <x v="25"/>
    <n v="78181500"/>
    <s v="Prestación del servicio de mantenimiento integral para el parque automotor de propiedad y al servicio del departamento de antioquia."/>
    <s v="Enero"/>
    <s v="15 meses"/>
    <s v="Selección Abreviada - Subasta Inversa"/>
    <s v="Recursos Propios"/>
    <n v="2268463600"/>
    <n v="1579338756"/>
    <s v="Si"/>
    <s v="Aprobadas"/>
    <s v="Juan Carlos Arango Ramírez"/>
    <s v="Profesional Universitario (Logístico)"/>
    <s v="3839370"/>
    <s v="juan.arango@antioquia.gov.co"/>
    <m/>
    <m/>
    <m/>
    <m/>
    <m/>
    <m/>
    <n v="7380"/>
    <n v="0"/>
    <d v="2017-08-31T00:00:00"/>
    <n v="2017060106522"/>
    <n v="4600007665"/>
    <x v="3"/>
    <s v="UNION TEMPORAL SERVICIO AUTOMOTRIZ ABURRA MOTORS"/>
    <m/>
    <s v="En ejecución"/>
    <s v="Rodolfo Marquez Ealo"/>
    <s v="Tipo C:  Supervisión"/>
    <s v="Técnica, Administrativa, Financiera, Jurídica y contable."/>
  </r>
  <r>
    <x v="25"/>
    <n v="78102200"/>
    <s v="Prestación de servicio de mensajería expresa que comprenda la recepción, recolección, acopio y entrega personalizada de envíos de correspondencia de la gobernación de antioquia y demás objetos postales a nivel local, nacional, e internacional, bajo estándares de celeridad, calidad y garantías del servicio in house."/>
    <s v="Enero"/>
    <s v="15 meses"/>
    <s v="Contratación Directa"/>
    <s v="Recursos Propios"/>
    <n v="578562317"/>
    <n v="439427225"/>
    <s v="Si"/>
    <s v="Aprobadas"/>
    <s v="Juan Carlos Arango Ramírez"/>
    <s v="Profesional Universitario (Logístico)"/>
    <s v="3839370"/>
    <s v="juan.arango@antioquia.gov.co"/>
    <m/>
    <m/>
    <m/>
    <m/>
    <m/>
    <m/>
    <n v="7561"/>
    <n v="4600007517"/>
    <d v="2017-10-05T00:00:00"/>
    <n v="2017060102512"/>
    <n v="4600007517"/>
    <x v="3"/>
    <s v="SERVICIOS POSTALES NACIONALES S.A"/>
    <m/>
    <s v="En ejecución"/>
    <s v="Marino Gutierrez Marquez "/>
    <s v="Tipo C:  Supervisión"/>
    <s v="Técnica, Administrativa, Financiera, Jurídica y contable."/>
  </r>
  <r>
    <x v="25"/>
    <n v="83101804"/>
    <s v="Suministro de energia y potencia electrica para el edificio del centro administrativo departamental y la fabrica de licores y alcoholes de antioquia como usuario no regulado."/>
    <s v="Enero"/>
    <s v="15 meses"/>
    <s v="Contratación Directa"/>
    <s v="Recursos Propios"/>
    <n v="2781833847"/>
    <n v="2781833847"/>
    <s v="Si"/>
    <s v="Aprobadas"/>
    <s v="Juan Guillermo Cañas R"/>
    <s v="Profesional Universitario (técnico)"/>
    <s v="3838489"/>
    <s v="juan.canas@antioquia.gov.co"/>
    <m/>
    <m/>
    <m/>
    <m/>
    <m/>
    <m/>
    <s v="2017-SS-22-0003"/>
    <n v="7550"/>
    <d v="2017-10-02T00:00:00"/>
    <n v="2017060102511"/>
    <s v="2017-SS-22-0003"/>
    <x v="3"/>
    <s v="EPM"/>
    <n v="43465"/>
    <s v="En ejecución"/>
    <s v="Juan Guillermo Cañas"/>
    <s v="Tipo C:  Supervisión"/>
    <s v="Técnica, Administrativa, Financiera, Jurídica y contable."/>
  </r>
  <r>
    <x v="25"/>
    <n v="78181701"/>
    <s v="Suminitro de combustible gasolina corriente, gasolina extra, acpm "/>
    <s v="Enero"/>
    <s v="15 meses"/>
    <s v="Selección Abreviada - Subasta Inversa"/>
    <s v="Recursos Propios"/>
    <n v="972967280"/>
    <n v="695477012"/>
    <s v="Si"/>
    <s v="Aprobadas"/>
    <s v="Javier Alonso Londoño H"/>
    <s v="Profesional Universitario (técnico)"/>
    <s v="3838870"/>
    <s v="javier.londono@antioquia.gov.co"/>
    <m/>
    <m/>
    <m/>
    <m/>
    <m/>
    <m/>
    <n v="7373"/>
    <n v="16756"/>
    <d v="2017-08-17T00:00:00"/>
    <n v="2017060102135"/>
    <n v="4600007507"/>
    <x v="3"/>
    <s v="DISTRACOM S.A "/>
    <n v="43465"/>
    <s v="En ejecución"/>
    <s v="Javier Alonso Londoño"/>
    <s v="Tipo C:  Supervisión"/>
    <s v="Técnica, Administrativa, Financiera, Jurídica y contable."/>
  </r>
  <r>
    <x v="25"/>
    <s v="72154100; 72151200"/>
    <s v="Mantenimiento preventivo y correctivo, con suministro e instalacion de repuestos, equipos y trabajos varios, para el sistema de aire acondicionado y ventilacion mecanica del centro administrastivo departamental y sedes externas."/>
    <s v="Enero"/>
    <s v="15 meses"/>
    <s v="Selección Abreviada - Subasta Inversa"/>
    <s v="Recursos Propios"/>
    <n v="239999906"/>
    <n v="220673611"/>
    <s v="Si"/>
    <s v="Aprobadas"/>
    <s v="Santiago Marín Restrepo"/>
    <s v="Profesional Universitario (técnico)"/>
    <s v="3838951"/>
    <s v="santiago.marin@antioquia.gov.co"/>
    <m/>
    <m/>
    <m/>
    <m/>
    <m/>
    <m/>
    <n v="7027"/>
    <n v="18269"/>
    <d v="2017-08-11T00:00:00"/>
    <s v="S2017060103137"/>
    <n v="4600007553"/>
    <x v="3"/>
    <s v="COOL AIR MULTIAIRES S.A.S."/>
    <m/>
    <s v="En ejecución"/>
    <s v="Santiago Marín Restrepo"/>
    <s v="Tipo C:  Supervisión"/>
    <s v="Técnica, Administrativa, Financiera, Jurídica y contable."/>
  </r>
  <r>
    <x v="25"/>
    <n v="72101506"/>
    <s v="Prestación del servicio de mantenimiento preventivo y correctivo con suministro de repuestos de los ascensores y garaventa marca mitsubishi instalados en el centro administrativo departamental"/>
    <s v="Enero"/>
    <s v="15 meses"/>
    <s v="Contratación Directa"/>
    <s v="Recursos Propios"/>
    <n v="334029055"/>
    <n v="250235674"/>
    <s v="Si"/>
    <s v="Aprobadas"/>
    <s v="Santiago Marín Restrepo"/>
    <s v="Profesional Universitario (técnico)"/>
    <s v="3838951"/>
    <s v="santiago.marin@antioquia.gov.co"/>
    <m/>
    <m/>
    <m/>
    <m/>
    <m/>
    <m/>
    <n v="7381"/>
    <n v="4600007210"/>
    <d v="2017-10-05T00:00:00"/>
    <n v="2017060102513"/>
    <n v="4600007210"/>
    <x v="3"/>
    <s v="MITSUBISHI ELECTRIC DE COLOMBIA LTDA"/>
    <m/>
    <s v="En ejecución"/>
    <s v="Santiago Marín Restrepo"/>
    <s v="Tipo C:  Supervisión"/>
    <s v="Técnica, Administrativa, Financiera, Jurídica y contable."/>
  </r>
  <r>
    <x v="25"/>
    <n v="41103007"/>
    <s v="Suministro de energía térmica mediante agua helada desde la central de generación del distrito térmico hasta las instalaciones del centro administrativo departamental-cad- para ser usada en su sistema de aire acondicionado"/>
    <s v="Enero"/>
    <s v="14 meses"/>
    <s v="Contratación Directa"/>
    <s v="Recursos Propios"/>
    <n v="2089305153"/>
    <n v="2089305153"/>
    <s v="Si"/>
    <s v="Aprobadas"/>
    <s v="Juan Carlos Arango Ramírez"/>
    <s v="Profesional Universitario (Logístico)"/>
    <s v="3839370"/>
    <s v="juan.arango@antioquia.gov.co"/>
    <m/>
    <m/>
    <m/>
    <m/>
    <m/>
    <m/>
    <s v="2017-SS-22-0004 "/>
    <s v="NA (PAGO SERVICIOS PUBLICOS Gob.Ant.)"/>
    <d v="2017-10-04T00:00:00"/>
    <n v="2017060092935"/>
    <s v="2017-SS-22-0004 Y POR EPM CT-2017-001546"/>
    <x v="3"/>
    <s v="EMPRESAS PUBLICAS DE MEDELLIN E.S.P."/>
    <m/>
    <s v="En ejecución"/>
    <s v="Santiago Marín Restrepo"/>
    <s v="Tipo C:  Supervisión"/>
    <s v="Técnica, Administrativa, Financiera, Jurídica y contable."/>
  </r>
  <r>
    <x v="25"/>
    <n v="76111500"/>
    <s v="Prestación de servicios de aseo, cafeteria y mantenimiento gemeral, con suministro de insumos necesarios para la realización de esta labor, en las instalaciones del Centro Administrativo Departamental y Sedes externas"/>
    <s v="Enero"/>
    <s v="15 meses"/>
    <s v="Selección Abreviada - Subasta Inversa"/>
    <s v="Recursos Propios"/>
    <n v="2203503881"/>
    <n v="1844990936"/>
    <s v="Si"/>
    <s v="Aprobadas"/>
    <s v="Juan Guillermo Cañas R"/>
    <s v="Profesional Universitario (técnico)"/>
    <s v="3838489"/>
    <s v="juan.canas@antioquia.gov.co"/>
    <m/>
    <m/>
    <m/>
    <m/>
    <m/>
    <m/>
    <n v="7365"/>
    <n v="18264"/>
    <d v="2017-09-01T00:00:00"/>
    <n v="2017060105691"/>
    <n v="4600007614"/>
    <x v="3"/>
    <s v="CENTRO ASEO MANTENIMIENTO PROFESIONAL S.A.S"/>
    <m/>
    <s v="En ejecución"/>
    <s v="Juan Guillermo cañas"/>
    <s v="Tipo C:  Supervisión"/>
    <s v="Técnica, Administrativa, Financiera, Jurídica y contable."/>
  </r>
  <r>
    <x v="25"/>
    <s v="80101600; 80111700; 81141900"/>
    <s v="Elaborar estrategia tecnológica y de contenidos multimedia, para la operación integral de la herramienta feria virtual antioquia honesta"/>
    <s v="Enero"/>
    <s v="10 meses"/>
    <s v="Contratación Directa"/>
    <s v="Recursos Propios"/>
    <n v="491525698"/>
    <n v="421307741"/>
    <s v="Si"/>
    <s v="Solicitadas"/>
    <s v="Juan Carlos Arango Ramírez"/>
    <s v="Profesional Universitario (Logístico)"/>
    <s v="3839370"/>
    <s v="juan.arango@antioquia.gov.co"/>
    <m/>
    <m/>
    <m/>
    <m/>
    <m/>
    <m/>
    <n v="7963"/>
    <n v="19122"/>
    <d v="2017-11-10T00:00:00"/>
    <n v="2017060109240"/>
    <n v="4600007860"/>
    <x v="3"/>
    <s v="VALOR + SAS"/>
    <n v="43465"/>
    <s v="En ejecución"/>
    <s v="Ahysen Arboleda Montañez - Maria Helena Zapata Gómez -Eliana Patricia Gallego Ospina - Juan Carlos Arango Ramirez"/>
    <s v="Tipo C:  Supervisión"/>
    <s v="Técnica, Administrativa, Financiera, Jurídica y contable."/>
  </r>
  <r>
    <x v="25"/>
    <s v=" 24101601"/>
    <s v="Modernización del ascensor de carga del centro administrativo departamental cad."/>
    <s v="Enero"/>
    <s v="10 meses"/>
    <s v="Contratación Directa"/>
    <s v="Recursos Propios"/>
    <n v="247610247"/>
    <n v="147610247"/>
    <s v="Si"/>
    <s v="Aprobadas"/>
    <s v="Santiago Marín Restrepo"/>
    <s v="Profesional Universitario (técnico)"/>
    <s v="3838951"/>
    <s v="santiago.marin@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s adecuaciones de seguridad "/>
    <s v="Adecuación del ascensor"/>
    <n v="7969"/>
    <n v="19645"/>
    <d v="2017-12-06T00:00:00"/>
    <n v="2017060112898"/>
    <n v="4600007957"/>
    <x v="3"/>
    <s v="MITSUBISHI ELECTRIC DE COLOMBIA LIMITADA"/>
    <m/>
    <s v="En ejecución"/>
    <s v="Santiago Marín Restrepo"/>
    <s v="Tipo C:  Supervisión"/>
    <s v="Técnica, Administrativa, Financiera, Jurídica y contable."/>
  </r>
  <r>
    <x v="25"/>
    <n v="72102900"/>
    <s v="Obras civiles de adecuación para la modernización del ascensor de carga del Centro Administrativo Departamental &quot;José María Cordova&quot;, de la Gobernación de Antioquia."/>
    <s v="Enero"/>
    <s v="18 meses"/>
    <s v="Mínima Cuantía"/>
    <s v="Recursos Propios"/>
    <n v="68600246"/>
    <n v="55245135"/>
    <s v="Si"/>
    <s v="Aprobadas"/>
    <s v="William Vega Arango"/>
    <s v="Profesional Universitario (técnico)"/>
    <s v="3838999"/>
    <s v="william.vega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s adecuaciones de seguridad "/>
    <s v="Adecuación del ascensor"/>
    <n v="7996"/>
    <m/>
    <d v="2017-11-30T00:00:00"/>
    <n v="4600007987"/>
    <n v="4600007987"/>
    <x v="1"/>
    <s v="CONHIME SAS"/>
    <n v="43374"/>
    <s v="En ejecución"/>
    <s v="William Vega Arango"/>
    <s v="Tipo C:  Supervisión"/>
    <s v="Técnica, Administrativa, Financiera, Jurídica y contable."/>
  </r>
  <r>
    <x v="25"/>
    <n v="55101500"/>
    <s v="Suscripción de cuatro (4) publicaciones físicas: constitución política de colombia, código de procedimiento administrativos y de lo contencioso administrativo, código general del proceso, y código laboral colombiano; y publicaciones en medio electrónicas especializadas en materia jurídico y contable para todas las áreas del derecho colombiano con actualización permanente tanto física como en internet activadas por dirección ip para consulta de todas las dependencias de la secretaría general del departamento de antioquia"/>
    <s v="Enero"/>
    <s v="10 meses"/>
    <s v="Contratación Directa"/>
    <s v="Recursos Propios"/>
    <n v="38000000"/>
    <n v="38000000"/>
    <s v="No"/>
    <s v="N/A"/>
    <s v="Juan Carlos Arango Ramírez"/>
    <s v="Profesional Universitario (Logístico)"/>
    <s v="3839370"/>
    <s v="juan.arango@antioquia.gov.co"/>
    <m/>
    <m/>
    <m/>
    <m/>
    <m/>
    <m/>
    <n v="8023"/>
    <n v="19908"/>
    <d v="2018-01-17T00:00:00"/>
    <n v="2018060003513"/>
    <n v="4600007996"/>
    <x v="3"/>
    <s v="LEGIS EDITORES SA"/>
    <n v="43465"/>
    <s v="En ejecución"/>
    <s v="Luis Fernando Úsuga"/>
    <s v="Tipo C:  Supervisión"/>
    <s v="Técnica, Administrativa, Financiera, Jurídica y contable."/>
  </r>
  <r>
    <x v="25"/>
    <n v="80121600"/>
    <s v="Prestación de servicios de apoyo en la revisión permanente de los procesos judiciales en los que tiene interés el departamento de antioquia, con jurisdicción en la ciudad de Barranquilla."/>
    <s v="Enero"/>
    <s v="6 meses"/>
    <s v="Contratación Directa"/>
    <s v="Recursos Propios"/>
    <n v="12374879"/>
    <n v="12374879"/>
    <s v="No"/>
    <s v="N/A"/>
    <s v="Juan Carlos Arango Ramírez"/>
    <s v="Profesional Universitario (Logístico)"/>
    <s v="3839370"/>
    <s v="juan.arango@antioquia.gov.co"/>
    <m/>
    <m/>
    <m/>
    <m/>
    <m/>
    <m/>
    <n v="8010"/>
    <n v="19908"/>
    <d v="2018-01-16T00:00:00"/>
    <n v="4600007995"/>
    <n v="4600007995"/>
    <x v="3"/>
    <s v="BARRERO PINZON ZAIRA YANUBY"/>
    <n v="43465"/>
    <s v="En ejecución"/>
    <s v="Diana Marcela Raigoza Duque"/>
    <s v="Tipo C:  Supervisión"/>
    <s v="Técnica, Administrativa, Financiera, Jurídica y contable."/>
  </r>
  <r>
    <x v="25"/>
    <n v="93141707"/>
    <s v="Contrato de prestación de servicios para la conservación, restauración y preservación de documentos en el archivo histórico de Antioquia."/>
    <s v="Junio"/>
    <s v="4 meses"/>
    <s v="Contratación Directa"/>
    <s v="Recursos Propios"/>
    <n v="63000000"/>
    <n v="63000000"/>
    <s v="No"/>
    <s v="N/A"/>
    <s v="Marino Gutierrez Marquez"/>
    <s v="Profesional Universitario "/>
    <s v="3839365"/>
    <s v="marino.gutierrez@antioquia.gov.co"/>
    <m/>
    <m/>
    <m/>
    <m/>
    <m/>
    <m/>
    <m/>
    <m/>
    <m/>
    <m/>
    <m/>
    <x v="0"/>
    <m/>
    <m/>
    <s v="Sin iniciar etapa precontractual"/>
    <s v="Traslado interno "/>
    <s v="Tipo C:  Supervisión"/>
    <s v="Técnica, Administrativa, Financiera, Jurídica y contable."/>
  </r>
  <r>
    <x v="25"/>
    <s v="76111501 "/>
    <s v="Mantenimiento y alistamiento de fachada y ventaneria del edificio Gobernacion de Antioquia y edificio Asamblea Departamental (incluye empaques para ventanería) Reposición."/>
    <s v="Enero"/>
    <s v="10 meses"/>
    <s v="Selección Abreviada - Menor Cuantía"/>
    <s v="Recursos Propios"/>
    <n v="200000000"/>
    <n v="200000000"/>
    <s v="No"/>
    <s v="N/A"/>
    <s v="Juan Carlos Gallego O"/>
    <s v="Profesional Universitario (técnico)"/>
    <s v="3839394"/>
    <s v="juan.gallegoosorio@antioquia.gov.co"/>
    <m/>
    <m/>
    <m/>
    <m/>
    <m/>
    <m/>
    <m/>
    <m/>
    <m/>
    <m/>
    <m/>
    <x v="0"/>
    <m/>
    <m/>
    <s v="Sin iniciar etapa precontractual"/>
    <s v="Actualizar el presupuesto y objeto"/>
    <s v="Tipo C:  Supervisión"/>
    <s v="Técnica, Administrativa, Financiera, Jurídica y contable."/>
  </r>
  <r>
    <x v="25"/>
    <n v="72102900"/>
    <s v="Mantenimiento preventivo y correctivo de salvaescaleras del costado oriental piso 12 - 13 marca VIMEC"/>
    <s v="Enero"/>
    <s v="11 meses"/>
    <s v="Mínima Cuantía"/>
    <s v="Recursos Propios"/>
    <n v="15000000"/>
    <n v="15000000"/>
    <s v="No"/>
    <s v="N/A"/>
    <s v="Donaldy Giraldo Garcia"/>
    <s v="Profesional Universitario (técnico)"/>
    <s v="3839690"/>
    <s v="donaldy.giraldo@antioquia.gov.co"/>
    <m/>
    <m/>
    <m/>
    <m/>
    <m/>
    <m/>
    <m/>
    <m/>
    <m/>
    <m/>
    <m/>
    <x v="0"/>
    <m/>
    <m/>
    <s v="Sin iniciar etapa precontractual"/>
    <m/>
    <s v="Tipo C:  Supervisión"/>
    <s v="Técnica, Administrativa, Financiera, Jurídica y contable."/>
  </r>
  <r>
    <x v="25"/>
    <n v="78111800"/>
    <s v="Prestación de servicio de transporte terrestre automotor para apoyar la gestión de la Gobernación de Antioquia."/>
    <s v="Enero"/>
    <s v="11 meses"/>
    <s v="Selección Abreviada - Subasta Inversa"/>
    <s v="Recursos Propios"/>
    <n v="2213053920"/>
    <n v="173191000"/>
    <s v="No"/>
    <s v="N/A"/>
    <s v="Juan Guillermo Cañas R"/>
    <s v="Profesional Universitario (técnico)"/>
    <s v="3838489"/>
    <s v="juan.canas@antioquia.gov.co"/>
    <m/>
    <m/>
    <m/>
    <m/>
    <m/>
    <m/>
    <s v="SA-22-01-2018"/>
    <m/>
    <m/>
    <m/>
    <m/>
    <x v="0"/>
    <m/>
    <m/>
    <s v="Sin iniciar etapa precontractual"/>
    <m/>
    <s v="Tipo C:  Supervisión"/>
    <s v="Técnica, Administrativa, Financiera, Jurídica y contable."/>
  </r>
  <r>
    <x v="25"/>
    <n v="32101656"/>
    <s v="Prestación del servicio de monitoreo para la administracion integral del parque automotor del Departamento de Antioquia - AVL"/>
    <s v="Enero"/>
    <s v="11 meses"/>
    <s v="Selección Abreviada - Subasta Inversa"/>
    <s v="Recursos Propios"/>
    <n v="131000000"/>
    <n v="131000000"/>
    <s v="No"/>
    <s v="N/A"/>
    <s v="Javier Alonso Londoño H"/>
    <s v="Profesional Universitario (técnico)"/>
    <s v="3838870"/>
    <s v="javier.londono@antioquia.gov.co"/>
    <m/>
    <m/>
    <m/>
    <m/>
    <m/>
    <m/>
    <m/>
    <m/>
    <m/>
    <m/>
    <m/>
    <x v="0"/>
    <m/>
    <m/>
    <s v="Sin iniciar etapa precontractual"/>
    <m/>
    <s v="Tipo C:  Supervisión"/>
    <s v="Técnica, Administrativa, Financiera, Jurídica y contable."/>
  </r>
  <r>
    <x v="25"/>
    <n v="39121000"/>
    <s v="Mantenimiento preventivo y correctivo con suministro de repuestos de las nidades del Sistema Ininterrumpido de Potencia (UPS), instalado en el Centro Administrativo Departamental-CAD y sedes externas"/>
    <s v="Enero"/>
    <s v="11 meses"/>
    <s v="Contratación Directa"/>
    <s v="Recursos Propios"/>
    <n v="35244431"/>
    <n v="35244431"/>
    <s v="No"/>
    <s v="N/A"/>
    <s v="Juan Carlos Gallego O"/>
    <s v="Profesional Universitario (técnico)"/>
    <s v="3839394"/>
    <s v="juan.gallegoosorio@antioquia.gov.co"/>
    <m/>
    <m/>
    <m/>
    <m/>
    <m/>
    <m/>
    <n v="8019"/>
    <n v="43116"/>
    <d v="2018-01-16T00:00:00"/>
    <n v="2018060003668"/>
    <n v="4600007997"/>
    <x v="3"/>
    <s v="UP SISTEMAS SAS"/>
    <n v="43465"/>
    <s v="En ejecución"/>
    <m/>
    <s v="Tipo C:  Supervisión"/>
    <s v="Técnica, Administrativa, Financiera, Jurídica y contable."/>
  </r>
  <r>
    <x v="25"/>
    <n v="72151500"/>
    <s v="Mantenimiento preventivo y correctivo para interruptores (dobles tiros), gabinetes de control baja tensión, tableros, banco de condensadores de la subestación de energia, plantas de emergencia del cad, el pas y la planta contra incendio del CAD."/>
    <s v="Enero"/>
    <s v="10 meses"/>
    <s v="Mínima Cuantía"/>
    <s v="Recursos Propios"/>
    <n v="70000000"/>
    <n v="70000000"/>
    <s v="No"/>
    <s v="N/A"/>
    <s v="José Mauricio Mesa R"/>
    <s v="Profesional Universitario (técnico)"/>
    <s v="3839339"/>
    <s v="jose.mesa@antioquia.gov.co"/>
    <m/>
    <m/>
    <m/>
    <m/>
    <m/>
    <m/>
    <m/>
    <n v="20922"/>
    <m/>
    <m/>
    <m/>
    <x v="2"/>
    <m/>
    <m/>
    <s v="En etapa precontractual"/>
    <m/>
    <s v="Tipo C:  Supervisión"/>
    <s v="Técnica, Administrativa, Financiera, Jurídica y contable."/>
  </r>
  <r>
    <x v="25"/>
    <s v="72154022; 73152108"/>
    <s v="Mantenimiento y reparación del sistema de bombas de nivel freático, bombas del sistema de agua potable, sistemas de hidrófilo y motores de puertas garajes del cad y sedes externas&quot;"/>
    <s v="Enero"/>
    <s v="12 meses"/>
    <s v="Mínima Cuantía"/>
    <s v="Recursos Propios"/>
    <n v="59745617"/>
    <n v="59745617"/>
    <s v="No"/>
    <s v="N/A"/>
    <s v="William Vega Arango"/>
    <s v="Profesional Universitario (técnico)"/>
    <s v="3838999"/>
    <s v="william.vegaa@antioquia.gov.co"/>
    <m/>
    <m/>
    <m/>
    <m/>
    <m/>
    <m/>
    <m/>
    <m/>
    <m/>
    <m/>
    <m/>
    <x v="0"/>
    <m/>
    <m/>
    <s v="Sin iniciar etapa precontractual"/>
    <m/>
    <s v="Tipo C:  Supervisión"/>
    <s v="Técnica, Administrativa, Financiera, Jurídica y contable."/>
  </r>
  <r>
    <x v="25"/>
    <n v="53102710"/>
    <s v="Suministro de dotación, uniformes e implementos deportivos para los trabajadores oficiales del departamento de antioquia "/>
    <s v="Enero"/>
    <s v="11 meses"/>
    <s v="Mínima Cuantía"/>
    <s v="Recursos Propios"/>
    <n v="44935000"/>
    <n v="44935000"/>
    <s v="No"/>
    <s v="N/A"/>
    <s v="Rodolfo Marquez Ealo"/>
    <s v="Profesional Universitario (Logístico)"/>
    <n v="3839345"/>
    <s v="mariaalejandra.vallejo@antioquia.gov.co"/>
    <m/>
    <m/>
    <m/>
    <m/>
    <m/>
    <m/>
    <m/>
    <m/>
    <m/>
    <m/>
    <m/>
    <x v="0"/>
    <m/>
    <m/>
    <s v="Sin iniciar etapa precontractual"/>
    <m/>
    <s v="Tipo C:  Supervisión"/>
    <s v="Técnica, Administrativa, Financiera, Jurídica y contable."/>
  </r>
  <r>
    <x v="25"/>
    <n v="80111701"/>
    <s v="Prestar servicios profesionales para la asesoría jurídica, asistencia y acompañamiento en proyectos especiales que fueron materia del Plan de Gobierno &quot;Pensando en Grande&quot;."/>
    <s v="Enero"/>
    <s v="11 meses"/>
    <s v="Contratación Directa"/>
    <s v="Recursos Propios"/>
    <n v="80338148"/>
    <n v="80338148"/>
    <s v="No"/>
    <s v="N/A"/>
    <s v="Juan Carlos Arango Ramírez"/>
    <s v="Profesional Universitario (Logístico)"/>
    <s v="3839370"/>
    <s v="juan.arango@antioquia.gov.co"/>
    <m/>
    <m/>
    <m/>
    <m/>
    <m/>
    <m/>
    <n v="8039"/>
    <n v="20179"/>
    <d v="2018-01-16T00:00:00"/>
    <n v="4600008011"/>
    <n v="4600008011"/>
    <x v="3"/>
    <s v="FRANCISCO GUILLERMO MEJIA MEJIA"/>
    <n v="43465"/>
    <s v="En etapa precontractual"/>
    <m/>
    <s v="Tipo C:  Supervisión"/>
    <s v="Técnica, Administrativa, Financiera, Jurídica y contable."/>
  </r>
  <r>
    <x v="25"/>
    <n v="80111701"/>
    <s v="Prestar servicios profesionales para la asesoria juridica especializada. asistencia y acompañamiento en temas inherentes a proyectos especiales trascendentales y estrategicos para el Departamento de Antioquia."/>
    <s v="Enero"/>
    <s v="11 meses"/>
    <s v="Contratación Directa"/>
    <s v="Recursos Propios"/>
    <n v="80338148"/>
    <n v="80338148"/>
    <s v="No"/>
    <s v="N/A"/>
    <s v="Juan Carlos Arango Ramírez"/>
    <s v="Profesional Universitario (Logístico)"/>
    <s v="3839370"/>
    <s v="juan.arango@antioquia.gov.co"/>
    <m/>
    <m/>
    <m/>
    <m/>
    <m/>
    <m/>
    <n v="8033"/>
    <n v="20178"/>
    <d v="2018-01-16T00:00:00"/>
    <n v="4600008011"/>
    <n v="4600008011"/>
    <x v="3"/>
    <s v="ALVARO DE JESÚS LÓPEZ ARISTIZÁBAL"/>
    <n v="43465"/>
    <s v="En etapa precontractual"/>
    <m/>
    <s v="Tipo C:  Supervisión"/>
    <s v="Técnica, Administrativa, Financiera, Jurídica y contable."/>
  </r>
  <r>
    <x v="25"/>
    <s v="80101500; 83121600; 80121500; 80121600; 80121700"/>
    <s v="Servicio de agenda virtual de audiencias y acceso virtual a todas las notificaciones de sentencias y autos proferidos dentro de los procesos judiciales y prejudiciales en los que tiene interés el Departamento de Antioquia."/>
    <s v="Enero"/>
    <s v="4 meses"/>
    <s v="Contratación Directa"/>
    <s v="Recursos Propios"/>
    <n v="321264872"/>
    <n v="321264872"/>
    <s v="No"/>
    <s v="N/A"/>
    <s v="Juan Carlos Arango Ramírez"/>
    <s v="Profesional Universitario (Logístico)"/>
    <s v="3839370"/>
    <s v="juan.arango@antioquia.gov.co"/>
    <m/>
    <m/>
    <m/>
    <m/>
    <m/>
    <m/>
    <n v="8030"/>
    <n v="43117"/>
    <d v="2018-01-16T00:00:00"/>
    <n v="4600007994"/>
    <n v="4600007994"/>
    <x v="3"/>
    <s v="LITIGIO VIRTUAL.COM"/>
    <m/>
    <s v="En ejecución"/>
    <m/>
    <s v="Tipo C:  Supervisión"/>
    <s v="Técnica, Administrativa, Financiera, Jurídica y contable."/>
  </r>
  <r>
    <x v="25"/>
    <n v="72102900"/>
    <s v="Obras civiles para la remodelación total del salón Pedro Justo Berrio en el piso 12 de la Gobernación de Antioquia, "/>
    <s v="Enero"/>
    <s v="9 meses"/>
    <s v="Selección Abreviada - Menor Cuantía"/>
    <s v="Recursos Propios"/>
    <n v="130000000"/>
    <n v="130000000"/>
    <s v="No"/>
    <s v="N/A"/>
    <s v="Juan Carlos Gallego O"/>
    <s v="Profesional Universitario (técnico)"/>
    <s v="3839394"/>
    <s v="juan.gallegoosorio@antioquia.gov.co"/>
    <m/>
    <m/>
    <m/>
    <m/>
    <m/>
    <m/>
    <m/>
    <m/>
    <m/>
    <m/>
    <m/>
    <x v="0"/>
    <m/>
    <m/>
    <s v="Sin iniciar etapa precontractual"/>
    <m/>
    <s v="Tipo C:  Supervisión"/>
    <s v="Técnica, Administrativa, Financiera, Jurídica y contable."/>
  </r>
  <r>
    <x v="25"/>
    <s v="47121800; 47121900; 47132100; 47121700; 47131600; 47131800; 47131500; 14111700; 50201700; 52151500; 50202300; 50161500"/>
    <s v="Suministro y distribución de insumos de aseo para el funcionamiento del centro administrativo departamental (cad) y sus sedes externas.”"/>
    <s v="Marzo"/>
    <s v="10 meses"/>
    <s v="Mínima Cuantía"/>
    <s v="Recursos Propios"/>
    <n v="75037066"/>
    <n v="75037066"/>
    <s v="No"/>
    <s v="N/A"/>
    <s v="Luz Marina Martinez A"/>
    <s v="profesional Especializado (técnico)"/>
    <s v="3838956"/>
    <s v="luz.martinez@antioquia.gov.co"/>
    <m/>
    <m/>
    <m/>
    <m/>
    <m/>
    <m/>
    <m/>
    <m/>
    <m/>
    <m/>
    <m/>
    <x v="0"/>
    <m/>
    <m/>
    <s v="Sin iniciar etapa precontractual"/>
    <m/>
    <s v="Tipo C:  Supervisión"/>
    <s v="Técnica, Administrativa, Financiera, Jurídica y contable."/>
  </r>
  <r>
    <x v="25"/>
    <s v="47121800; 47121900; 47132100; 47121700; 47131600; 47131800; 47131500; 14111700; 50201700; 52151500; 50202300; 50161500"/>
    <s v="Suministro de café especial para el consumo de servidores publicos que laborarn eln el cad y sus sedes externas."/>
    <s v="Enero"/>
    <s v="10 meses"/>
    <s v="Mínima Cuantía"/>
    <s v="Recursos Propios"/>
    <n v="77384916"/>
    <n v="77384916"/>
    <s v="No"/>
    <s v="N/A"/>
    <s v="Luz Marina Martinez A"/>
    <s v="profesional Especializado (técnico)"/>
    <s v="3838956"/>
    <s v="luz.martinez@antioquia.gov.co"/>
    <m/>
    <m/>
    <m/>
    <m/>
    <m/>
    <m/>
    <m/>
    <m/>
    <m/>
    <m/>
    <m/>
    <x v="0"/>
    <m/>
    <m/>
    <s v="Sin iniciar etapa precontractual"/>
    <m/>
    <s v="Tipo C:  Supervisión"/>
    <s v="Técnica, Administrativa, Financiera, Jurídica y contable."/>
  </r>
  <r>
    <x v="25"/>
    <s v="39121700; 31162800"/>
    <s v="Suministro de insumos y herramientas para el mantenimiento del centro adminitrativo departamental y sedes externas."/>
    <s v="Enero"/>
    <s v="11 meses"/>
    <s v="Selección Abreviada - Subasta Inversa"/>
    <s v="Recursos Propios"/>
    <n v="100000000"/>
    <n v="100000000"/>
    <s v="No"/>
    <s v="N/A"/>
    <s v="William Vega Arango"/>
    <s v="Profesional Universitario (técnico)"/>
    <s v="3838955"/>
    <s v="william.vegaa@antioquia.gov.co"/>
    <m/>
    <m/>
    <m/>
    <m/>
    <m/>
    <m/>
    <m/>
    <m/>
    <m/>
    <m/>
    <m/>
    <x v="0"/>
    <m/>
    <m/>
    <s v="Sin iniciar etapa precontractual"/>
    <m/>
    <s v="Tipo C:  Supervisión"/>
    <s v="Técnica, Administrativa, Financiera, Jurídica y contable."/>
  </r>
  <r>
    <x v="25"/>
    <n v="78181500"/>
    <s v="Prestación de servicios de mantenimiento integral, para las motos al servicio del Departamento de Antioquia."/>
    <s v="Enero"/>
    <s v="10 meses"/>
    <s v="Mínima Cuantía"/>
    <s v="Recursos Propios"/>
    <n v="70000000"/>
    <n v="70000000"/>
    <s v="No"/>
    <s v="N/A"/>
    <s v="Juan Carlos Arango Ramírez"/>
    <s v="Profesional Universitario (Logístico)"/>
    <s v="3839370"/>
    <s v="juan.arango@antioquia.gov.co"/>
    <m/>
    <m/>
    <m/>
    <m/>
    <m/>
    <m/>
    <m/>
    <m/>
    <m/>
    <m/>
    <m/>
    <x v="0"/>
    <m/>
    <m/>
    <s v="Sin iniciar etapa precontractual"/>
    <m/>
    <s v="Tipo C:  Supervisión"/>
    <s v="Técnica, Administrativa, Financiera, Jurídica y contable."/>
  </r>
  <r>
    <x v="25"/>
    <n v="70111703"/>
    <s v="Mantenimiento general y de jardinería para la Casa Fiscal de Antioquia &quot;Sede Bogotá&quot;"/>
    <s v="Enero"/>
    <s v="4 meses"/>
    <s v="Mínima Cuantía"/>
    <s v="Recursos Propios"/>
    <n v="65000000"/>
    <n v="65000000"/>
    <s v="No"/>
    <s v="N/A"/>
    <s v="Juan Carlos Gallego O"/>
    <s v="Profesional Universitario (técnico)"/>
    <s v="3839394"/>
    <s v="juan.gallegoosorio@antioquia.gov.co"/>
    <m/>
    <m/>
    <m/>
    <m/>
    <m/>
    <m/>
    <m/>
    <m/>
    <m/>
    <m/>
    <m/>
    <x v="0"/>
    <m/>
    <m/>
    <s v="Sin iniciar etapa precontractual"/>
    <m/>
    <s v="Tipo C:  Supervisión"/>
    <s v="Técnica, Administrativa, Financiera, Jurídica y contable."/>
  </r>
  <r>
    <x v="25"/>
    <n v="72121101"/>
    <s v="Construcción de estación para bicicletas del centro Administrativo Departamental Gobernación de Antioquia."/>
    <s v="Febrero"/>
    <s v="3 meses"/>
    <s v="Mínima Cuantía"/>
    <s v="Recursos Propios"/>
    <n v="74500000"/>
    <n v="74500000"/>
    <s v="No"/>
    <s v="N/A"/>
    <s v="Juan Carlos Gallego O"/>
    <s v="Profesional Universitario (técnico)"/>
    <s v="3839394"/>
    <s v="juan.gallegoosorio@antioquia.gov.co"/>
    <m/>
    <m/>
    <m/>
    <m/>
    <m/>
    <m/>
    <m/>
    <m/>
    <m/>
    <m/>
    <m/>
    <x v="0"/>
    <m/>
    <m/>
    <s v="Sin iniciar etapa precontractual"/>
    <m/>
    <s v="Tipo C:  Supervisión"/>
    <s v="Técnica, Administrativa, Financiera, Jurídica y contable."/>
  </r>
  <r>
    <x v="25"/>
    <n v="39111700"/>
    <s v="Suministro de señalética lumínica y lámparas de emergencia para los pisos del centro administrativo departamental."/>
    <s v="Febrero"/>
    <s v="10 meses"/>
    <s v="Mínima Cuantía"/>
    <s v="Recursos Propios"/>
    <n v="45000000"/>
    <n v="45000000"/>
    <s v="No"/>
    <s v="N/A"/>
    <s v="José Mauricio Mesa R"/>
    <s v="Profesional Universitario (técnico)"/>
    <s v="3839339"/>
    <s v="jose.mesa@antioquia.gov.co"/>
    <m/>
    <m/>
    <m/>
    <m/>
    <m/>
    <m/>
    <m/>
    <m/>
    <m/>
    <m/>
    <m/>
    <x v="0"/>
    <m/>
    <m/>
    <s v="Sin iniciar etapa precontractual"/>
    <m/>
    <s v="Tipo C:  Supervisión"/>
    <s v="Técnica, Administrativa, Financiera, Jurídica y contable."/>
  </r>
  <r>
    <x v="25"/>
    <n v="46191601"/>
    <s v="Suministro y mantenimiento de los extintores instalados en el CAD y sedes externas."/>
    <s v="Febrero"/>
    <s v="10 meses"/>
    <s v="Mínima Cuantía"/>
    <s v="Recursos Propios"/>
    <n v="24548014"/>
    <n v="24548014"/>
    <s v="No"/>
    <s v="N/A"/>
    <s v="Luz Marina Martinez A"/>
    <s v="profesional Especializado (técnico)"/>
    <s v="3838956"/>
    <s v="luz.martinez@antioquia.gov.co"/>
    <m/>
    <m/>
    <m/>
    <m/>
    <m/>
    <m/>
    <m/>
    <m/>
    <m/>
    <m/>
    <m/>
    <x v="0"/>
    <m/>
    <m/>
    <s v="Sin iniciar etapa precontractual"/>
    <m/>
    <s v="Tipo C:  Supervisión"/>
    <s v="Técnica, Administrativa, Financiera, Jurídica y contable."/>
  </r>
  <r>
    <x v="25"/>
    <n v="72102100"/>
    <s v="Prestación del servicio de fumigación integral contra plagas en las instalaciones del centro administrativo departamental y sus sedes externas"/>
    <s v="Febrero"/>
    <s v="6 meses"/>
    <s v="Mínima Cuantía"/>
    <s v="Recursos Propios"/>
    <n v="44593473"/>
    <n v="44593473"/>
    <s v="No"/>
    <s v="N/A"/>
    <s v="Luz Marina Martinez A"/>
    <s v="profesional Especializado (técnico)"/>
    <s v="3838956"/>
    <s v="luz.martinez@antioquia.gov.co"/>
    <m/>
    <m/>
    <m/>
    <m/>
    <m/>
    <m/>
    <m/>
    <m/>
    <m/>
    <m/>
    <m/>
    <x v="0"/>
    <m/>
    <m/>
    <s v="Sin iniciar etapa precontractual"/>
    <m/>
    <s v="Tipo C:  Supervisión"/>
    <s v="Técnica, Administrativa, Financiera, Jurídica y contable."/>
  </r>
  <r>
    <x v="25"/>
    <n v="72102900"/>
    <s v="Mantenimiento y reparación de impermeabilización de losas de cubierta y demarcación de helipuertos del centro administrativo departamental “José María Córdova” de la Gobernación de Antioquia” y edificio de la Asamblea Departamental. "/>
    <s v="Febrero"/>
    <s v="6 meses"/>
    <s v="Selección Abreviada - Menor Cuantía"/>
    <s v="Recursos Propios"/>
    <n v="100000000"/>
    <n v="100000000"/>
    <s v="No"/>
    <s v="N/A"/>
    <s v="William Vega Arango"/>
    <s v="Profesional Universitario (técnico)"/>
    <s v="3838999"/>
    <s v="william.vegaa@antioquia.gov.co"/>
    <m/>
    <m/>
    <m/>
    <m/>
    <m/>
    <m/>
    <m/>
    <m/>
    <m/>
    <m/>
    <m/>
    <x v="0"/>
    <m/>
    <m/>
    <s v="Sin iniciar etapa precontractual"/>
    <m/>
    <s v="Tipo C:  Supervisión"/>
    <s v="Técnica, Administrativa, Financiera, Jurídica y contable."/>
  </r>
  <r>
    <x v="25"/>
    <s v="47121800; 47121900; 47132100; 47121700; 47131600; 47131800; 47131500; 14111700; 50201700; 52151500; 50202300; 50161500"/>
    <s v="Suministro de insumos de papelería para el funcionamiento del centro administrativo departamental (CAD) y sus sedes externas"/>
    <s v="Abril"/>
    <s v="6 meses"/>
    <s v="Selección Abreviada - Subasta Inversa"/>
    <s v="Recursos Propios"/>
    <n v="468000000"/>
    <n v="468000000"/>
    <s v="No"/>
    <s v="N/A"/>
    <s v="María Nés Ochoa "/>
    <s v="Profesional Universitario (Logístico)"/>
    <s v="3839370"/>
    <s v="juan.arango@antioquia.gov.co"/>
    <m/>
    <m/>
    <m/>
    <m/>
    <m/>
    <m/>
    <m/>
    <m/>
    <m/>
    <m/>
    <m/>
    <x v="0"/>
    <m/>
    <m/>
    <s v="Sin iniciar etapa precontractual"/>
    <s v="Incluyen Salud y la FLA._x000a_Se debe hacer el inventario para mirar el nuevo presupuesto"/>
    <s v="Tipo C:  Supervisión"/>
    <s v="Técnica, Administrativa, Financiera, Jurídica y contable."/>
  </r>
  <r>
    <x v="25"/>
    <n v="72102900"/>
    <s v="Obras varias en el Centro Administrativo Departamental &quot;José María Córdova&quot; de la Gobernación de Antioquia” y edificio de la Asamblea Departamental”. (primer piso)"/>
    <s v="Mayo"/>
    <s v="6 meses"/>
    <s v="Selección Abreviada - Menor Cuantía"/>
    <s v="Recursos Propios"/>
    <n v="450000000"/>
    <n v="450000000"/>
    <s v="No"/>
    <s v="N/A"/>
    <s v="william Vega Arango"/>
    <s v="Profesional Universitario (técnico)"/>
    <s v="3838999"/>
    <s v="william.vegaa@antioquia.gov.co"/>
    <m/>
    <m/>
    <m/>
    <m/>
    <m/>
    <m/>
    <m/>
    <m/>
    <m/>
    <m/>
    <m/>
    <x v="0"/>
    <m/>
    <m/>
    <s v="Sin iniciar etapa precontractual"/>
    <m/>
    <s v="Tipo C:  Supervisión"/>
    <s v="Técnica, Administrativa, Financiera, Jurídica y contable."/>
  </r>
  <r>
    <x v="25"/>
    <n v="82121903"/>
    <s v="Impresión de cartillas y manuales de contratación"/>
    <s v="Mayo"/>
    <s v="6 meses"/>
    <s v="Mínima Cuantía"/>
    <s v="Recursos Propios"/>
    <n v="30000000"/>
    <n v="30000000"/>
    <s v="No"/>
    <s v="N/A"/>
    <s v="Catalina Jímenez Henao "/>
    <s v="Profesional Universitaria "/>
    <s v="3835254"/>
    <s v="catalina.jimenez@antioquia.gov.co"/>
    <m/>
    <m/>
    <m/>
    <m/>
    <m/>
    <m/>
    <m/>
    <m/>
    <m/>
    <m/>
    <m/>
    <x v="0"/>
    <m/>
    <m/>
    <s v="Sin iniciar etapa precontractual"/>
    <m/>
    <s v="Tipo C:  Supervisión"/>
    <s v="Técnica, Administrativa, Financiera, Jurídica y contable."/>
  </r>
  <r>
    <x v="25"/>
    <n v="82121903"/>
    <s v="Impresión de cartillas - entidades sin animo de lucro "/>
    <s v="Mayo"/>
    <s v="5 meses"/>
    <s v="Mínima Cuantía"/>
    <s v="Recursos Propios"/>
    <n v="10000000"/>
    <n v="10000000"/>
    <s v="No"/>
    <s v="N/A"/>
    <s v="Gustavo Adolfo Restrepo"/>
    <s v="Director de Asesoría Legal y de Control "/>
    <s v="3839036"/>
    <s v="gustavo.restrepo@antioquia.gov.co"/>
    <m/>
    <m/>
    <m/>
    <m/>
    <m/>
    <m/>
    <m/>
    <m/>
    <m/>
    <m/>
    <m/>
    <x v="0"/>
    <m/>
    <m/>
    <s v="Sin iniciar etapa precontractual"/>
    <m/>
    <s v="Tipo C:  Supervisión"/>
    <s v="Técnica, Administrativa, Financiera, Jurídica y contable."/>
  </r>
  <r>
    <x v="25"/>
    <n v="81112200"/>
    <s v="Mantenimiento, soporte reparación y actualización del software de la plataforma de voz IP del cad y sedes externas."/>
    <s v="Julio"/>
    <s v="2 meses"/>
    <s v="Contratación Directa"/>
    <s v="Recursos Propios"/>
    <n v="206494771"/>
    <n v="206494771"/>
    <s v="No"/>
    <s v="N/A"/>
    <s v="José Mauricio Mesa R"/>
    <s v="Profesional Universitario (técnico)"/>
    <s v="3839339"/>
    <s v="jose.mesa@antioquia.gov.co"/>
    <m/>
    <m/>
    <m/>
    <m/>
    <m/>
    <m/>
    <m/>
    <m/>
    <m/>
    <m/>
    <m/>
    <x v="0"/>
    <m/>
    <m/>
    <s v="Sin iniciar etapa precontractual"/>
    <m/>
    <s v="Tipo C:  Supervisión"/>
    <s v="Técnica, Administrativa, Financiera, Jurídica y contable."/>
  </r>
  <r>
    <x v="25"/>
    <n v="56112102"/>
    <s v="Adquisiciión de sillas para los asistentes a los eventos institucionales de la Gobernación Antioquia. "/>
    <s v="Febrero"/>
    <s v="6 meses"/>
    <s v="Mínima Cuantía"/>
    <s v="Recursos Propios"/>
    <n v="15000000"/>
    <n v="15000000"/>
    <s v="No"/>
    <s v="N/A"/>
    <s v="Juan Carlos Arango Ramírez"/>
    <s v="Profesional Universitario "/>
    <s v="3839370"/>
    <s v="juan.arango@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a adecuaciones de seguridad "/>
    <s v="Adquisición de bienes"/>
    <m/>
    <m/>
    <m/>
    <m/>
    <m/>
    <x v="0"/>
    <m/>
    <m/>
    <m/>
    <m/>
    <s v="Tipo C:  Supervisión"/>
    <s v="Técnica, Administrativa, Financiera, Jurídica y contable."/>
  </r>
  <r>
    <x v="25"/>
    <n v="72103300"/>
    <s v="Cofinanciación para la modernización de la infraestructura física y plataforma tecnológica de la Asamblea Departamental de Antioquia como  autoridad política y administrativa del Área Metropolitana y el Departamento"/>
    <s v="Julio"/>
    <s v="12 meses"/>
    <s v="Régimen Especial"/>
    <s v="Recursos Propios"/>
    <n v="1700000000"/>
    <n v="1700000000"/>
    <s v="No"/>
    <s v="N/A"/>
    <s v="José Mauricio Mesa Restrepo"/>
    <s v="Profesional Universitario "/>
    <s v="3839353"/>
    <s v="jose.mes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a adecuaciones de seguridad "/>
    <s v="Adquisición de bienes e infraestructura física"/>
    <m/>
    <m/>
    <m/>
    <m/>
    <m/>
    <x v="0"/>
    <m/>
    <m/>
    <s v="Sin iniciar etapa precontractual"/>
    <m/>
    <s v="Tipo C:  Supervisión"/>
    <s v="Técnica, Administrativa, Financiera, Jurídica y contable."/>
  </r>
  <r>
    <x v="25"/>
    <n v="92121700"/>
    <s v="Mantenimiento preventivo y correctivo del sistema integrado de seguridad."/>
    <s v="Enero"/>
    <s v="12 meses"/>
    <s v="Selección Abreviada - Subasta Inversa"/>
    <s v="Recursos Propios"/>
    <n v="180000000"/>
    <n v="180000000"/>
    <s v="No"/>
    <s v="N/A"/>
    <s v="Coronel"/>
    <s v="Director de Seguridad"/>
    <s v="3839370"/>
    <s v="juan.arango@antioquia.gov.co"/>
    <m/>
    <m/>
    <m/>
    <m/>
    <m/>
    <m/>
    <m/>
    <m/>
    <m/>
    <m/>
    <m/>
    <x v="0"/>
    <m/>
    <m/>
    <s v="Sin iniciar etapa precontractual"/>
    <m/>
    <s v="Tipo C:  Supervisión"/>
    <s v="Técnica, Administrativa, Financiera, Jurídica y contable."/>
  </r>
  <r>
    <x v="25"/>
    <n v="81112501"/>
    <s v="Mantenimiento licencias sap de la Secretaría General"/>
    <s v="Junio"/>
    <s v="5 meses"/>
    <s v="Contratación Directa"/>
    <s v="Recursos Propios"/>
    <n v="150000000"/>
    <n v="150000000"/>
    <s v="No"/>
    <s v="N/A"/>
    <s v="LUDWYG LONDONO SERNA"/>
    <s v="Profesional Especializado -SAP"/>
    <s v="3838906"/>
    <s v="ludwyg.londono@antioquia.gov.co"/>
    <m/>
    <m/>
    <m/>
    <m/>
    <m/>
    <m/>
    <m/>
    <m/>
    <m/>
    <m/>
    <m/>
    <x v="0"/>
    <m/>
    <m/>
    <m/>
    <m/>
    <s v="Tipo C:  Supervisión"/>
    <s v="Técnica, Administrativa, Financiera, Jurídica y contable."/>
  </r>
  <r>
    <x v="25"/>
    <s v="92121504; 92121700"/>
    <s v="Convenio interadministrativo Policia Nacional - Gobernacion - Brindar asesoría y apoyo en seguridad para el mantenimiento de los derechos, libertades públicas y la convivencia pacífica necesaria para satisfacer la tranquilidad al interior y alrededores del Centro Administrativo Departamental."/>
    <s v="Julio"/>
    <s v="6 meses"/>
    <s v="Contratación Directa"/>
    <s v="Recursos Propios"/>
    <n v="500000000"/>
    <n v="500000000"/>
    <s v="No"/>
    <s v="N/A"/>
    <s v="Sergio Alexander Contreras Romerco"/>
    <s v="Directror de Seguridad "/>
    <s v="3838307"/>
    <s v="sergio.contreras@antioquia.gov.co"/>
    <m/>
    <m/>
    <m/>
    <m/>
    <m/>
    <m/>
    <m/>
    <m/>
    <m/>
    <m/>
    <m/>
    <x v="0"/>
    <m/>
    <m/>
    <m/>
    <m/>
    <s v="Tipo C:  Supervisión"/>
    <s v="Técnica, Administrativa, Financiera, Jurídica y contable."/>
  </r>
  <r>
    <x v="25"/>
    <n v="72121102"/>
    <s v="Adecuación total de la zona de bienestar en la terraza del piso 5 del centro administrativo departamental gobernación de antioquia."/>
    <s v="Mayo"/>
    <s v="6 meses"/>
    <s v="Licitación Pública"/>
    <s v="Recursos Propios"/>
    <n v="950000000"/>
    <n v="950000000"/>
    <s v="No"/>
    <s v="N/A"/>
    <s v="Juan Carlos Gallego O"/>
    <s v="Profesional Universitario (técnico)"/>
    <s v="3839394"/>
    <s v="juan.gallegoosorio@antioquia.gov.co"/>
    <m/>
    <m/>
    <m/>
    <m/>
    <m/>
    <m/>
    <m/>
    <m/>
    <m/>
    <m/>
    <m/>
    <x v="0"/>
    <m/>
    <m/>
    <s v="Gestionar recursos del balance "/>
    <m/>
    <s v="Tipo C:  Supervisión"/>
    <s v="Técnica, Administrativa, Financiera, Jurídica y contable."/>
  </r>
  <r>
    <x v="25"/>
    <n v="72102900"/>
    <s v="Remodelación del Auditorios Gobernadores del 4 piso y consultorios médicos del 2 piso del CAD."/>
    <s v="Marzo"/>
    <s v="12 meses"/>
    <s v="Selección Abreviada - Menor Cuantía"/>
    <s v="Recursos Propios"/>
    <n v="211377561"/>
    <n v="280000000"/>
    <s v="No"/>
    <s v="N/A"/>
    <s v="Juan Carlos Gallego O"/>
    <s v="Profesional Universitario (técnico)"/>
    <s v="3839394"/>
    <s v="juan.gallegoosorio@antioquia.gov.co"/>
    <m/>
    <m/>
    <m/>
    <m/>
    <m/>
    <m/>
    <m/>
    <m/>
    <m/>
    <m/>
    <m/>
    <x v="0"/>
    <m/>
    <m/>
    <s v="Gestionar recursos del balance "/>
    <m/>
    <s v="Tipo C:  Supervisión"/>
    <s v="Técnica, Administrativa, Financiera, Jurídica y contable."/>
  </r>
  <r>
    <x v="25"/>
    <s v=" 80111600"/>
    <s v="TEMPORALES - SUBSECRETARIA LOGISTICA"/>
    <s v="Enero"/>
    <s v="12 meses"/>
    <s v="Régimen Especial"/>
    <s v="Recursos Propios"/>
    <n v="802808100"/>
    <n v="802808100"/>
    <s v="No"/>
    <s v="N/A"/>
    <s v="Maria Alejandra Vallejo"/>
    <s v="Profesional Universitario"/>
    <n v="3839345"/>
    <s v="mariaalejandra.vallejo@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s adecuaciones de seguridad "/>
    <s v="Mano de obra calificada"/>
    <s v="NA"/>
    <s v="NA"/>
    <s v="NA"/>
    <s v="NA"/>
    <s v="NA"/>
    <x v="3"/>
    <m/>
    <n v="43465"/>
    <s v="Nombrado por la Secretaría de Gestión Humana"/>
    <m/>
    <s v="Tipo C:  Supervisión"/>
    <s v="Técnica, Administrativa, Financiera, Jurídica y contable."/>
  </r>
  <r>
    <x v="25"/>
    <n v="80111504"/>
    <s v="PRACTICANTES"/>
    <s v="Febrero"/>
    <s v="12 meses"/>
    <s v="Régimen Especial"/>
    <s v="Recursos Propios"/>
    <n v="97749040"/>
    <n v="97749040"/>
    <s v="No"/>
    <s v="N/A"/>
    <s v="Maria Alejandra Vallejo"/>
    <s v="Profesional Universitario"/>
    <n v="3839345"/>
    <s v="mariaalejandra.vallejo@antioquia.gov.co"/>
    <m/>
    <m/>
    <m/>
    <m/>
    <m/>
    <m/>
    <m/>
    <m/>
    <m/>
    <m/>
    <m/>
    <x v="0"/>
    <m/>
    <m/>
    <m/>
    <m/>
    <s v="Tipo C:  Supervisión"/>
    <s v="Técnica, Administrativa, Financiera, Jurídica y contable."/>
  </r>
  <r>
    <x v="26"/>
    <n v="90121502"/>
    <s v="Adquisición de tiquetes aéreos para la Gobernación de Antioquia "/>
    <s v="Enero"/>
    <s v="12 meses"/>
    <s v="Régimen Especial"/>
    <s v="Recursos Propios"/>
    <n v="63000000"/>
    <n v="55000000"/>
    <s v="Si"/>
    <s v="Aprobadas"/>
    <s v="Henry Nelson Carvajal Porras"/>
    <s v="Enlace SECOP"/>
    <n v="3839109"/>
    <s v="henry.carvajal@antioquia.gov.co"/>
    <m/>
    <m/>
    <m/>
    <s v="999999999"/>
    <m/>
    <m/>
    <m/>
    <n v="19953"/>
    <m/>
    <m/>
    <m/>
    <x v="2"/>
    <m/>
    <m/>
    <s v="Los recursos se trasladan a la Secretaría General "/>
    <m/>
    <s v="Tipo C:  Supervisión"/>
    <s v="Técnica, Administrativa, Financiera, Jurídica y contable."/>
  </r>
  <r>
    <x v="26"/>
    <n v="78111800"/>
    <s v="Prestación de servicio de transporte terrestre automotor para apoyar la gestión de la Gobernación de Antioquia -Gerencia de Servicios Públicos"/>
    <s v="Enero"/>
    <s v="12 meses"/>
    <s v="Régimen Especial"/>
    <s v="Recursos Propios"/>
    <n v="60000000"/>
    <n v="60000000"/>
    <s v="No"/>
    <s v="N/A"/>
    <s v="Henry Nelson Carvajal Porras"/>
    <s v="Enlace SECOP"/>
    <n v="3839109"/>
    <s v="henry.carvajal@antioquia.gov.co"/>
    <m/>
    <m/>
    <m/>
    <s v="030015001"/>
    <m/>
    <m/>
    <m/>
    <n v="19944"/>
    <m/>
    <m/>
    <m/>
    <x v="2"/>
    <m/>
    <m/>
    <s v="Los recursos se trasladan a la Secretaría General "/>
    <m/>
    <s v="Tipo C:  Supervisión"/>
    <s v="Técnica, Administrativa, Financiera, Jurídica y contable."/>
  </r>
  <r>
    <x v="26"/>
    <n v="78111800"/>
    <s v="Prestación de servicio de transporte terrestre automotor para apoyar la gestión de la Gobernación de Antioquia -Gerencia de Servicios Públicos"/>
    <s v="Enero"/>
    <s v="12 meses"/>
    <s v="Régimen Especial"/>
    <s v="Recursos Propios"/>
    <n v="40000000"/>
    <n v="40000000"/>
    <s v="No"/>
    <s v="N/A"/>
    <s v="Henry Nelson Carvajal Porras"/>
    <s v="Enlace SECOP"/>
    <n v="3839109"/>
    <s v="henry.carvajal@antioquia.gov.co"/>
    <m/>
    <m/>
    <m/>
    <s v="030010001"/>
    <m/>
    <m/>
    <m/>
    <n v="19948"/>
    <m/>
    <m/>
    <m/>
    <x v="2"/>
    <m/>
    <m/>
    <s v="Los recursos se trasladan a la Secretaría General "/>
    <m/>
    <s v="Tipo C:  Supervisión"/>
    <s v="Técnica, Administrativa, Financiera, Jurídica y contable."/>
  </r>
  <r>
    <x v="26"/>
    <n v="81112500"/>
    <s v="Licencia Argis"/>
    <s v="Enero"/>
    <s v="10 meses"/>
    <s v="Régimen Especial"/>
    <s v="Recursos Propios"/>
    <n v="8000000"/>
    <n v="8000000"/>
    <s v="No"/>
    <s v="N/A"/>
    <s v="Henry Nelson Carvajal Porras"/>
    <s v="Enlace SECOP"/>
    <n v="3839109"/>
    <s v="henry.carvajal@antioquia.gov.co"/>
    <m/>
    <m/>
    <m/>
    <m/>
    <m/>
    <m/>
    <m/>
    <m/>
    <m/>
    <m/>
    <m/>
    <x v="0"/>
    <m/>
    <m/>
    <s v="Los recursos se trasladan a la Dirección de Sistemas"/>
    <m/>
    <s v="Tipo C:  Supervisión"/>
    <s v="Técnica, Administrativa, Financiera, Jurídica y contable."/>
  </r>
  <r>
    <x v="26"/>
    <n v="80111504"/>
    <s v="Practicantes"/>
    <s v="Febrero"/>
    <s v="12 meses"/>
    <s v="Régimen Especial"/>
    <s v="Recursos Propios"/>
    <n v="15000000"/>
    <n v="15000000"/>
    <s v="No"/>
    <s v="N/A"/>
    <s v="Henry Nelson Carvajal Porras"/>
    <s v="Enlace SECOP"/>
    <n v="3839109"/>
    <s v="henry.carvajal@antioquia.gov.co"/>
    <m/>
    <m/>
    <m/>
    <m/>
    <m/>
    <m/>
    <m/>
    <m/>
    <m/>
    <m/>
    <m/>
    <x v="0"/>
    <m/>
    <m/>
    <s v="Los recursos se trasladan a la Secretaría de Gestión Humana"/>
    <m/>
    <s v="Tipo C:  Supervisión"/>
    <s v="Técnica, Administrativa, Financiera, Jurídica y contable."/>
  </r>
  <r>
    <x v="26"/>
    <n v="14111700"/>
    <s v="Suministros"/>
    <s v="Enero"/>
    <s v="12 meses"/>
    <s v="Régimen Especial"/>
    <s v="Recursos Propios"/>
    <n v="4494000"/>
    <n v="4494000"/>
    <s v="No"/>
    <s v="N/A"/>
    <s v="Henry Nelson Carvajal Porras"/>
    <s v="Enlace SECOP"/>
    <n v="3839109"/>
    <s v="henry.carvajal@antioquia.gov.co"/>
    <m/>
    <m/>
    <m/>
    <m/>
    <m/>
    <m/>
    <m/>
    <m/>
    <m/>
    <m/>
    <m/>
    <x v="0"/>
    <m/>
    <m/>
    <s v="Los recursos se trasladan a la Secretaría General "/>
    <m/>
    <s v="Tipo C:  Supervisión"/>
    <s v="Técnica, Administrativa, Financiera, Jurídica y contable."/>
  </r>
  <r>
    <x v="26"/>
    <n v="72102900"/>
    <s v="Mantenimiento"/>
    <s v="Enero"/>
    <s v="12 meses"/>
    <s v="Régimen Especial"/>
    <s v="Recursos Propios"/>
    <n v="1227000"/>
    <n v="1227000"/>
    <s v="No"/>
    <s v="N/A"/>
    <s v="Henry Nelson Carvajal Porras"/>
    <s v="Enlace SECOP"/>
    <n v="3839109"/>
    <s v="henry.carvajal@antioquia.gov.co"/>
    <m/>
    <m/>
    <m/>
    <m/>
    <m/>
    <m/>
    <m/>
    <m/>
    <m/>
    <m/>
    <m/>
    <x v="0"/>
    <m/>
    <m/>
    <s v="Los recursos se trasladan a la Secretaría General "/>
    <m/>
    <s v="Tipo C:  Supervisión"/>
    <s v="Técnica, Administrativa, Financiera, Jurídica y contable."/>
  </r>
  <r>
    <x v="26"/>
    <n v="55101500"/>
    <s v="Comunicaciones"/>
    <s v="Enero"/>
    <s v="12 meses"/>
    <s v="Régimen Especial"/>
    <s v="Recursos Propios"/>
    <n v="2921000"/>
    <n v="2921000"/>
    <s v="No"/>
    <s v="N/A"/>
    <s v="Henry Nelson Carvajal Porras"/>
    <s v="Enlace SECOP"/>
    <n v="3839109"/>
    <s v="henry.carvajal@antioquia.gov.co"/>
    <m/>
    <m/>
    <m/>
    <m/>
    <m/>
    <m/>
    <m/>
    <m/>
    <m/>
    <m/>
    <m/>
    <x v="0"/>
    <m/>
    <m/>
    <s v="Los recursos se trasladan a la Secretaría de Comunicaciones "/>
    <m/>
    <s v="Tipo C:  Supervisión"/>
    <s v="Técnica, Administrativa, Financiera, Jurídica y contable."/>
  </r>
  <r>
    <x v="26"/>
    <n v="80111620"/>
    <s v="Temporales"/>
    <s v="Enero"/>
    <s v="12 meses"/>
    <s v="Régimen Especial"/>
    <s v="Recursos Propios"/>
    <n v="395000000"/>
    <n v="395000000"/>
    <s v="No"/>
    <s v="N/A"/>
    <s v="Henry Nelson Carvajal Porras"/>
    <s v="Enlace SECOP"/>
    <n v="3839109"/>
    <s v="henry.carvajal@antioquia.gov.co"/>
    <m/>
    <m/>
    <m/>
    <m/>
    <m/>
    <m/>
    <m/>
    <m/>
    <m/>
    <m/>
    <m/>
    <x v="0"/>
    <m/>
    <m/>
    <s v="Son recursos comunes de la Gerencia de Servicos Públicos "/>
    <m/>
    <s v="Tipo C:  Supervisión"/>
    <s v="Técnica, Administrativa, Financiera, Jurídica y contable."/>
  </r>
  <r>
    <x v="26"/>
    <n v="80111620"/>
    <s v="Temporales"/>
    <s v="Enero"/>
    <s v="12 meses"/>
    <s v="Régimen Especial"/>
    <s v="Recursos Propios"/>
    <n v="96000000"/>
    <n v="96000000"/>
    <s v="No"/>
    <s v="N/A"/>
    <s v="Henry Nelson Carvajal Porras"/>
    <s v="Enlace SECOP"/>
    <n v="3839109"/>
    <s v="henry.carvajal@antioquia.gov.co"/>
    <m/>
    <m/>
    <m/>
    <m/>
    <m/>
    <m/>
    <m/>
    <m/>
    <m/>
    <m/>
    <m/>
    <x v="0"/>
    <m/>
    <m/>
    <s v="Son recursos comunes de la Gerencia de Servicos Públicos "/>
    <m/>
    <s v="Tipo C:  Supervisión"/>
    <s v="Técnica, Administrativa, Financiera, Jurídica y contable."/>
  </r>
  <r>
    <x v="26"/>
    <n v="80111620"/>
    <s v="Temporales"/>
    <s v="Enero"/>
    <s v="12 meses"/>
    <s v="Régimen Especial"/>
    <s v="Recursos Propios"/>
    <n v="192000000"/>
    <n v="192000000"/>
    <s v="No"/>
    <s v="N/A"/>
    <s v="Henry Nelson Carvajal Porras"/>
    <s v="Enlace SECOP"/>
    <n v="3839109"/>
    <s v="henry.carvajal@antioquia.gov.co"/>
    <m/>
    <m/>
    <m/>
    <m/>
    <m/>
    <m/>
    <m/>
    <m/>
    <m/>
    <m/>
    <m/>
    <x v="0"/>
    <m/>
    <m/>
    <s v="Son recursos comunes de la Gerencia de Servicos Públicos "/>
    <m/>
    <s v="Tipo C:  Supervisión"/>
    <s v="Técnica, Administrativa, Financiera, Jurídica y contable."/>
  </r>
  <r>
    <x v="26"/>
    <n v="80111620"/>
    <s v="Temporales"/>
    <s v="Enero"/>
    <s v="10 meses"/>
    <s v="Régimen Especial"/>
    <s v="Recursos Propios"/>
    <n v="100599948"/>
    <n v="100599948"/>
    <s v="No"/>
    <s v="N/A"/>
    <s v="Henry Nelson Carvajal Porras"/>
    <s v="Enlace SECOP"/>
    <n v="3839109"/>
    <s v="henry.carvajal@antioquia.gov.co"/>
    <m/>
    <m/>
    <m/>
    <m/>
    <m/>
    <m/>
    <m/>
    <m/>
    <m/>
    <m/>
    <m/>
    <x v="0"/>
    <m/>
    <m/>
    <s v="Son recursos comunes de la Gerencia de Servicos Públicos "/>
    <m/>
    <s v="Tipo C:  Supervisión"/>
    <s v="Técnica, Administrativa, Financiera, Jurídica y contable."/>
  </r>
  <r>
    <x v="26"/>
    <n v="93151507"/>
    <s v="Contrato Interadministrativo para garantizar el cumplimiento de las competencias delegadas al Departamento de Antioquia por el decreto 1077 de 2015 en materia de certificacion de los municipios en SGP-APSB"/>
    <s v="Enero"/>
    <s v="18 meses"/>
    <s v="Contratación Directa"/>
    <s v="SGP"/>
    <n v="455600000"/>
    <n v="227800000"/>
    <s v="Si"/>
    <s v="Aprobadas"/>
    <s v="Henry Nelson Carvajal Porras"/>
    <s v="Enlace SECOP"/>
    <n v="3839109"/>
    <s v="henry.carvajal@antioquia.gov.co"/>
    <m/>
    <m/>
    <m/>
    <s v="030012001"/>
    <m/>
    <m/>
    <m/>
    <n v="19955"/>
    <m/>
    <m/>
    <m/>
    <x v="2"/>
    <m/>
    <m/>
    <m/>
    <m/>
    <s v="Tipo C:  Supervisión"/>
    <s v="Técnica, Administrativa, Financiera, Jurídica y contable."/>
  </r>
  <r>
    <x v="26"/>
    <n v="83101800"/>
    <s v="Cofinanciación de instalaciones eléctricas  domiciliarias estratos 1, 2 y 3,en las diferentes subregiones del Departamento de Antioquia"/>
    <s v="Mayo"/>
    <s v="7 meses"/>
    <s v="Contratación Directa"/>
    <s v="Recursos Propios"/>
    <n v="720000000"/>
    <n v="720000000"/>
    <s v="No"/>
    <s v="N/A"/>
    <s v="Henry Nelson Carvajal Porras"/>
    <s v="Enlace SECOP"/>
    <n v="3839109"/>
    <s v="henry.carvajal@antioquia.gov.co"/>
    <m/>
    <m/>
    <m/>
    <m/>
    <m/>
    <m/>
    <m/>
    <m/>
    <m/>
    <m/>
    <m/>
    <x v="0"/>
    <m/>
    <m/>
    <m/>
    <m/>
    <s v="Tipo C:  Supervisión"/>
    <s v="Técnica, Administrativa, Financiera, Jurídica y contable."/>
  </r>
  <r>
    <x v="26"/>
    <n v="32111701"/>
    <s v="“Suministro, Transporte, Instalación y puesta en funcionamiento de Sistemas Fotovoltaicos en zonas rurales del Departamento de Antioquia”"/>
    <s v="Enero"/>
    <s v="10 meses"/>
    <s v="Selección Abreviada - Subasta Inversa"/>
    <s v="Recursos Propios"/>
    <n v="3575000000"/>
    <n v="3575000000"/>
    <s v="No"/>
    <s v="N/A"/>
    <s v="Henry Nelson Carvajal Porras"/>
    <s v="Enlace SECOP"/>
    <n v="3839109"/>
    <s v="henry.carvajal@antioquia.gov.co"/>
    <m/>
    <m/>
    <m/>
    <m/>
    <m/>
    <m/>
    <m/>
    <m/>
    <m/>
    <m/>
    <m/>
    <x v="0"/>
    <m/>
    <m/>
    <m/>
    <m/>
    <s v="Tipo C:  Supervisión"/>
    <s v="Técnica, Administrativa, Financiera, Jurídica y contable."/>
  </r>
  <r>
    <x v="26"/>
    <n v="83101500"/>
    <s v="Construccion de acueducto La Fe, Municipio de Betania Antioquia. "/>
    <s v="Enero"/>
    <s v="10 meses"/>
    <s v="Régimen Especial"/>
    <s v="Recursos Propios"/>
    <n v="126000000"/>
    <n v="126000000"/>
    <s v="No"/>
    <s v="N/A"/>
    <s v="Henry Nelson Carvajal Porras"/>
    <s v="Enlace SECOP"/>
    <n v="3839109"/>
    <s v="henry.carvajal@antioquia.gov.co"/>
    <m/>
    <m/>
    <m/>
    <m/>
    <m/>
    <m/>
    <m/>
    <m/>
    <m/>
    <m/>
    <m/>
    <x v="0"/>
    <m/>
    <m/>
    <m/>
    <m/>
    <s v="Tipo C:  Supervisión"/>
    <s v="Técnica, Administrativa, Financiera, Jurídica y contable."/>
  </r>
  <r>
    <x v="26"/>
    <n v="83101500"/>
    <s v="Optimizacion del sistema de acueducto corregimiento Alegrias del municipio de Caramanta, Antioquia. "/>
    <s v="Enero"/>
    <s v="10 meses"/>
    <s v="Régimen Especial"/>
    <s v="Recursos Propios"/>
    <n v="670757657"/>
    <n v="670757657"/>
    <s v="No"/>
    <s v="N/A"/>
    <s v="Henry Nelson Carvajal Porras"/>
    <s v="Enlace SECOP"/>
    <n v="3839109"/>
    <s v="henry.carvajal@antioquia.gov.co"/>
    <m/>
    <m/>
    <m/>
    <m/>
    <m/>
    <m/>
    <m/>
    <m/>
    <m/>
    <m/>
    <m/>
    <x v="0"/>
    <m/>
    <m/>
    <m/>
    <m/>
    <s v="Tipo C:  Supervisión"/>
    <s v="Técnica, Administrativa, Financiera, Jurídica y contable."/>
  </r>
  <r>
    <x v="26"/>
    <n v="83101500"/>
    <s v="Construccion acueducto Multiveredal Los Cedros municipio de San Jeronimo"/>
    <s v="Enero"/>
    <s v="10 meses"/>
    <s v="Régimen Especial"/>
    <s v="Recursos Propios"/>
    <n v="436090276"/>
    <n v="436090276"/>
    <s v="No"/>
    <s v="N/A"/>
    <s v="Henry Nelson Carvajal Porras"/>
    <s v="Enlace SECOP"/>
    <n v="3839109"/>
    <s v="henry.carvajal@antioquia.gov.co"/>
    <m/>
    <m/>
    <m/>
    <m/>
    <m/>
    <m/>
    <m/>
    <m/>
    <m/>
    <m/>
    <m/>
    <x v="0"/>
    <m/>
    <m/>
    <m/>
    <m/>
    <s v="Tipo C:  Supervisión"/>
    <s v="Técnica, Administrativa, Financiera, Jurídica y contable."/>
  </r>
  <r>
    <x v="26"/>
    <n v="83101500"/>
    <s v="Construcción del acueducto multiveredal Zarzal- La Luz del municipio de Copacabana-Antiqouia."/>
    <s v="Enero"/>
    <s v="10 meses"/>
    <s v="Régimen Especial"/>
    <s v="Recursos Propios"/>
    <n v="396811567"/>
    <n v="396811567"/>
    <s v="No"/>
    <s v="N/A"/>
    <s v="Henry Nelson Carvajal Porras"/>
    <s v="Enlace SECOP"/>
    <n v="3839109"/>
    <s v="henry.carvajal@antioquia.gov.co"/>
    <m/>
    <m/>
    <m/>
    <m/>
    <m/>
    <m/>
    <m/>
    <m/>
    <m/>
    <m/>
    <m/>
    <x v="0"/>
    <m/>
    <m/>
    <m/>
    <m/>
    <s v="Tipo C:  Supervisión"/>
    <s v="Técnica, Administrativa, Financiera, Jurídica y contable."/>
  </r>
  <r>
    <x v="26"/>
    <n v="80101506"/>
    <s v="Aunar esfuerzos para el desarrollo Institucional, fortalecimiento, transformación o creación de empresas con el fin de asegurar la prestación de los servicios públicos de los municipios del departamento"/>
    <s v="Enero"/>
    <s v="10 meses"/>
    <s v="Contratación Directa"/>
    <s v="Recursos Propios"/>
    <n v="200000000"/>
    <n v="200000000"/>
    <s v="No"/>
    <s v="N/A"/>
    <s v="Henry Nelson Carvajal Porras"/>
    <s v="Enlace SECOP"/>
    <n v="3839109"/>
    <s v="henry.carvajal@antioquia.gov.co"/>
    <m/>
    <m/>
    <m/>
    <m/>
    <m/>
    <m/>
    <m/>
    <m/>
    <m/>
    <m/>
    <m/>
    <x v="0"/>
    <m/>
    <m/>
    <m/>
    <m/>
    <s v="Tipo C:  Supervisión"/>
    <s v="Técnica, Administrativa, Financiera, Jurídica y contable."/>
  </r>
  <r>
    <x v="26"/>
    <n v="76122001"/>
    <s v="Construccion y/o optimización Relleno Sanitario Municipio de Yarumal"/>
    <s v="Enero"/>
    <s v="10 meses"/>
    <s v="Régimen Especial"/>
    <s v="Recursos Propios"/>
    <n v="300000000"/>
    <n v="300000000"/>
    <s v="No"/>
    <s v="N/A"/>
    <s v="Henry Nelson Carvajal Porras"/>
    <s v="Enlace SECOP"/>
    <n v="3839109"/>
    <s v="henry.carvajal@antioquia.gov.co"/>
    <m/>
    <m/>
    <m/>
    <m/>
    <m/>
    <m/>
    <m/>
    <m/>
    <m/>
    <m/>
    <m/>
    <x v="0"/>
    <m/>
    <m/>
    <m/>
    <m/>
    <s v="Tipo C:  Supervisión"/>
    <s v="Técnica, Administrativa, Financiera, Jurídica y contable."/>
  </r>
  <r>
    <x v="26"/>
    <n v="83101500"/>
    <s v="Construcción saneamiento de aguas residuales domesticas del corregimiento de Santa Catalina zona rural del Municipio de San Pedro de Urabá Antioquia"/>
    <s v="Enero"/>
    <s v="10 meses"/>
    <s v="Régimen Especial"/>
    <s v="Recursos Propios"/>
    <n v="528415000"/>
    <n v="528415000"/>
    <s v="No"/>
    <s v="N/A"/>
    <s v="Henry Nelson Carvajal Porras"/>
    <s v="Enlace SECOP"/>
    <n v="3839109"/>
    <s v="henry.carvajal@antioquia.gov.co"/>
    <m/>
    <m/>
    <m/>
    <m/>
    <m/>
    <m/>
    <m/>
    <m/>
    <m/>
    <m/>
    <m/>
    <x v="0"/>
    <m/>
    <m/>
    <m/>
    <m/>
    <s v="Tipo C:  Supervisión"/>
    <s v="Técnica, Administrativa, Financiera, Jurídica y contable."/>
  </r>
  <r>
    <x v="26"/>
    <n v="47101531"/>
    <s v="Adquisición de sistemas septicos para la zona rural en varios municipios de Antioquia"/>
    <s v="Enero"/>
    <s v="12 meses"/>
    <s v="Régimen Especial"/>
    <s v="Recursos Propios"/>
    <n v="800000000"/>
    <n v="800000000"/>
    <s v="No"/>
    <s v="N/A"/>
    <s v="Henry Nelson Carvajal Porras"/>
    <s v="Enlace SECOP"/>
    <n v="3839109"/>
    <s v="henry.carvajal@antioquia.gov.co"/>
    <m/>
    <m/>
    <m/>
    <m/>
    <m/>
    <m/>
    <m/>
    <m/>
    <m/>
    <m/>
    <m/>
    <x v="0"/>
    <m/>
    <m/>
    <m/>
    <m/>
    <s v="Tipo C:  Supervisión"/>
    <s v="Técnica, Administrativa, Financiera, Jurídica y contable."/>
  </r>
  <r>
    <x v="26"/>
    <n v="80101506"/>
    <s v="Fortalecimiento de Municipios y Operadores en la Prestación de Servicios Públicos que estan vinculados al PDA"/>
    <s v="Enero"/>
    <s v="12 meses"/>
    <s v="Licitación Pública"/>
    <s v="SGP"/>
    <n v="5000000000"/>
    <n v="5000000000"/>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6"/>
    <n v="76122001"/>
    <s v="Control y disposición de residuos sólidos de manera adecuada en relleno sanitario u otro sistema en la zona urbana acorde al Plan Rector Ambiental"/>
    <s v="Enero"/>
    <s v="12 meses"/>
    <s v="Licitación Pública"/>
    <s v="SGP"/>
    <n v="6000000000"/>
    <n v="6000000000"/>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6"/>
    <n v="83101500"/>
    <s v="Optimización de Acueducto multiveredal del Municipio de Heliconia"/>
    <s v="Enero"/>
    <s v="12 meses"/>
    <s v="Licitación Pública"/>
    <s v="SGP"/>
    <n v="1577967326"/>
    <n v="1577967326"/>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6"/>
    <n v="83101500"/>
    <s v="Construcción del sistema de acueducto veredal la herradura del Municipio de Carolina del Príncipe"/>
    <s v="Enero"/>
    <s v="12 meses"/>
    <s v="Licitación Pública"/>
    <s v="SGP"/>
    <n v="1531246880"/>
    <n v="1531246880"/>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6"/>
    <n v="83101500"/>
    <s v="Construcción Plan Maestro de Acueductio Corregimiento de Aquitania del Municipio de San Francisco"/>
    <s v="Enero"/>
    <s v="12 meses"/>
    <s v="Licitación Pública"/>
    <s v="SGP"/>
    <n v="1877480013"/>
    <n v="1877480013"/>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6"/>
    <n v="83101500"/>
    <s v="Ampliación y mejoramiento del acueducto corregimiento la floresta en el Municipio de Yolombó"/>
    <s v="Enero"/>
    <s v="12 meses"/>
    <s v="Licitación Pública"/>
    <s v="SGP"/>
    <n v="1657631630"/>
    <n v="1657631630"/>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6"/>
    <n v="83101500"/>
    <s v="Construcción de colectores y PTAR Corregimiento Doradal del Municipio de Puerto triunfo"/>
    <s v="Enero"/>
    <s v="12 meses"/>
    <s v="Licitación Pública"/>
    <s v="SGP"/>
    <n v="938907298"/>
    <n v="938907298"/>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6"/>
    <n v="83101500"/>
    <s v="Construcción del Plan Maestro de alcantarillado primera etapa de la zona urbana del corregimiento de Tapartó del municipio de Andes"/>
    <s v="Enero"/>
    <s v="12 meses"/>
    <s v="Licitación Pública"/>
    <s v="SGP"/>
    <n v="3286221363"/>
    <n v="3286221363"/>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6"/>
    <n v="83101500"/>
    <s v="Construcción de redes de alcantarillado urbano del municipio de San José de la Montaña"/>
    <s v="Enero"/>
    <s v="12 meses"/>
    <s v="Licitación Pública"/>
    <s v="SGP"/>
    <n v="1064273831"/>
    <n v="1064273831"/>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6"/>
    <n v="83101500"/>
    <s v="Construcción del plan maestro de acueducto etapa 2 y alcantarillado etapa 1 del Municipio de Campamento"/>
    <s v="Enero"/>
    <s v="12 meses"/>
    <s v="Licitación Pública"/>
    <s v="SGP"/>
    <n v="2000000000"/>
    <n v="2000000000"/>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6"/>
    <n v="83101500"/>
    <s v="Construcción del sistema para el manejo de aguas residuales 2da etapa del Municipio de Nechí"/>
    <s v="Enero"/>
    <s v="12 meses"/>
    <s v="Licitación Pública"/>
    <s v="SGP"/>
    <n v="3753231160"/>
    <n v="3753231160"/>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6"/>
    <n v="83101500"/>
    <s v="Ampliación Cobertura y sistemas sostenibles de agua apta para consumo humano en zona urbana de los municipios que son inviables sanitariamente según el informe del IRCA "/>
    <s v="Enero"/>
    <s v="10 meses"/>
    <s v="Licitación Pública"/>
    <s v="SGP"/>
    <n v="6000000000"/>
    <n v="6000000000"/>
    <s v="No"/>
    <s v="N/A"/>
    <s v="Henry Nelson Carvajal Porras"/>
    <s v="Enlace SECOP"/>
    <n v="3839109"/>
    <s v="henry.carvajal@antioquia.gov.co"/>
    <m/>
    <m/>
    <m/>
    <m/>
    <m/>
    <m/>
    <m/>
    <m/>
    <m/>
    <m/>
    <m/>
    <x v="0"/>
    <m/>
    <m/>
    <s v="Recursos del Sistema General de Participación SGP"/>
    <m/>
    <s v="Tipo C:  Supervisión"/>
    <s v="Técnica, Administrativa, Financiera, Jurídica y contable."/>
  </r>
  <r>
    <x v="26"/>
    <n v="81101516"/>
    <s v="Interventoría Administrativa, Técnica, Ambiental, Legal y Financiera a la Construcción de Obras enmarcadas en los Planes maestros de Acueducto y Alcantarillado en los Municipios de Abejorral Etapa I,  Caracolí,  Concordia Etapa II, Pueblorrico tercera etapa y San Francisco Etapa 2, en el Derpartamento de Antioquia, de acuerdo a las inversiones priorizadas en el PAP-PDA"/>
    <s v="Enero"/>
    <s v="8 meses"/>
    <s v="Concurso de Méritos"/>
    <s v="SGP"/>
    <n v="843836673"/>
    <n v="843836673"/>
    <s v="No"/>
    <s v="N/A"/>
    <s v="Henry Nelson Carvajal Porras"/>
    <s v="Enlace SECOP"/>
    <n v="3839109"/>
    <s v="henry.carvajal@antioquia.gov.co"/>
    <m/>
    <m/>
    <m/>
    <m/>
    <m/>
    <m/>
    <s v="CON-37-02-2017"/>
    <s v="N.A"/>
    <d v="2018-01-15T00:00:00"/>
    <m/>
    <m/>
    <x v="5"/>
    <m/>
    <s v="Sin iniciar etapa precontractual"/>
    <s v="Recursos del Sistema General de Participación SGP"/>
    <m/>
    <s v="Tipo C:  Supervisión"/>
    <s v="Técnica, Administrativa, Financiera, Jurídica y contable."/>
  </r>
  <r>
    <x v="26"/>
    <n v="83101500"/>
    <s v="Construcción, Ampliación y Optimización del Sistema de Acueducto y Alcantarillado urbano, Municipio de Jericó"/>
    <s v="Enero"/>
    <n v="8"/>
    <s v="Licitación Pública"/>
    <s v="SGP"/>
    <n v="5066290967"/>
    <n v="5066290967"/>
    <s v="No"/>
    <s v="N/A"/>
    <s v="Henry Nelson Carvajal Porras"/>
    <s v="Enlace SECOP"/>
    <n v="3839109"/>
    <s v="henry.carvajal@antioquia.gov.co"/>
    <m/>
    <m/>
    <m/>
    <m/>
    <m/>
    <m/>
    <s v="LIC-37-01-2018"/>
    <s v="N.A"/>
    <m/>
    <m/>
    <m/>
    <x v="2"/>
    <m/>
    <s v="En etapa precontractual"/>
    <s v="Recursos del Sistema General de Participación SGP"/>
    <m/>
    <s v="Tipo C:  Supervisión"/>
    <s v="Técnica, Administrativa, Financiera, Jurídica y contable."/>
  </r>
  <r>
    <x v="27"/>
    <n v="77101901"/>
    <s v="Socializacion lineamientos generales para la implementación de Zonas Industriales Mineras en el Departamento de Antioquia"/>
    <s v="Agosto"/>
    <s v="4  meses"/>
    <s v="Régimen Especial"/>
    <s v="Recursos Propios"/>
    <n v="200000000"/>
    <n v="200000000"/>
    <s v="No"/>
    <s v="N/A"/>
    <s v="Victor maunel Aguirre del Valle"/>
    <s v="P.U."/>
    <n v="5268"/>
    <s v="victor.aguirre@antioquia.gov.co"/>
    <s v="Lineamientos para la creación de zonas industriales en los municipios de tradición minera en Antioquia"/>
    <s v="Lineamientos para la creación de zonas industriales mineras Formulados"/>
    <s v="Lineamientos para la creación de zonas industriales en los municipios de tradición minera en Antioquia"/>
    <s v="15-0024"/>
    <s v="Lineamientos para la creación de zonas industriales mineras Formulados"/>
    <s v="Definir línea base, prospectiva territorial y definición de parámetros."/>
    <m/>
    <m/>
    <m/>
    <m/>
    <m/>
    <x v="0"/>
    <m/>
    <m/>
    <m/>
    <s v="Victor maunel Aguirre del Valle"/>
    <s v="Tipo B2: Supervisión Colegiada"/>
    <s v="Técnica, Administrativa, Financiera, Jurídica y contable."/>
  </r>
  <r>
    <x v="27"/>
    <n v="81141601"/>
    <s v="TEMPORALIDADES"/>
    <s v="Enero"/>
    <s v="10 meses"/>
    <s v="Régimen Especial"/>
    <s v="Recursos Propios"/>
    <n v="4500000000"/>
    <n v="4500000000"/>
    <s v="No"/>
    <s v="N/A"/>
    <s v="Dora Elena Balvin Agudelo "/>
    <s v="Secretaria de Minas"/>
    <s v="9088"/>
    <s v="dora.balvin@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N/A"/>
    <m/>
    <m/>
    <m/>
    <m/>
    <m/>
    <x v="0"/>
    <m/>
    <m/>
    <m/>
    <s v="Francisco Javier Arismendi Rodriguez"/>
    <s v="Tipo B2: Supervisión Colegiada"/>
    <s v="Técnica, Administrativa, Financiera, Jurídica y contable."/>
  </r>
  <r>
    <x v="27"/>
    <n v="81141601"/>
    <s v="Prestación de servicios logísticos para la realización y apoyo de eventos para la asesoría y asistencia técnica en temas técnicos, empresariales, legales y ambientales referentes al ejercicio de la minería (Foros y capacitaciones). De acuerdo al direccionamiento de la Oficina de Comunicaciones de la Gobernación de Antioquia"/>
    <s v="Enero"/>
    <s v="10 meses"/>
    <s v="Selección Abreviada - Subasta Inversa"/>
    <s v="Recursos Propios"/>
    <n v="300000000"/>
    <n v="300000000"/>
    <s v="No"/>
    <s v="N/A"/>
    <s v="Margarita  Maria Gil Quintero"/>
    <s v="P.U."/>
    <n v="8635"/>
    <s v="margarita.gil@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Prestación de servicios logísticos para la realización y apoyo de eventos"/>
    <m/>
    <m/>
    <m/>
    <m/>
    <m/>
    <x v="0"/>
    <m/>
    <m/>
    <m/>
    <s v="Margarita  Maria Gil Quintero"/>
    <s v="Tipo C"/>
    <s v="Técnica, Administrativa, Financiera, Jurídica y contable."/>
  </r>
  <r>
    <x v="27"/>
    <n v="81141601"/>
    <s v="Desarrollo e implementación de la estrategia comunicacional de la Secretaría de Minas, de acuerdo al direccionamiento de la Oficina de Comunicaciones de la Gobernación de Antioquia"/>
    <s v="Enero"/>
    <s v="10 meses"/>
    <s v="Régimen Especial"/>
    <s v="Recursos Propios"/>
    <n v="200000000"/>
    <n v="100000000"/>
    <s v="Si"/>
    <s v="Aprobadas"/>
    <s v="Sebastian Espinosa Jaramillo"/>
    <s v="P.U."/>
    <n v="5115"/>
    <s v="sebastian.espinosa@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Desarrollo e implementación de la estrategia comunicacional "/>
    <m/>
    <m/>
    <m/>
    <m/>
    <m/>
    <x v="0"/>
    <m/>
    <m/>
    <m/>
    <s v="Sebastian Espinosa Jaramillo"/>
    <s v="Tipo C"/>
    <s v="Técnica, Administrativa, Financiera, Jurídica y contable."/>
  </r>
  <r>
    <x v="27"/>
    <n v="81102000"/>
    <s v="REGULARIZACION para la formalizacion minera"/>
    <s v="Agosto"/>
    <s v="4 meses"/>
    <s v="Régimen Especial"/>
    <s v="Recursos Propios"/>
    <n v="300000000"/>
    <n v="300000000"/>
    <s v="No"/>
    <s v="N/A"/>
    <s v="Victor maunel Aguirre del Valle"/>
    <s v="P.U."/>
    <n v="5499"/>
    <s v="eliana.aguirre@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Brindar acompañamiento integral e impletar acciones de buenas prácticas a  unidades productoras mienras"/>
    <m/>
    <m/>
    <m/>
    <m/>
    <m/>
    <x v="0"/>
    <m/>
    <m/>
    <m/>
    <s v="Eliana Maria Aguirre Vásquez"/>
    <s v="Tipo B2: Supervisión Colegiada"/>
    <s v="Técnica, Administrativa, Financiera, Jurídica y contable."/>
  </r>
  <r>
    <x v="27"/>
    <s v="90121502; 78111502"/>
    <s v="Suministro de tiquetes aéreos nacionales e internacionales para el desplazamiento de funcionarios adscritos a la Secretaría de Minas en cumplimiento de sus funciones"/>
    <s v="Enero"/>
    <s v="10meses"/>
    <s v="Régimen Especial"/>
    <s v="Recursos Propios"/>
    <n v="100000000"/>
    <n v="100000000"/>
    <s v="No"/>
    <s v="Aprobadas"/>
    <s v="Francisco Javier Arismendi Rodriguez"/>
    <s v="P.U."/>
    <n v="8635"/>
    <s v="margarita.gil@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N/A"/>
    <s v="N/A"/>
    <s v="N/A"/>
    <m/>
    <m/>
    <m/>
    <m/>
    <m/>
    <x v="0"/>
    <m/>
    <m/>
    <m/>
    <s v="Margarita  Maria Gil Q"/>
    <s v="Tipo C"/>
    <s v="Técnica, Administrativa, Financiera, Jurídica y contable."/>
  </r>
  <r>
    <x v="27"/>
    <n v="78111808"/>
    <s v="PRESTACION SERVICIOS DE TRANSPORTE TERRESTRE GOBER"/>
    <s v="Enero"/>
    <s v="10meses"/>
    <s v="Selección Abreviada - Subasta Inversa"/>
    <s v="Recursos Propios"/>
    <n v="70000000"/>
    <n v="70000000"/>
    <s v="No"/>
    <s v="N/A"/>
    <s v="Juan José Castaño Vergara"/>
    <s v="Director"/>
    <s v="8640"/>
    <s v="margarita.gil@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Prestación de servicios de transporte"/>
    <m/>
    <m/>
    <m/>
    <m/>
    <m/>
    <x v="0"/>
    <m/>
    <m/>
    <m/>
    <s v="Juan José Castaño V"/>
    <s v="Tipo C"/>
    <s v="Técnica, Administrativa, Financiera, Jurídica y contable."/>
  </r>
  <r>
    <x v="27"/>
    <n v="80111504"/>
    <s v="PRACTICA ACADEMICA UNIVERSIDADES PUBLICAS. 1ER SEM"/>
    <s v="Enero"/>
    <s v="10meses"/>
    <s v="Régimen Especial"/>
    <s v="Recursos Propios"/>
    <n v="140000000"/>
    <n v="140000000"/>
    <s v="No"/>
    <s v="N/A"/>
    <s v="Juan José Castaño Vergara"/>
    <s v="Director"/>
    <s v="8641"/>
    <s v="juan.castano@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2"/>
    <s v="Unidades mineras con mejoramiento a la productividad y la competitividad de la minería del Departamento"/>
    <s v="Apoyo a la fiscalización, titulacion y fomento"/>
    <m/>
    <m/>
    <m/>
    <m/>
    <m/>
    <x v="0"/>
    <m/>
    <m/>
    <m/>
    <s v="Juan José Castaño V"/>
    <s v="Tipo C"/>
    <s v="Técnica, Administrativa, Financiera, Jurídica y contable."/>
  </r>
  <r>
    <x v="27"/>
    <n v="77111602"/>
    <s v="Articular esfuerzos para la implementación del Plan Estratégico Sectorial del Mercurio"/>
    <s v="Agosto"/>
    <s v="4 meses"/>
    <s v="Régimen Especial"/>
    <s v="Recursos Propios"/>
    <n v="400000000"/>
    <n v="400000000"/>
    <s v="No"/>
    <s v="N/A"/>
    <s v="Juan Carlos Buitrago Botero"/>
    <s v="P.U."/>
    <n v="5499"/>
    <s v="juan.buitrago@antioquia.gov.co "/>
    <s v="Minería en armonía con el medio ambiente"/>
    <s v="Acompañamiento a estrategias dirigidas a plantas de beneficio y transformación para eliminación o reducción del consumo de mercurio realizadas"/>
    <s v="Fortalecimiento MINERIA EN ARMONIA CON EL MEDIO AMBIENTE Todo El_x000a_Departamento, Antioquia, Occidente"/>
    <s v="15-0001"/>
    <s v="Unidades mineras con mejoramiento a la productividad y la competitividad de la minería del Departamento"/>
    <s v="Eliminación uso del mercurio"/>
    <m/>
    <m/>
    <m/>
    <m/>
    <m/>
    <x v="0"/>
    <m/>
    <m/>
    <m/>
    <s v="Juan Carlos Buitrago Botero"/>
    <s v="Tipo C:  Supervisión"/>
    <s v="Técnica, Administrativa, Financiera, Jurídica y contable."/>
  </r>
  <r>
    <x v="27"/>
    <s v="77111600; 77111603"/>
    <s v=" recuperación de áreas deterioradas por minería, a través de tratamientos biológicos de aguas y lodos contaminados por mercurio y acompañamiento técnico a mineros de subsistencia en jurisdicción de Cornare."/>
    <s v="Agosto"/>
    <s v="4 meses"/>
    <s v="Régimen Especial"/>
    <s v="Recursos Propios"/>
    <n v="270000000"/>
    <n v="270000000"/>
    <s v="No"/>
    <s v="N/A"/>
    <s v="Juan Felipe López Londoño"/>
    <s v="P.U."/>
    <s v="9064"/>
    <s v="juanfelipe.lopez@antioquia.gov.co"/>
    <s v="Minería en armonía con el medio ambiente"/>
    <s v="Acompañamiento a estrategias dirigidas a la recuperación de áreas deterioradas por la actividad minera realizadas."/>
    <s v="Fortalecimiento MINERIA EN ARMONIA CON EL MEDIO AMBIENTE Todo El_x000a_Departamento, Antioquia, Occidente"/>
    <s v="15-0001"/>
    <s v="Apoyo a una estrategia de recuperación de áreas deterioradas por minería   - Apoyo hasta 300 Mineros de Subsistencia"/>
    <s v="Implementación de proyecto piloto de recuperación de áreas deterioradas por minería"/>
    <m/>
    <m/>
    <m/>
    <m/>
    <m/>
    <x v="0"/>
    <m/>
    <m/>
    <m/>
    <s v="Juan Felipe López Londoño"/>
    <s v="Tipo C:  Supervisión"/>
    <s v="Técnica, Administrativa, Financiera, Jurídica y contable."/>
  </r>
  <r>
    <x v="27"/>
    <n v="71100000"/>
    <s v="Cierre de minas e implementaciones de acciones priorizadas para la prevención de riesgos asocaidos a esto."/>
    <s v="Agosto"/>
    <s v="4 meses"/>
    <s v="Régimen Especial"/>
    <s v="Recursos Propios"/>
    <n v="800000000"/>
    <n v="410000000"/>
    <s v="Si"/>
    <s v="Aprobadas"/>
    <s v="Paula Andrea Murillo Benjumea"/>
    <s v="P.U."/>
    <n v="5268"/>
    <s v="paula.murillo@antioquia.gov.co"/>
    <s v="Minería en armonía con el medio ambiente"/>
    <s v="Acompañamiento a estrategias dirigidas a Unidades Productivas Mineras para seguimiento a la implementación del plan de cierre y abandono realizadas."/>
    <s v="Fortalecimiento MINERIA EN ARMONIA CON EL MEDIO AMBIENTE Todo El_x000a_Departamento, Antioquia, Occidente"/>
    <s v="15-0001"/>
    <s v="Acompañamiento a estrategias dirigidas a Unidades Productivas Mineras para seguimiento a la implementación del plan de cierre y abandono realizadas"/>
    <s v="Protocolo de procedimeitno antes durante y despues, Sellamiento de Unidades Mineras"/>
    <m/>
    <m/>
    <m/>
    <m/>
    <m/>
    <x v="0"/>
    <m/>
    <m/>
    <m/>
    <s v="Paula Andrea Murillo Benjumea"/>
    <s v="Tipo B2: Supervisión Colegiada"/>
    <s v="Técnica, Administrativa, Financiera, Jurídica y contable."/>
  </r>
  <r>
    <x v="27"/>
    <s v="80111604; 80111607"/>
    <s v="Fortalecimiento del control derivado de la Delegación Minera en cabeza de la Gobernación de Antioquia, en los aspectos técnico, jurídico y económico, a través de la fiscalización, seguimiento y control de los títulos mineros, y de actividades académicas relacionadas."/>
    <s v="Agosto"/>
    <s v="4  meses"/>
    <s v="Régimen Especial"/>
    <s v="Regalías"/>
    <n v="6000000000"/>
    <n v="6000000000"/>
    <s v="No"/>
    <s v="N/A"/>
    <s v="Maximiliano Sierra Gonzalez"/>
    <s v="Director"/>
    <n v="9116"/>
    <s v="maximiliano.sierr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s v="Maximiliano Sierra Gonzalez"/>
    <s v="Tipo B2: Supervisión Colegiada"/>
    <s v="Técnica, Administrativa, Financiera, Jurídica y contable."/>
  </r>
  <r>
    <x v="27"/>
    <s v="80111604; 80111608"/>
    <s v="Mejora a la pequeña mineria y de subsistencia"/>
    <s v="Febrero"/>
    <s v="10 meses"/>
    <s v="Selección Abreviada - Subasta Inversa"/>
    <s v="Regalías"/>
    <n v="150000000"/>
    <n v="150000000"/>
    <s v="No"/>
    <s v="N/A"/>
    <s v="Juan Carlos Buitrago Botero"/>
    <s v="P.U."/>
    <n v="5499"/>
    <s v="juan.buitrago@antioquia.gov.co "/>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4"/>
    <s v="Monitoreo y seguimiento de la actividad minera en el Departamento de Antioquia"/>
    <s v="Apoyo a la fiscalización"/>
    <m/>
    <m/>
    <m/>
    <m/>
    <m/>
    <x v="0"/>
    <m/>
    <m/>
    <m/>
    <s v="Juan Carlos Buitrago Botero"/>
    <s v="Tipo C:  Supervisión"/>
    <s v="Técnica, Administrativa, Financiera, Jurídica y contable."/>
  </r>
  <r>
    <x v="27"/>
    <s v="80111604; 80111609"/>
    <s v="Archivo"/>
    <s v="Marzo"/>
    <s v="10 meses"/>
    <s v="Licitación Pública"/>
    <s v="Regalías"/>
    <n v="5000000000"/>
    <n v="5000000000"/>
    <s v="No"/>
    <s v="N/A"/>
    <s v="Juan Carlos Buitrago Botero"/>
    <s v="P.U."/>
    <n v="5499"/>
    <s v="juan.buitrago@antioquia.gov.co "/>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5"/>
    <s v="Monitoreo y seguimiento de la actividad minera en el Departamento de Antioquia"/>
    <s v="Apoyo a la fiscalización"/>
    <m/>
    <m/>
    <m/>
    <m/>
    <m/>
    <x v="0"/>
    <m/>
    <m/>
    <m/>
    <s v="Juan Carlos Buitrago Botero"/>
    <s v="Tipo B2: Supervisión Colegiada"/>
    <s v="Técnica, Administrativa, Financiera, Jurídica y contable."/>
  </r>
  <r>
    <x v="27"/>
    <s v="80111604; 80111610"/>
    <s v="Plan Piloto de Tecnologías fase 2"/>
    <s v="Abril"/>
    <s v="11 meses"/>
    <s v="Licitación Pública"/>
    <s v="Regalías"/>
    <n v="1400000000"/>
    <n v="1400000000"/>
    <s v="No"/>
    <s v="N/A"/>
    <s v="Maximiliano Sierra Gonzalez"/>
    <s v="Director"/>
    <n v="9116"/>
    <s v="maximiliano.sierr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6"/>
    <s v="Monitoreo y seguimiento de la actividad minera en el Departamento de Antioquia"/>
    <s v="Apoyo a la fiscalización"/>
    <m/>
    <m/>
    <m/>
    <m/>
    <m/>
    <x v="0"/>
    <m/>
    <m/>
    <m/>
    <s v="Maximiliano Sierra Gonzalez"/>
    <s v="Tipo C:  Supervisión"/>
    <s v="Técnica, Administrativa, Financiera, Jurídica y contable."/>
  </r>
  <r>
    <x v="27"/>
    <s v="80111604; 80111611"/>
    <s v="Fiscalizacion Diferencial"/>
    <s v="Mayo"/>
    <s v="12 meses"/>
    <s v="Licitación Pública"/>
    <s v="Regalías"/>
    <n v="4000000000"/>
    <n v="4000000000"/>
    <s v="No"/>
    <s v="N/A"/>
    <s v="Maximiliano Sierra Gonzalez"/>
    <s v="Director"/>
    <n v="9116"/>
    <s v="maximiliano.sierr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s v="Maximiliano Sierra Gonzalez"/>
    <s v="Tipo B2: Supervisión Colegiada"/>
    <s v="Técnica, Administrativa, Financiera, Jurídica y contable."/>
  </r>
  <r>
    <x v="27"/>
    <n v="73152103"/>
    <s v="CONTRATAR EL  MANTENIMIENTO Y CALIBRACIÓN DE LOS EQUIPOS PARA LA DETECCIÓN DE GASES, ASÍ COMO EL SUMINISTRO DE LOS KITS DE CALIBRACIÓN, PARA EL CORRECTO DESARROLLO DE LAS ACTIVIDADES DE FISCALIZACIÓN MINERA."/>
    <s v="Febrero"/>
    <s v="1 mes"/>
    <s v="Mínima Cuantía"/>
    <s v="Recursos de entidades nacionales"/>
    <n v="26600000"/>
    <n v="26600000"/>
    <s v="No"/>
    <s v="N/A"/>
    <s v="Juan Esteban Serna Giraldo"/>
    <s v="P.U."/>
    <n v="5110"/>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s v="Maximiliano Sierra Gonzalez"/>
    <s v="Tipo B2: Supervisión Colegiada"/>
    <s v="Técnica, Administrativa, Financiera, Jurídica y contable."/>
  </r>
  <r>
    <x v="27"/>
    <n v="32101656"/>
    <s v="COMPRA DE EQUIPOS PARA EL APOYO A LA FISCALIZACIÓN MINERA"/>
    <s v="Febrero"/>
    <s v="1 mes"/>
    <s v="Mínima Cuantía"/>
    <s v="Recursos de entidades nacionales"/>
    <n v="73700000"/>
    <n v="73700000"/>
    <s v="No"/>
    <s v="N/A"/>
    <s v="Juan Esteban Serna Giraldo"/>
    <s v="P.U."/>
    <n v="5110"/>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s v="Maximiliano Sierra Gonzalez"/>
    <s v="Tipo C:  Supervisión"/>
    <s v="Técnica, Administrativa, Financiera, Jurídica y contable."/>
  </r>
  <r>
    <x v="27"/>
    <n v="93141808"/>
    <s v="COMPRA DE ELEMENTOS DE PROTECCIÓN Y SEGURIDAD PERSONAL (EPSP) PARA MINERÍA, Y CAPACITACIÓN EN SEGURIDAD E HIGIENE MINERA, PARA SER USADOS POR EL PERSONAL DE LA SECRETARÍA DE MINAS EN LAS LABORES PROPIAS DE LA SECRETARÍA."/>
    <s v="Febrero"/>
    <s v="1 mes"/>
    <s v="Mínima Cuantía"/>
    <s v="Recursos de entidades nacionales"/>
    <n v="53122000"/>
    <n v="53122000"/>
    <s v="No"/>
    <s v="N/A"/>
    <s v="Juan Esteban Serna Giraldo"/>
    <s v="P.U."/>
    <n v="5110"/>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s v="Maximiliano Sierra Gonzalez"/>
    <s v="Tipo C:  Supervisión"/>
    <s v="Técnica, Administrativa, Financiera, Jurídica y contabl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6" cacheId="2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H34" firstHeaderRow="1" firstDataRow="2" firstDataCol="1"/>
  <pivotFields count="33">
    <pivotField axis="axisRow" showAll="0">
      <items count="29">
        <item x="22"/>
        <item x="3"/>
        <item x="8"/>
        <item x="1"/>
        <item x="9"/>
        <item x="16"/>
        <item x="4"/>
        <item x="18"/>
        <item x="26"/>
        <item x="15"/>
        <item x="5"/>
        <item x="6"/>
        <item x="2"/>
        <item x="7"/>
        <item x="10"/>
        <item x="11"/>
        <item x="12"/>
        <item x="13"/>
        <item x="17"/>
        <item x="20"/>
        <item x="19"/>
        <item x="27"/>
        <item x="21"/>
        <item x="23"/>
        <item x="25"/>
        <item x="14"/>
        <item x="2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multipleItemSelectionAllowed="1" showAll="0">
      <items count="11">
        <item x="2"/>
        <item m="1" x="7"/>
        <item m="1" x="6"/>
        <item x="5"/>
        <item x="4"/>
        <item x="3"/>
        <item m="1" x="8"/>
        <item m="1" x="9"/>
        <item x="0"/>
        <item x="1"/>
        <item t="default"/>
      </items>
    </pivotField>
    <pivotField showAll="0"/>
    <pivotField showAll="0"/>
    <pivotField showAll="0"/>
    <pivotField showAll="0"/>
    <pivotField showAll="0"/>
    <pivotField showAll="0"/>
  </pivotFields>
  <rowFields count="1">
    <field x="0"/>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26"/>
  </colFields>
  <colItems count="7">
    <i>
      <x/>
    </i>
    <i>
      <x v="3"/>
    </i>
    <i>
      <x v="4"/>
    </i>
    <i>
      <x v="5"/>
    </i>
    <i>
      <x v="8"/>
    </i>
    <i>
      <x v="9"/>
    </i>
    <i t="grand">
      <x/>
    </i>
  </colItems>
  <dataFields count="1">
    <dataField name="Cuenta de Porcentaje de cumplimiento" fld="26" subtotal="count" baseField="0" baseItem="0"/>
  </dataFields>
  <formats count="23">
    <format dxfId="22">
      <pivotArea dataOnly="0" labelOnly="1" fieldPosition="0">
        <references count="1">
          <reference field="26" count="5">
            <x v="1"/>
            <x v="2"/>
            <x v="3"/>
            <x v="4"/>
            <x v="5"/>
          </reference>
        </references>
      </pivotArea>
    </format>
    <format dxfId="21">
      <pivotArea outline="0" collapsedLevelsAreSubtotals="1" fieldPosition="0">
        <references count="1">
          <reference field="26" count="1" selected="0">
            <x v="0"/>
          </reference>
        </references>
      </pivotArea>
    </format>
    <format dxfId="20">
      <pivotArea field="26" type="button" dataOnly="0" labelOnly="1" outline="0" axis="axisCol" fieldPosition="0"/>
    </format>
    <format dxfId="19">
      <pivotArea dataOnly="0" labelOnly="1" fieldPosition="0">
        <references count="1">
          <reference field="26" count="1">
            <x v="0"/>
          </reference>
        </references>
      </pivotArea>
    </format>
    <format dxfId="18">
      <pivotArea outline="0" collapsedLevelsAreSubtotals="1" fieldPosition="0">
        <references count="1">
          <reference field="26" count="3" selected="0">
            <x v="3"/>
            <x v="4"/>
            <x v="5"/>
          </reference>
        </references>
      </pivotArea>
    </format>
    <format dxfId="17">
      <pivotArea type="topRight" dataOnly="0" labelOnly="1" outline="0" fieldPosition="0"/>
    </format>
    <format dxfId="16">
      <pivotArea dataOnly="0" labelOnly="1" fieldPosition="0">
        <references count="1">
          <reference field="26" count="3">
            <x v="3"/>
            <x v="4"/>
            <x v="5"/>
          </reference>
        </references>
      </pivotArea>
    </format>
    <format dxfId="15">
      <pivotArea outline="0" collapsedLevelsAreSubtotals="1" fieldPosition="0">
        <references count="1">
          <reference field="26" count="3" selected="0">
            <x v="3"/>
            <x v="4"/>
            <x v="5"/>
          </reference>
        </references>
      </pivotArea>
    </format>
    <format dxfId="14">
      <pivotArea type="topRight" dataOnly="0" labelOnly="1" outline="0" fieldPosition="0"/>
    </format>
    <format dxfId="13">
      <pivotArea dataOnly="0" labelOnly="1" fieldPosition="0">
        <references count="1">
          <reference field="26" count="3">
            <x v="3"/>
            <x v="4"/>
            <x v="5"/>
          </reference>
        </references>
      </pivotArea>
    </format>
    <format dxfId="12">
      <pivotArea outline="0" collapsedLevelsAreSubtotals="1" fieldPosition="0">
        <references count="1">
          <reference field="26" count="2" selected="0">
            <x v="8"/>
            <x v="9"/>
          </reference>
        </references>
      </pivotArea>
    </format>
    <format dxfId="11">
      <pivotArea grandCol="1" outline="0" collapsedLevelsAreSubtotals="1" fieldPosition="0"/>
    </format>
    <format dxfId="10">
      <pivotArea outline="0" collapsedLevelsAreSubtotals="1" fieldPosition="0"/>
    </format>
    <format dxfId="9">
      <pivotArea field="26" type="button" dataOnly="0" labelOnly="1" outline="0" axis="axisCol" fieldPosition="0"/>
    </format>
    <format dxfId="8">
      <pivotArea type="topRight" dataOnly="0" labelOnly="1" outline="0" fieldPosition="0"/>
    </format>
    <format dxfId="7">
      <pivotArea dataOnly="0" labelOnly="1" fieldPosition="0">
        <references count="1">
          <reference field="26" count="0"/>
        </references>
      </pivotArea>
    </format>
    <format dxfId="6">
      <pivotArea dataOnly="0" labelOnly="1" grandCol="1" outline="0" fieldPosition="0"/>
    </format>
    <format dxfId="5">
      <pivotArea type="origin" dataOnly="0" labelOnly="1" outline="0" fieldPosition="0"/>
    </format>
    <format dxfId="4">
      <pivotArea field="0" type="button" dataOnly="0" labelOnly="1" outline="0" axis="axisRow" fieldPosition="0"/>
    </format>
    <format dxfId="3">
      <pivotArea dataOnly="0" labelOnly="1" fieldPosition="0">
        <references count="1">
          <reference field="0" count="0"/>
        </references>
      </pivotArea>
    </format>
    <format dxfId="2">
      <pivotArea dataOnly="0" labelOnly="1" grandRow="1" outline="0" fieldPosition="0"/>
    </format>
    <format dxfId="1">
      <pivotArea field="26" type="button" dataOnly="0" labelOnly="1" outline="0" axis="axisCol" fieldPosition="0"/>
    </format>
    <format dxfId="0">
      <pivotArea field="26"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ictoria.hoyos@antioquia.gov.co" TargetMode="External"/><Relationship Id="rId13" Type="http://schemas.openxmlformats.org/officeDocument/2006/relationships/hyperlink" Target="mailto:maximiliano.sierra@antioquia.gov.co" TargetMode="External"/><Relationship Id="rId18" Type="http://schemas.openxmlformats.org/officeDocument/2006/relationships/drawing" Target="../drawings/drawing1.xml"/><Relationship Id="rId3" Type="http://schemas.openxmlformats.org/officeDocument/2006/relationships/hyperlink" Target="mailto:juanfelipe.lopez@antioquia.gov.co" TargetMode="External"/><Relationship Id="rId7" Type="http://schemas.openxmlformats.org/officeDocument/2006/relationships/hyperlink" Target="mailto:juan.castano@antioquia.gov.co" TargetMode="External"/><Relationship Id="rId12" Type="http://schemas.openxmlformats.org/officeDocument/2006/relationships/hyperlink" Target="mailto:juanesteban.serna@antioquia.gov.co" TargetMode="External"/><Relationship Id="rId17" Type="http://schemas.openxmlformats.org/officeDocument/2006/relationships/printerSettings" Target="../printerSettings/printerSettings1.bin"/><Relationship Id="rId2" Type="http://schemas.openxmlformats.org/officeDocument/2006/relationships/hyperlink" Target="mailto:Victoria.hoyos@antioquia.gov.co" TargetMode="External"/><Relationship Id="rId16" Type="http://schemas.openxmlformats.org/officeDocument/2006/relationships/hyperlink" Target="mailto:Victoria.hoyos@antioquia.gov.co" TargetMode="External"/><Relationship Id="rId1" Type="http://schemas.openxmlformats.org/officeDocument/2006/relationships/hyperlink" Target="mailto:juan.buitrago@antioquia.gov.co" TargetMode="External"/><Relationship Id="rId6" Type="http://schemas.openxmlformats.org/officeDocument/2006/relationships/hyperlink" Target="mailto:juan.castano@antioquia.gov.co" TargetMode="External"/><Relationship Id="rId11" Type="http://schemas.openxmlformats.org/officeDocument/2006/relationships/hyperlink" Target="mailto:juanesteban.serna@antioquia.gov.co" TargetMode="External"/><Relationship Id="rId5" Type="http://schemas.openxmlformats.org/officeDocument/2006/relationships/hyperlink" Target="mailto:sebastian.espinosa@antioquia.gov.co" TargetMode="External"/><Relationship Id="rId15" Type="http://schemas.openxmlformats.org/officeDocument/2006/relationships/hyperlink" Target="mailto:maximiliano.sierra@antioquia.gov.co" TargetMode="External"/><Relationship Id="rId10" Type="http://schemas.openxmlformats.org/officeDocument/2006/relationships/hyperlink" Target="mailto:juanesteban.serna@antioquia.gov.co" TargetMode="External"/><Relationship Id="rId4" Type="http://schemas.openxmlformats.org/officeDocument/2006/relationships/hyperlink" Target="mailto:Victoria.hoyos@antioquia.gov.co" TargetMode="External"/><Relationship Id="rId9" Type="http://schemas.openxmlformats.org/officeDocument/2006/relationships/hyperlink" Target="mailto:Victoria.hoyos@antioquia.gov.co" TargetMode="External"/><Relationship Id="rId14" Type="http://schemas.openxmlformats.org/officeDocument/2006/relationships/hyperlink" Target="mailto:maximiliano.sierra@antioquia.gov.c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1048576"/>
  <sheetViews>
    <sheetView tabSelected="1" zoomScale="85" zoomScaleNormal="85" workbookViewId="0">
      <pane xSplit="1" ySplit="12" topLeftCell="B13" activePane="bottomRight" state="frozen"/>
      <selection pane="topRight" activeCell="B1" sqref="B1"/>
      <selection pane="bottomLeft" activeCell="A13" sqref="A13"/>
      <selection pane="bottomRight" activeCell="E13" sqref="E13"/>
    </sheetView>
  </sheetViews>
  <sheetFormatPr baseColWidth="10" defaultRowHeight="15" x14ac:dyDescent="0.25"/>
  <cols>
    <col min="1" max="1" width="23.5703125" customWidth="1"/>
    <col min="3" max="3" width="41.140625" customWidth="1"/>
    <col min="6" max="6" width="29.42578125" customWidth="1"/>
    <col min="8" max="8" width="18.85546875" customWidth="1"/>
    <col min="9" max="9" width="19.7109375" customWidth="1"/>
    <col min="15" max="15" width="17.42578125" customWidth="1"/>
    <col min="16" max="16" width="19.42578125" customWidth="1"/>
    <col min="17" max="22" width="35.140625" customWidth="1"/>
    <col min="25" max="25" width="24.7109375" customWidth="1"/>
    <col min="30" max="30" width="50.140625" customWidth="1"/>
    <col min="31" max="33" width="22.28515625" customWidth="1"/>
  </cols>
  <sheetData>
    <row r="1" spans="1:33" x14ac:dyDescent="0.25">
      <c r="A1" s="84"/>
      <c r="B1" s="84"/>
      <c r="C1" s="86" t="s">
        <v>0</v>
      </c>
      <c r="D1" s="87"/>
      <c r="E1" s="87"/>
      <c r="F1" s="87"/>
      <c r="G1" s="87"/>
      <c r="H1" s="87"/>
      <c r="I1" s="87"/>
      <c r="J1" s="87"/>
      <c r="K1" s="87"/>
      <c r="L1" s="87"/>
      <c r="M1" s="87"/>
      <c r="N1" s="87"/>
      <c r="O1" s="87"/>
      <c r="P1" s="87"/>
      <c r="Q1" s="87"/>
      <c r="R1" s="87"/>
      <c r="S1" s="87"/>
      <c r="T1" s="87"/>
      <c r="U1" s="87"/>
      <c r="V1" s="87"/>
      <c r="W1" s="87"/>
      <c r="X1" s="87"/>
      <c r="Y1" s="87"/>
      <c r="Z1" s="87"/>
      <c r="AA1" s="87"/>
      <c r="AB1" s="87"/>
      <c r="AC1" s="87"/>
      <c r="AD1" s="88"/>
      <c r="AE1" s="95" t="s">
        <v>1</v>
      </c>
      <c r="AF1" s="96"/>
      <c r="AG1" s="96"/>
    </row>
    <row r="2" spans="1:33" x14ac:dyDescent="0.25">
      <c r="A2" s="84"/>
      <c r="B2" s="84"/>
      <c r="C2" s="89"/>
      <c r="D2" s="90"/>
      <c r="E2" s="90"/>
      <c r="F2" s="90"/>
      <c r="G2" s="90"/>
      <c r="H2" s="90"/>
      <c r="I2" s="90"/>
      <c r="J2" s="90"/>
      <c r="K2" s="90"/>
      <c r="L2" s="90"/>
      <c r="M2" s="90"/>
      <c r="N2" s="90"/>
      <c r="O2" s="90"/>
      <c r="P2" s="90"/>
      <c r="Q2" s="90"/>
      <c r="R2" s="90"/>
      <c r="S2" s="90"/>
      <c r="T2" s="90"/>
      <c r="U2" s="90"/>
      <c r="V2" s="90"/>
      <c r="W2" s="90"/>
      <c r="X2" s="90"/>
      <c r="Y2" s="90"/>
      <c r="Z2" s="90"/>
      <c r="AA2" s="90"/>
      <c r="AB2" s="90"/>
      <c r="AC2" s="90"/>
      <c r="AD2" s="91"/>
      <c r="AE2" s="95"/>
      <c r="AF2" s="96"/>
      <c r="AG2" s="96"/>
    </row>
    <row r="3" spans="1:33" x14ac:dyDescent="0.25">
      <c r="A3" s="84"/>
      <c r="B3" s="84"/>
      <c r="C3" s="89"/>
      <c r="D3" s="90"/>
      <c r="E3" s="90"/>
      <c r="F3" s="90"/>
      <c r="G3" s="90"/>
      <c r="H3" s="90"/>
      <c r="I3" s="90"/>
      <c r="J3" s="90"/>
      <c r="K3" s="90"/>
      <c r="L3" s="90"/>
      <c r="M3" s="90"/>
      <c r="N3" s="90"/>
      <c r="O3" s="90"/>
      <c r="P3" s="90"/>
      <c r="Q3" s="90"/>
      <c r="R3" s="90"/>
      <c r="S3" s="90"/>
      <c r="T3" s="90"/>
      <c r="U3" s="90"/>
      <c r="V3" s="90"/>
      <c r="W3" s="90"/>
      <c r="X3" s="90"/>
      <c r="Y3" s="90"/>
      <c r="Z3" s="90"/>
      <c r="AA3" s="90"/>
      <c r="AB3" s="90"/>
      <c r="AC3" s="90"/>
      <c r="AD3" s="91"/>
      <c r="AE3" s="95" t="s">
        <v>2</v>
      </c>
      <c r="AF3" s="96"/>
      <c r="AG3" s="96"/>
    </row>
    <row r="4" spans="1:33" x14ac:dyDescent="0.25">
      <c r="A4" s="84"/>
      <c r="B4" s="84"/>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1"/>
      <c r="AE4" s="95"/>
      <c r="AF4" s="96"/>
      <c r="AG4" s="96"/>
    </row>
    <row r="5" spans="1:33" x14ac:dyDescent="0.25">
      <c r="A5" s="84"/>
      <c r="B5" s="84"/>
      <c r="C5" s="89"/>
      <c r="D5" s="90"/>
      <c r="E5" s="90"/>
      <c r="F5" s="90"/>
      <c r="G5" s="90"/>
      <c r="H5" s="90"/>
      <c r="I5" s="90"/>
      <c r="J5" s="90"/>
      <c r="K5" s="90"/>
      <c r="L5" s="90"/>
      <c r="M5" s="90"/>
      <c r="N5" s="90"/>
      <c r="O5" s="90"/>
      <c r="P5" s="90"/>
      <c r="Q5" s="90"/>
      <c r="R5" s="90"/>
      <c r="S5" s="90"/>
      <c r="T5" s="90"/>
      <c r="U5" s="90"/>
      <c r="V5" s="90"/>
      <c r="W5" s="90"/>
      <c r="X5" s="90"/>
      <c r="Y5" s="90"/>
      <c r="Z5" s="90"/>
      <c r="AA5" s="90"/>
      <c r="AB5" s="90"/>
      <c r="AC5" s="90"/>
      <c r="AD5" s="91"/>
      <c r="AE5" s="95" t="s">
        <v>3</v>
      </c>
      <c r="AF5" s="96"/>
      <c r="AG5" s="96"/>
    </row>
    <row r="6" spans="1:33" ht="15.75" thickBot="1" x14ac:dyDescent="0.3">
      <c r="A6" s="85"/>
      <c r="B6" s="85"/>
      <c r="C6" s="92"/>
      <c r="D6" s="93"/>
      <c r="E6" s="93"/>
      <c r="F6" s="93"/>
      <c r="G6" s="93"/>
      <c r="H6" s="93"/>
      <c r="I6" s="93"/>
      <c r="J6" s="93"/>
      <c r="K6" s="93"/>
      <c r="L6" s="93"/>
      <c r="M6" s="93"/>
      <c r="N6" s="93"/>
      <c r="O6" s="93"/>
      <c r="P6" s="93"/>
      <c r="Q6" s="93"/>
      <c r="R6" s="93"/>
      <c r="S6" s="93"/>
      <c r="T6" s="93"/>
      <c r="U6" s="93"/>
      <c r="V6" s="93"/>
      <c r="W6" s="93"/>
      <c r="X6" s="93"/>
      <c r="Y6" s="93"/>
      <c r="Z6" s="93"/>
      <c r="AA6" s="93"/>
      <c r="AB6" s="93"/>
      <c r="AC6" s="93"/>
      <c r="AD6" s="94"/>
      <c r="AE6" s="95"/>
      <c r="AF6" s="96"/>
      <c r="AG6" s="96"/>
    </row>
    <row r="7" spans="1:33" ht="34.5" thickBot="1" x14ac:dyDescent="0.55000000000000004">
      <c r="A7" s="80" t="s">
        <v>4</v>
      </c>
      <c r="B7" s="81"/>
      <c r="C7" s="81"/>
      <c r="D7" s="81"/>
      <c r="E7" s="81"/>
      <c r="F7" s="81"/>
      <c r="G7" s="81"/>
      <c r="H7" s="81"/>
      <c r="I7" s="81"/>
      <c r="J7" s="81"/>
      <c r="K7" s="81"/>
      <c r="L7" s="81"/>
      <c r="M7" s="81"/>
      <c r="N7" s="81"/>
      <c r="O7" s="81"/>
      <c r="P7" s="82"/>
      <c r="Q7" s="82"/>
      <c r="R7" s="82"/>
      <c r="S7" s="82"/>
      <c r="T7" s="82"/>
      <c r="U7" s="82"/>
      <c r="V7" s="82"/>
      <c r="W7" s="82"/>
      <c r="X7" s="82"/>
      <c r="Y7" s="82"/>
      <c r="Z7" s="82"/>
      <c r="AA7" s="82"/>
      <c r="AB7" s="82"/>
      <c r="AC7" s="82"/>
      <c r="AD7" s="82"/>
      <c r="AE7" s="82"/>
      <c r="AF7" s="82"/>
      <c r="AG7" s="83"/>
    </row>
    <row r="8" spans="1:33" x14ac:dyDescent="0.25">
      <c r="A8" s="54" t="s">
        <v>5</v>
      </c>
      <c r="B8" s="55"/>
      <c r="C8" s="55"/>
      <c r="D8" s="55"/>
      <c r="E8" s="55"/>
      <c r="F8" s="55"/>
      <c r="G8" s="55"/>
      <c r="H8" s="55"/>
      <c r="I8" s="55"/>
      <c r="J8" s="55"/>
      <c r="K8" s="55"/>
      <c r="L8" s="55"/>
      <c r="M8" s="55"/>
      <c r="N8" s="55"/>
      <c r="O8" s="56"/>
      <c r="P8" s="60" t="s">
        <v>6</v>
      </c>
      <c r="Q8" s="61"/>
      <c r="R8" s="61"/>
      <c r="S8" s="61"/>
      <c r="T8" s="61"/>
      <c r="U8" s="62"/>
      <c r="V8" s="63" t="s">
        <v>7</v>
      </c>
      <c r="W8" s="64"/>
      <c r="X8" s="64"/>
      <c r="Y8" s="64"/>
      <c r="Z8" s="64"/>
      <c r="AA8" s="64"/>
      <c r="AB8" s="64"/>
      <c r="AC8" s="64"/>
      <c r="AD8" s="64"/>
      <c r="AE8" s="69" t="s">
        <v>8</v>
      </c>
      <c r="AF8" s="69"/>
      <c r="AG8" s="70"/>
    </row>
    <row r="9" spans="1:33" x14ac:dyDescent="0.25">
      <c r="A9" s="57"/>
      <c r="B9" s="58"/>
      <c r="C9" s="58"/>
      <c r="D9" s="58"/>
      <c r="E9" s="58"/>
      <c r="F9" s="58"/>
      <c r="G9" s="58"/>
      <c r="H9" s="58"/>
      <c r="I9" s="58"/>
      <c r="J9" s="58"/>
      <c r="K9" s="58"/>
      <c r="L9" s="58"/>
      <c r="M9" s="58"/>
      <c r="N9" s="58"/>
      <c r="O9" s="59"/>
      <c r="P9" s="75" t="s">
        <v>9</v>
      </c>
      <c r="Q9" s="76"/>
      <c r="R9" s="75" t="s">
        <v>10</v>
      </c>
      <c r="S9" s="78"/>
      <c r="T9" s="78"/>
      <c r="U9" s="76"/>
      <c r="V9" s="65"/>
      <c r="W9" s="66"/>
      <c r="X9" s="66"/>
      <c r="Y9" s="66"/>
      <c r="Z9" s="66"/>
      <c r="AA9" s="66"/>
      <c r="AB9" s="66"/>
      <c r="AC9" s="66"/>
      <c r="AD9" s="66"/>
      <c r="AE9" s="71"/>
      <c r="AF9" s="71"/>
      <c r="AG9" s="72"/>
    </row>
    <row r="10" spans="1:33" x14ac:dyDescent="0.25">
      <c r="A10" s="1"/>
      <c r="B10" s="1"/>
      <c r="C10" s="1"/>
      <c r="D10" s="1"/>
      <c r="E10" s="1"/>
      <c r="F10" s="1"/>
      <c r="G10" s="1"/>
      <c r="H10" s="1"/>
      <c r="I10" s="1"/>
      <c r="J10" s="1"/>
      <c r="K10" s="1"/>
      <c r="L10" s="79" t="s">
        <v>11</v>
      </c>
      <c r="M10" s="61"/>
      <c r="N10" s="61"/>
      <c r="O10" s="62"/>
      <c r="P10" s="77"/>
      <c r="Q10" s="59"/>
      <c r="R10" s="77"/>
      <c r="S10" s="58"/>
      <c r="T10" s="58"/>
      <c r="U10" s="59"/>
      <c r="V10" s="67"/>
      <c r="W10" s="68"/>
      <c r="X10" s="68"/>
      <c r="Y10" s="68"/>
      <c r="Z10" s="68"/>
      <c r="AA10" s="68"/>
      <c r="AB10" s="68"/>
      <c r="AC10" s="68"/>
      <c r="AD10" s="68"/>
      <c r="AE10" s="73"/>
      <c r="AF10" s="73"/>
      <c r="AG10" s="74"/>
    </row>
    <row r="11" spans="1:33" ht="120" x14ac:dyDescent="0.25">
      <c r="A11" s="2" t="s">
        <v>12</v>
      </c>
      <c r="B11" s="2" t="s">
        <v>13</v>
      </c>
      <c r="C11" s="2" t="s">
        <v>14</v>
      </c>
      <c r="D11" s="2" t="s">
        <v>15</v>
      </c>
      <c r="E11" s="2" t="s">
        <v>16</v>
      </c>
      <c r="F11" s="2" t="s">
        <v>17</v>
      </c>
      <c r="G11" s="2" t="s">
        <v>18</v>
      </c>
      <c r="H11" s="2" t="s">
        <v>19</v>
      </c>
      <c r="I11" s="2" t="s">
        <v>20</v>
      </c>
      <c r="J11" s="2" t="s">
        <v>21</v>
      </c>
      <c r="K11" s="2" t="s">
        <v>22</v>
      </c>
      <c r="L11" s="3" t="s">
        <v>23</v>
      </c>
      <c r="M11" s="3" t="s">
        <v>24</v>
      </c>
      <c r="N11" s="3" t="s">
        <v>25</v>
      </c>
      <c r="O11" s="3" t="s">
        <v>26</v>
      </c>
      <c r="P11" s="4" t="s">
        <v>27</v>
      </c>
      <c r="Q11" s="5" t="s">
        <v>28</v>
      </c>
      <c r="R11" s="6" t="s">
        <v>29</v>
      </c>
      <c r="S11" s="6" t="s">
        <v>30</v>
      </c>
      <c r="T11" s="7" t="s">
        <v>31</v>
      </c>
      <c r="U11" s="8" t="s">
        <v>32</v>
      </c>
      <c r="V11" s="9" t="s">
        <v>33</v>
      </c>
      <c r="W11" s="9" t="s">
        <v>34</v>
      </c>
      <c r="X11" s="9" t="s">
        <v>35</v>
      </c>
      <c r="Y11" s="9" t="s">
        <v>36</v>
      </c>
      <c r="Z11" s="9" t="s">
        <v>37</v>
      </c>
      <c r="AA11" s="9" t="s">
        <v>38</v>
      </c>
      <c r="AB11" s="9" t="s">
        <v>39</v>
      </c>
      <c r="AC11" s="9" t="s">
        <v>40</v>
      </c>
      <c r="AD11" s="10" t="s">
        <v>41</v>
      </c>
      <c r="AE11" s="11" t="s">
        <v>42</v>
      </c>
      <c r="AF11" s="12" t="s">
        <v>43</v>
      </c>
      <c r="AG11" s="12" t="s">
        <v>44</v>
      </c>
    </row>
    <row r="12" spans="1:33" x14ac:dyDescent="0.25">
      <c r="A12" s="13"/>
      <c r="B12" s="14"/>
      <c r="C12" s="15"/>
      <c r="D12" s="16"/>
      <c r="E12" s="15"/>
      <c r="F12" s="15"/>
      <c r="G12" s="15"/>
      <c r="H12" s="17"/>
      <c r="I12" s="17"/>
      <c r="J12" s="15"/>
      <c r="K12" s="15"/>
      <c r="L12" s="14"/>
      <c r="M12" s="14"/>
      <c r="N12" s="18"/>
      <c r="O12" s="19"/>
      <c r="P12" s="20"/>
      <c r="Q12" s="20"/>
      <c r="R12" s="20"/>
      <c r="S12" s="20"/>
      <c r="T12" s="20"/>
      <c r="U12" s="21"/>
      <c r="V12" s="21"/>
      <c r="W12" s="20"/>
      <c r="X12" s="22"/>
      <c r="Y12" s="20"/>
      <c r="Z12" s="20"/>
      <c r="AA12" s="23" t="str">
        <f>+IF(AND(W12="",X12="",Y12="",Z12=""),"",IF(AND(W12&lt;&gt;"",X12="",Y12="",Z12=""),0%,IF(AND(W12&lt;&gt;"",X12&lt;&gt;"",Y12="",Z12=""),33%,IF(AND(W12&lt;&gt;"",X12&lt;&gt;"",Y12&lt;&gt;"",Z12=""),66%,IF(AND(W12&lt;&gt;"",X12&lt;&gt;"",Y12&lt;&gt;"",Z12&lt;&gt;""),100%,"Información incompleta")))))</f>
        <v/>
      </c>
      <c r="AB12" s="14"/>
      <c r="AC12" s="14"/>
      <c r="AD12" s="14"/>
      <c r="AE12" s="14"/>
      <c r="AF12" s="20"/>
      <c r="AG12" s="24"/>
    </row>
    <row r="13" spans="1:33" s="32" customFormat="1" ht="38.25" x14ac:dyDescent="0.25">
      <c r="A13" s="25" t="s">
        <v>45</v>
      </c>
      <c r="B13" s="26">
        <v>80101506</v>
      </c>
      <c r="C13" s="27" t="s">
        <v>47</v>
      </c>
      <c r="D13" s="27" t="s">
        <v>4384</v>
      </c>
      <c r="E13" s="26" t="s">
        <v>4540</v>
      </c>
      <c r="F13" s="26" t="s">
        <v>4523</v>
      </c>
      <c r="G13" s="38" t="s">
        <v>4525</v>
      </c>
      <c r="H13" s="36">
        <v>400000000</v>
      </c>
      <c r="I13" s="36">
        <v>400000000</v>
      </c>
      <c r="J13" s="28" t="s">
        <v>4423</v>
      </c>
      <c r="K13" s="28" t="s">
        <v>48</v>
      </c>
      <c r="L13" s="27" t="s">
        <v>49</v>
      </c>
      <c r="M13" s="27" t="s">
        <v>50</v>
      </c>
      <c r="N13" s="27" t="s">
        <v>51</v>
      </c>
      <c r="O13" s="27" t="s">
        <v>52</v>
      </c>
      <c r="P13" s="28"/>
      <c r="Q13" s="28">
        <v>0</v>
      </c>
      <c r="R13" s="28"/>
      <c r="S13" s="28"/>
      <c r="T13" s="28"/>
      <c r="U13" s="29"/>
      <c r="V13" s="29"/>
      <c r="W13" s="28"/>
      <c r="X13" s="30"/>
      <c r="Y13" s="28"/>
      <c r="Z13" s="28"/>
      <c r="AA13" s="31" t="str">
        <f t="shared" ref="AA13:AA76" si="0">+IF(AND(W13="",X13="",Y13="",Z13=""),"",IF(AND(W13&lt;&gt;"",X13="",Y13="",Z13=""),0%,IF(AND(W13&lt;&gt;"",X13&lt;&gt;"",Y13="",Z13=""),33%,IF(AND(W13&lt;&gt;"",X13&lt;&gt;"",Y13&lt;&gt;"",Z13=""),66%,IF(AND(W13&lt;&gt;"",X13&lt;&gt;"",Y13&lt;&gt;"",Z13&lt;&gt;""),100%,"Información incompleta")))))</f>
        <v/>
      </c>
      <c r="AB13" s="29"/>
      <c r="AC13" s="29"/>
      <c r="AD13" s="29"/>
      <c r="AE13" s="27" t="s">
        <v>53</v>
      </c>
      <c r="AF13" s="28" t="s">
        <v>54</v>
      </c>
      <c r="AG13" s="27" t="s">
        <v>55</v>
      </c>
    </row>
    <row r="14" spans="1:33" s="32" customFormat="1" ht="63.75" x14ac:dyDescent="0.25">
      <c r="A14" s="25" t="s">
        <v>45</v>
      </c>
      <c r="B14" s="26" t="s">
        <v>46</v>
      </c>
      <c r="C14" s="27" t="s">
        <v>56</v>
      </c>
      <c r="D14" s="27" t="s">
        <v>4385</v>
      </c>
      <c r="E14" s="26" t="s">
        <v>4398</v>
      </c>
      <c r="F14" s="26" t="s">
        <v>4524</v>
      </c>
      <c r="G14" s="38" t="s">
        <v>4525</v>
      </c>
      <c r="H14" s="36">
        <v>183500000</v>
      </c>
      <c r="I14" s="36">
        <v>183500000</v>
      </c>
      <c r="J14" s="28" t="s">
        <v>4423</v>
      </c>
      <c r="K14" s="28" t="s">
        <v>48</v>
      </c>
      <c r="L14" s="27" t="s">
        <v>49</v>
      </c>
      <c r="M14" s="27" t="s">
        <v>50</v>
      </c>
      <c r="N14" s="27" t="s">
        <v>51</v>
      </c>
      <c r="O14" s="27" t="s">
        <v>52</v>
      </c>
      <c r="P14" s="28"/>
      <c r="Q14" s="28"/>
      <c r="R14" s="28"/>
      <c r="S14" s="28"/>
      <c r="T14" s="28"/>
      <c r="U14" s="29"/>
      <c r="V14" s="29"/>
      <c r="W14" s="28"/>
      <c r="X14" s="30"/>
      <c r="Y14" s="28"/>
      <c r="Z14" s="28"/>
      <c r="AA14" s="31" t="str">
        <f t="shared" si="0"/>
        <v/>
      </c>
      <c r="AB14" s="29"/>
      <c r="AC14" s="29"/>
      <c r="AD14" s="29"/>
      <c r="AE14" s="27" t="s">
        <v>57</v>
      </c>
      <c r="AF14" s="28" t="s">
        <v>54</v>
      </c>
      <c r="AG14" s="27" t="s">
        <v>55</v>
      </c>
    </row>
    <row r="15" spans="1:33" s="32" customFormat="1" ht="38.25" x14ac:dyDescent="0.25">
      <c r="A15" s="25" t="s">
        <v>45</v>
      </c>
      <c r="B15" s="26">
        <v>80111620</v>
      </c>
      <c r="C15" s="27" t="s">
        <v>164</v>
      </c>
      <c r="D15" s="27" t="s">
        <v>4383</v>
      </c>
      <c r="E15" s="26" t="s">
        <v>4398</v>
      </c>
      <c r="F15" s="35" t="s">
        <v>4520</v>
      </c>
      <c r="G15" s="38" t="s">
        <v>4525</v>
      </c>
      <c r="H15" s="36">
        <v>6000000</v>
      </c>
      <c r="I15" s="36">
        <v>6000000</v>
      </c>
      <c r="J15" s="28" t="s">
        <v>4423</v>
      </c>
      <c r="K15" s="28" t="s">
        <v>48</v>
      </c>
      <c r="L15" s="27" t="s">
        <v>49</v>
      </c>
      <c r="M15" s="27" t="s">
        <v>50</v>
      </c>
      <c r="N15" s="27" t="s">
        <v>51</v>
      </c>
      <c r="O15" s="27" t="s">
        <v>52</v>
      </c>
      <c r="P15" s="28"/>
      <c r="Q15" s="28"/>
      <c r="R15" s="28"/>
      <c r="S15" s="28"/>
      <c r="T15" s="28"/>
      <c r="U15" s="29"/>
      <c r="V15" s="29"/>
      <c r="W15" s="28"/>
      <c r="X15" s="30"/>
      <c r="Y15" s="28"/>
      <c r="Z15" s="28"/>
      <c r="AA15" s="31" t="str">
        <f t="shared" si="0"/>
        <v/>
      </c>
      <c r="AB15" s="29"/>
      <c r="AC15" s="29"/>
      <c r="AD15" s="29" t="s">
        <v>165</v>
      </c>
      <c r="AE15" s="27" t="s">
        <v>166</v>
      </c>
      <c r="AF15" s="28" t="s">
        <v>54</v>
      </c>
      <c r="AG15" s="27" t="s">
        <v>55</v>
      </c>
    </row>
    <row r="16" spans="1:33" s="32" customFormat="1" ht="38.25" x14ac:dyDescent="0.25">
      <c r="A16" s="25" t="s">
        <v>45</v>
      </c>
      <c r="B16" s="26">
        <v>80111620</v>
      </c>
      <c r="C16" s="27" t="s">
        <v>167</v>
      </c>
      <c r="D16" s="27" t="s">
        <v>4388</v>
      </c>
      <c r="E16" s="26" t="s">
        <v>4397</v>
      </c>
      <c r="F16" s="35" t="s">
        <v>4520</v>
      </c>
      <c r="G16" s="38" t="s">
        <v>4525</v>
      </c>
      <c r="H16" s="36">
        <v>6000000</v>
      </c>
      <c r="I16" s="36">
        <v>6000000</v>
      </c>
      <c r="J16" s="28" t="s">
        <v>4423</v>
      </c>
      <c r="K16" s="28" t="s">
        <v>48</v>
      </c>
      <c r="L16" s="27" t="s">
        <v>49</v>
      </c>
      <c r="M16" s="27" t="s">
        <v>50</v>
      </c>
      <c r="N16" s="27" t="s">
        <v>51</v>
      </c>
      <c r="O16" s="27" t="s">
        <v>52</v>
      </c>
      <c r="P16" s="28"/>
      <c r="Q16" s="28"/>
      <c r="R16" s="28"/>
      <c r="S16" s="28"/>
      <c r="T16" s="28"/>
      <c r="U16" s="29"/>
      <c r="V16" s="29"/>
      <c r="W16" s="28"/>
      <c r="X16" s="30"/>
      <c r="Y16" s="28"/>
      <c r="Z16" s="28"/>
      <c r="AA16" s="31" t="str">
        <f t="shared" si="0"/>
        <v/>
      </c>
      <c r="AB16" s="29"/>
      <c r="AC16" s="29"/>
      <c r="AD16" s="29" t="s">
        <v>165</v>
      </c>
      <c r="AE16" s="27" t="s">
        <v>166</v>
      </c>
      <c r="AF16" s="28" t="s">
        <v>54</v>
      </c>
      <c r="AG16" s="27" t="s">
        <v>55</v>
      </c>
    </row>
    <row r="17" spans="1:33" s="32" customFormat="1" ht="51" x14ac:dyDescent="0.25">
      <c r="A17" s="25" t="s">
        <v>45</v>
      </c>
      <c r="B17" s="26">
        <v>801000000</v>
      </c>
      <c r="C17" s="27" t="s">
        <v>168</v>
      </c>
      <c r="D17" s="27" t="s">
        <v>4384</v>
      </c>
      <c r="E17" s="26" t="s">
        <v>4397</v>
      </c>
      <c r="F17" s="35" t="s">
        <v>4520</v>
      </c>
      <c r="G17" s="38" t="s">
        <v>4525</v>
      </c>
      <c r="H17" s="36">
        <v>100000000</v>
      </c>
      <c r="I17" s="36">
        <v>100000000</v>
      </c>
      <c r="J17" s="28" t="s">
        <v>4423</v>
      </c>
      <c r="K17" s="28" t="s">
        <v>48</v>
      </c>
      <c r="L17" s="27" t="s">
        <v>49</v>
      </c>
      <c r="M17" s="27" t="s">
        <v>50</v>
      </c>
      <c r="N17" s="27" t="s">
        <v>51</v>
      </c>
      <c r="O17" s="27" t="s">
        <v>52</v>
      </c>
      <c r="P17" s="28"/>
      <c r="Q17" s="28"/>
      <c r="R17" s="28"/>
      <c r="S17" s="28"/>
      <c r="T17" s="28"/>
      <c r="U17" s="29"/>
      <c r="V17" s="29"/>
      <c r="W17" s="28"/>
      <c r="X17" s="30"/>
      <c r="Y17" s="28"/>
      <c r="Z17" s="28"/>
      <c r="AA17" s="31" t="str">
        <f t="shared" si="0"/>
        <v/>
      </c>
      <c r="AB17" s="29"/>
      <c r="AC17" s="29"/>
      <c r="AD17" s="29" t="s">
        <v>169</v>
      </c>
      <c r="AE17" s="27" t="s">
        <v>170</v>
      </c>
      <c r="AF17" s="28" t="s">
        <v>54</v>
      </c>
      <c r="AG17" s="27" t="s">
        <v>55</v>
      </c>
    </row>
    <row r="18" spans="1:33" s="32" customFormat="1" ht="38.25" x14ac:dyDescent="0.25">
      <c r="A18" s="25" t="s">
        <v>58</v>
      </c>
      <c r="B18" s="26">
        <v>90121500</v>
      </c>
      <c r="C18" s="27" t="s">
        <v>171</v>
      </c>
      <c r="D18" s="27" t="s">
        <v>4383</v>
      </c>
      <c r="E18" s="26" t="s">
        <v>4399</v>
      </c>
      <c r="F18" s="35" t="s">
        <v>4521</v>
      </c>
      <c r="G18" s="38" t="s">
        <v>4525</v>
      </c>
      <c r="H18" s="36">
        <v>30000000</v>
      </c>
      <c r="I18" s="36">
        <v>30000000</v>
      </c>
      <c r="J18" s="28" t="s">
        <v>4424</v>
      </c>
      <c r="K18" s="28" t="s">
        <v>4425</v>
      </c>
      <c r="L18" s="27" t="s">
        <v>172</v>
      </c>
      <c r="M18" s="27" t="s">
        <v>60</v>
      </c>
      <c r="N18" s="27" t="s">
        <v>173</v>
      </c>
      <c r="O18" s="27" t="s">
        <v>174</v>
      </c>
      <c r="P18" s="28"/>
      <c r="Q18" s="28">
        <v>1</v>
      </c>
      <c r="R18" s="28"/>
      <c r="S18" s="28"/>
      <c r="T18" s="28"/>
      <c r="U18" s="29"/>
      <c r="V18" s="29"/>
      <c r="W18" s="28"/>
      <c r="X18" s="30"/>
      <c r="Y18" s="28"/>
      <c r="Z18" s="28">
        <v>4600006673</v>
      </c>
      <c r="AA18" s="31" t="str">
        <f t="shared" si="0"/>
        <v>Información incompleta</v>
      </c>
      <c r="AB18" s="29"/>
      <c r="AC18" s="29"/>
      <c r="AD18" s="29"/>
      <c r="AE18" s="27"/>
      <c r="AF18" s="28" t="s">
        <v>54</v>
      </c>
      <c r="AG18" s="27" t="s">
        <v>55</v>
      </c>
    </row>
    <row r="19" spans="1:33" s="32" customFormat="1" ht="38.25" x14ac:dyDescent="0.25">
      <c r="A19" s="25" t="s">
        <v>58</v>
      </c>
      <c r="B19" s="26">
        <v>80131505</v>
      </c>
      <c r="C19" s="27" t="s">
        <v>175</v>
      </c>
      <c r="D19" s="27" t="s">
        <v>4383</v>
      </c>
      <c r="E19" s="26" t="s">
        <v>4397</v>
      </c>
      <c r="F19" s="35" t="s">
        <v>4522</v>
      </c>
      <c r="G19" s="38" t="s">
        <v>4525</v>
      </c>
      <c r="H19" s="36">
        <v>14329200</v>
      </c>
      <c r="I19" s="36">
        <v>14329200</v>
      </c>
      <c r="J19" s="28" t="s">
        <v>4424</v>
      </c>
      <c r="K19" s="28" t="s">
        <v>4425</v>
      </c>
      <c r="L19" s="27" t="s">
        <v>176</v>
      </c>
      <c r="M19" s="27" t="s">
        <v>60</v>
      </c>
      <c r="N19" s="27" t="s">
        <v>173</v>
      </c>
      <c r="O19" s="27" t="s">
        <v>177</v>
      </c>
      <c r="P19" s="28"/>
      <c r="Q19" s="28"/>
      <c r="R19" s="28"/>
      <c r="S19" s="28"/>
      <c r="T19" s="28"/>
      <c r="U19" s="29"/>
      <c r="V19" s="29"/>
      <c r="W19" s="28">
        <v>20212</v>
      </c>
      <c r="X19" s="30"/>
      <c r="Y19" s="28"/>
      <c r="Z19" s="28">
        <v>4600006249</v>
      </c>
      <c r="AA19" s="31" t="str">
        <f t="shared" si="0"/>
        <v>Información incompleta</v>
      </c>
      <c r="AB19" s="29"/>
      <c r="AC19" s="29"/>
      <c r="AD19" s="29"/>
      <c r="AE19" s="27"/>
      <c r="AF19" s="28" t="s">
        <v>54</v>
      </c>
      <c r="AG19" s="27" t="s">
        <v>55</v>
      </c>
    </row>
    <row r="20" spans="1:33" s="32" customFormat="1" ht="51" x14ac:dyDescent="0.25">
      <c r="A20" s="25" t="s">
        <v>58</v>
      </c>
      <c r="B20" s="26">
        <v>10151500</v>
      </c>
      <c r="C20" s="27" t="s">
        <v>61</v>
      </c>
      <c r="D20" s="27" t="s">
        <v>4385</v>
      </c>
      <c r="E20" s="26" t="s">
        <v>4397</v>
      </c>
      <c r="F20" s="28" t="s">
        <v>4504</v>
      </c>
      <c r="G20" s="38" t="s">
        <v>4525</v>
      </c>
      <c r="H20" s="36">
        <v>1200000000</v>
      </c>
      <c r="I20" s="36">
        <v>1200000000</v>
      </c>
      <c r="J20" s="28" t="s">
        <v>4423</v>
      </c>
      <c r="K20" s="28" t="s">
        <v>48</v>
      </c>
      <c r="L20" s="27" t="s">
        <v>62</v>
      </c>
      <c r="M20" s="27" t="s">
        <v>60</v>
      </c>
      <c r="N20" s="27" t="s">
        <v>63</v>
      </c>
      <c r="O20" s="27" t="s">
        <v>64</v>
      </c>
      <c r="P20" s="28" t="s">
        <v>65</v>
      </c>
      <c r="Q20" s="28" t="s">
        <v>66</v>
      </c>
      <c r="R20" s="28" t="s">
        <v>67</v>
      </c>
      <c r="S20" s="28">
        <v>140054001</v>
      </c>
      <c r="T20" s="28" t="s">
        <v>68</v>
      </c>
      <c r="U20" s="29"/>
      <c r="V20" s="29"/>
      <c r="W20" s="28"/>
      <c r="X20" s="30"/>
      <c r="Y20" s="28"/>
      <c r="Z20" s="28"/>
      <c r="AA20" s="31" t="str">
        <f t="shared" si="0"/>
        <v/>
      </c>
      <c r="AB20" s="29"/>
      <c r="AC20" s="29"/>
      <c r="AD20" s="29"/>
      <c r="AE20" s="27"/>
      <c r="AF20" s="28" t="s">
        <v>54</v>
      </c>
      <c r="AG20" s="27" t="s">
        <v>55</v>
      </c>
    </row>
    <row r="21" spans="1:33" s="32" customFormat="1" ht="51" x14ac:dyDescent="0.25">
      <c r="A21" s="25" t="s">
        <v>58</v>
      </c>
      <c r="B21" s="26">
        <v>80101600</v>
      </c>
      <c r="C21" s="27" t="s">
        <v>69</v>
      </c>
      <c r="D21" s="27" t="s">
        <v>4385</v>
      </c>
      <c r="E21" s="26" t="s">
        <v>4400</v>
      </c>
      <c r="F21" s="35" t="s">
        <v>4522</v>
      </c>
      <c r="G21" s="38" t="s">
        <v>4525</v>
      </c>
      <c r="H21" s="36">
        <v>700000000</v>
      </c>
      <c r="I21" s="36">
        <v>700000000</v>
      </c>
      <c r="J21" s="28" t="s">
        <v>4423</v>
      </c>
      <c r="K21" s="28" t="s">
        <v>48</v>
      </c>
      <c r="L21" s="27" t="s">
        <v>70</v>
      </c>
      <c r="M21" s="27" t="s">
        <v>60</v>
      </c>
      <c r="N21" s="27" t="s">
        <v>71</v>
      </c>
      <c r="O21" s="27" t="s">
        <v>72</v>
      </c>
      <c r="P21" s="28" t="s">
        <v>65</v>
      </c>
      <c r="Q21" s="28" t="s">
        <v>66</v>
      </c>
      <c r="R21" s="28" t="s">
        <v>67</v>
      </c>
      <c r="S21" s="28">
        <v>140056001</v>
      </c>
      <c r="T21" s="28"/>
      <c r="U21" s="29"/>
      <c r="V21" s="29"/>
      <c r="W21" s="28"/>
      <c r="X21" s="30"/>
      <c r="Y21" s="28"/>
      <c r="Z21" s="28"/>
      <c r="AA21" s="31" t="str">
        <f t="shared" si="0"/>
        <v/>
      </c>
      <c r="AB21" s="29"/>
      <c r="AC21" s="29"/>
      <c r="AD21" s="29"/>
      <c r="AE21" s="27"/>
      <c r="AF21" s="28" t="s">
        <v>54</v>
      </c>
      <c r="AG21" s="27" t="s">
        <v>55</v>
      </c>
    </row>
    <row r="22" spans="1:33" s="32" customFormat="1" ht="76.5" x14ac:dyDescent="0.25">
      <c r="A22" s="25" t="s">
        <v>58</v>
      </c>
      <c r="B22" s="26">
        <v>80115040</v>
      </c>
      <c r="C22" s="27" t="s">
        <v>178</v>
      </c>
      <c r="D22" s="27" t="s">
        <v>4384</v>
      </c>
      <c r="E22" s="26" t="s">
        <v>4400</v>
      </c>
      <c r="F22" s="35" t="s">
        <v>4522</v>
      </c>
      <c r="G22" s="38" t="s">
        <v>4525</v>
      </c>
      <c r="H22" s="36">
        <v>3272121</v>
      </c>
      <c r="I22" s="36">
        <v>3272121</v>
      </c>
      <c r="J22" s="28" t="s">
        <v>4423</v>
      </c>
      <c r="K22" s="28" t="s">
        <v>48</v>
      </c>
      <c r="L22" s="27" t="s">
        <v>179</v>
      </c>
      <c r="M22" s="27" t="s">
        <v>180</v>
      </c>
      <c r="N22" s="27" t="s">
        <v>73</v>
      </c>
      <c r="O22" s="27" t="s">
        <v>181</v>
      </c>
      <c r="P22" s="28"/>
      <c r="Q22" s="28"/>
      <c r="R22" s="28"/>
      <c r="S22" s="28">
        <v>140056001</v>
      </c>
      <c r="T22" s="28"/>
      <c r="U22" s="29"/>
      <c r="V22" s="29"/>
      <c r="W22" s="28">
        <v>20337</v>
      </c>
      <c r="X22" s="30"/>
      <c r="Y22" s="28"/>
      <c r="Z22" s="28"/>
      <c r="AA22" s="31">
        <f t="shared" si="0"/>
        <v>0</v>
      </c>
      <c r="AB22" s="29"/>
      <c r="AC22" s="29"/>
      <c r="AD22" s="29"/>
      <c r="AE22" s="27"/>
      <c r="AF22" s="28" t="s">
        <v>54</v>
      </c>
      <c r="AG22" s="27" t="s">
        <v>55</v>
      </c>
    </row>
    <row r="23" spans="1:33" s="32" customFormat="1" ht="76.5" x14ac:dyDescent="0.25">
      <c r="A23" s="25" t="s">
        <v>58</v>
      </c>
      <c r="B23" s="26">
        <v>80115040</v>
      </c>
      <c r="C23" s="27" t="s">
        <v>178</v>
      </c>
      <c r="D23" s="27" t="s">
        <v>4384</v>
      </c>
      <c r="E23" s="26" t="s">
        <v>4401</v>
      </c>
      <c r="F23" s="35" t="s">
        <v>4522</v>
      </c>
      <c r="G23" s="38" t="s">
        <v>4525</v>
      </c>
      <c r="H23" s="36">
        <v>11353428</v>
      </c>
      <c r="I23" s="36">
        <v>11353428</v>
      </c>
      <c r="J23" s="28" t="s">
        <v>4423</v>
      </c>
      <c r="K23" s="28" t="s">
        <v>48</v>
      </c>
      <c r="L23" s="27" t="s">
        <v>179</v>
      </c>
      <c r="M23" s="27" t="s">
        <v>180</v>
      </c>
      <c r="N23" s="27" t="s">
        <v>73</v>
      </c>
      <c r="O23" s="27" t="s">
        <v>181</v>
      </c>
      <c r="P23" s="28"/>
      <c r="Q23" s="28"/>
      <c r="R23" s="28"/>
      <c r="S23" s="28">
        <v>140056001</v>
      </c>
      <c r="T23" s="28"/>
      <c r="U23" s="29"/>
      <c r="V23" s="29"/>
      <c r="W23" s="28">
        <v>20338</v>
      </c>
      <c r="X23" s="30"/>
      <c r="Y23" s="28"/>
      <c r="Z23" s="28"/>
      <c r="AA23" s="31">
        <f t="shared" si="0"/>
        <v>0</v>
      </c>
      <c r="AB23" s="29"/>
      <c r="AC23" s="29"/>
      <c r="AD23" s="29"/>
      <c r="AE23" s="27"/>
      <c r="AF23" s="28" t="s">
        <v>54</v>
      </c>
      <c r="AG23" s="27" t="s">
        <v>55</v>
      </c>
    </row>
    <row r="24" spans="1:33" s="32" customFormat="1" ht="89.25" x14ac:dyDescent="0.25">
      <c r="A24" s="25" t="s">
        <v>58</v>
      </c>
      <c r="B24" s="26">
        <v>86101700</v>
      </c>
      <c r="C24" s="27" t="s">
        <v>74</v>
      </c>
      <c r="D24" s="27" t="s">
        <v>4386</v>
      </c>
      <c r="E24" s="26" t="s">
        <v>4397</v>
      </c>
      <c r="F24" s="35" t="s">
        <v>4520</v>
      </c>
      <c r="G24" s="38" t="s">
        <v>4525</v>
      </c>
      <c r="H24" s="36">
        <v>4402879626</v>
      </c>
      <c r="I24" s="36">
        <v>4402879626</v>
      </c>
      <c r="J24" s="28" t="s">
        <v>4423</v>
      </c>
      <c r="K24" s="28" t="s">
        <v>48</v>
      </c>
      <c r="L24" s="27" t="s">
        <v>75</v>
      </c>
      <c r="M24" s="27" t="s">
        <v>60</v>
      </c>
      <c r="N24" s="27" t="s">
        <v>76</v>
      </c>
      <c r="O24" s="27" t="s">
        <v>77</v>
      </c>
      <c r="P24" s="28" t="s">
        <v>78</v>
      </c>
      <c r="Q24" s="28" t="s">
        <v>79</v>
      </c>
      <c r="R24" s="28" t="s">
        <v>80</v>
      </c>
      <c r="S24" s="28">
        <v>140052001</v>
      </c>
      <c r="T24" s="28" t="s">
        <v>81</v>
      </c>
      <c r="U24" s="29"/>
      <c r="V24" s="29"/>
      <c r="W24" s="28"/>
      <c r="X24" s="30"/>
      <c r="Y24" s="28"/>
      <c r="Z24" s="28"/>
      <c r="AA24" s="31" t="str">
        <f t="shared" si="0"/>
        <v/>
      </c>
      <c r="AB24" s="29"/>
      <c r="AC24" s="29"/>
      <c r="AD24" s="29"/>
      <c r="AE24" s="27"/>
      <c r="AF24" s="28" t="s">
        <v>54</v>
      </c>
      <c r="AG24" s="27" t="s">
        <v>55</v>
      </c>
    </row>
    <row r="25" spans="1:33" s="32" customFormat="1" ht="51" x14ac:dyDescent="0.25">
      <c r="A25" s="25" t="s">
        <v>58</v>
      </c>
      <c r="B25" s="26">
        <v>72121002</v>
      </c>
      <c r="C25" s="27" t="s">
        <v>82</v>
      </c>
      <c r="D25" s="27" t="s">
        <v>4385</v>
      </c>
      <c r="E25" s="26" t="s">
        <v>4397</v>
      </c>
      <c r="F25" s="35" t="s">
        <v>4522</v>
      </c>
      <c r="G25" s="38" t="s">
        <v>4525</v>
      </c>
      <c r="H25" s="36">
        <v>1518632655</v>
      </c>
      <c r="I25" s="36">
        <v>1518632655</v>
      </c>
      <c r="J25" s="28" t="s">
        <v>4423</v>
      </c>
      <c r="K25" s="28" t="s">
        <v>48</v>
      </c>
      <c r="L25" s="27" t="s">
        <v>83</v>
      </c>
      <c r="M25" s="27" t="s">
        <v>60</v>
      </c>
      <c r="N25" s="27" t="s">
        <v>84</v>
      </c>
      <c r="O25" s="27" t="s">
        <v>85</v>
      </c>
      <c r="P25" s="28"/>
      <c r="Q25" s="28"/>
      <c r="R25" s="28"/>
      <c r="S25" s="28">
        <v>140056001</v>
      </c>
      <c r="T25" s="28"/>
      <c r="U25" s="29"/>
      <c r="V25" s="29"/>
      <c r="W25" s="28"/>
      <c r="X25" s="30"/>
      <c r="Y25" s="28"/>
      <c r="Z25" s="28"/>
      <c r="AA25" s="31" t="str">
        <f t="shared" si="0"/>
        <v/>
      </c>
      <c r="AB25" s="29"/>
      <c r="AC25" s="29"/>
      <c r="AD25" s="29"/>
      <c r="AE25" s="27"/>
      <c r="AF25" s="28" t="s">
        <v>54</v>
      </c>
      <c r="AG25" s="27" t="s">
        <v>55</v>
      </c>
    </row>
    <row r="26" spans="1:33" s="32" customFormat="1" ht="38.25" x14ac:dyDescent="0.25">
      <c r="A26" s="25" t="s">
        <v>58</v>
      </c>
      <c r="B26" s="26">
        <v>80101600</v>
      </c>
      <c r="C26" s="27" t="s">
        <v>86</v>
      </c>
      <c r="D26" s="27" t="s">
        <v>4385</v>
      </c>
      <c r="E26" s="26" t="s">
        <v>4397</v>
      </c>
      <c r="F26" s="35" t="s">
        <v>4522</v>
      </c>
      <c r="G26" s="38" t="s">
        <v>4525</v>
      </c>
      <c r="H26" s="36">
        <v>5674568400</v>
      </c>
      <c r="I26" s="36">
        <v>5674568400</v>
      </c>
      <c r="J26" s="28" t="s">
        <v>4423</v>
      </c>
      <c r="K26" s="28" t="s">
        <v>48</v>
      </c>
      <c r="L26" s="27" t="s">
        <v>87</v>
      </c>
      <c r="M26" s="27" t="s">
        <v>60</v>
      </c>
      <c r="N26" s="27" t="s">
        <v>88</v>
      </c>
      <c r="O26" s="27" t="s">
        <v>89</v>
      </c>
      <c r="P26" s="28"/>
      <c r="Q26" s="28"/>
      <c r="R26" s="28"/>
      <c r="S26" s="28">
        <v>140056001</v>
      </c>
      <c r="T26" s="28"/>
      <c r="U26" s="29"/>
      <c r="V26" s="29"/>
      <c r="W26" s="28"/>
      <c r="X26" s="30"/>
      <c r="Y26" s="28"/>
      <c r="Z26" s="28"/>
      <c r="AA26" s="31" t="str">
        <f t="shared" si="0"/>
        <v/>
      </c>
      <c r="AB26" s="29"/>
      <c r="AC26" s="29"/>
      <c r="AD26" s="29"/>
      <c r="AE26" s="27"/>
      <c r="AF26" s="28" t="s">
        <v>54</v>
      </c>
      <c r="AG26" s="27" t="s">
        <v>55</v>
      </c>
    </row>
    <row r="27" spans="1:33" s="32" customFormat="1" ht="38.25" x14ac:dyDescent="0.25">
      <c r="A27" s="25" t="s">
        <v>58</v>
      </c>
      <c r="B27" s="26">
        <v>70141804</v>
      </c>
      <c r="C27" s="27" t="s">
        <v>90</v>
      </c>
      <c r="D27" s="27" t="s">
        <v>4385</v>
      </c>
      <c r="E27" s="26" t="s">
        <v>4402</v>
      </c>
      <c r="F27" s="35" t="s">
        <v>4522</v>
      </c>
      <c r="G27" s="38" t="s">
        <v>4525</v>
      </c>
      <c r="H27" s="36">
        <v>1681716857</v>
      </c>
      <c r="I27" s="36">
        <v>1681716857</v>
      </c>
      <c r="J27" s="28" t="s">
        <v>4423</v>
      </c>
      <c r="K27" s="28" t="s">
        <v>48</v>
      </c>
      <c r="L27" s="27" t="s">
        <v>4316</v>
      </c>
      <c r="M27" s="27" t="s">
        <v>60</v>
      </c>
      <c r="N27" s="27">
        <v>3838802</v>
      </c>
      <c r="O27" s="27" t="s">
        <v>4317</v>
      </c>
      <c r="P27" s="28"/>
      <c r="Q27" s="28"/>
      <c r="R27" s="28"/>
      <c r="S27" s="28">
        <v>140060001</v>
      </c>
      <c r="T27" s="28"/>
      <c r="U27" s="29"/>
      <c r="V27" s="29"/>
      <c r="W27" s="28"/>
      <c r="X27" s="30"/>
      <c r="Y27" s="28"/>
      <c r="Z27" s="28"/>
      <c r="AA27" s="31" t="str">
        <f t="shared" si="0"/>
        <v/>
      </c>
      <c r="AB27" s="29"/>
      <c r="AC27" s="29"/>
      <c r="AD27" s="29"/>
      <c r="AE27" s="27"/>
      <c r="AF27" s="28" t="s">
        <v>54</v>
      </c>
      <c r="AG27" s="27" t="s">
        <v>55</v>
      </c>
    </row>
    <row r="28" spans="1:33" s="32" customFormat="1" ht="102" x14ac:dyDescent="0.25">
      <c r="A28" s="25" t="s">
        <v>58</v>
      </c>
      <c r="B28" s="26">
        <v>80111604</v>
      </c>
      <c r="C28" s="27" t="s">
        <v>182</v>
      </c>
      <c r="D28" s="27" t="s">
        <v>4383</v>
      </c>
      <c r="E28" s="26" t="s">
        <v>4402</v>
      </c>
      <c r="F28" s="35" t="s">
        <v>4520</v>
      </c>
      <c r="G28" s="38" t="s">
        <v>4525</v>
      </c>
      <c r="H28" s="36">
        <v>20825000</v>
      </c>
      <c r="I28" s="36">
        <v>20825000</v>
      </c>
      <c r="J28" s="28" t="s">
        <v>4423</v>
      </c>
      <c r="K28" s="28" t="s">
        <v>48</v>
      </c>
      <c r="L28" s="27" t="s">
        <v>183</v>
      </c>
      <c r="M28" s="27" t="s">
        <v>60</v>
      </c>
      <c r="N28" s="27" t="s">
        <v>184</v>
      </c>
      <c r="O28" s="27" t="s">
        <v>185</v>
      </c>
      <c r="P28" s="28" t="s">
        <v>91</v>
      </c>
      <c r="Q28" s="28"/>
      <c r="R28" s="28" t="s">
        <v>92</v>
      </c>
      <c r="S28" s="28">
        <v>140060001</v>
      </c>
      <c r="T28" s="28" t="s">
        <v>93</v>
      </c>
      <c r="U28" s="29"/>
      <c r="V28" s="29" t="s">
        <v>186</v>
      </c>
      <c r="W28" s="28">
        <v>20227</v>
      </c>
      <c r="X28" s="30">
        <v>43073</v>
      </c>
      <c r="Y28" s="28" t="s">
        <v>186</v>
      </c>
      <c r="Z28" s="28">
        <v>4600006506</v>
      </c>
      <c r="AA28" s="31">
        <f t="shared" si="0"/>
        <v>1</v>
      </c>
      <c r="AB28" s="29" t="s">
        <v>187</v>
      </c>
      <c r="AC28" s="29"/>
      <c r="AD28" s="29"/>
      <c r="AE28" s="27"/>
      <c r="AF28" s="28" t="s">
        <v>54</v>
      </c>
      <c r="AG28" s="27" t="s">
        <v>55</v>
      </c>
    </row>
    <row r="29" spans="1:33" s="32" customFormat="1" ht="114.75" x14ac:dyDescent="0.25">
      <c r="A29" s="25" t="s">
        <v>58</v>
      </c>
      <c r="B29" s="26">
        <v>80111604</v>
      </c>
      <c r="C29" s="27" t="s">
        <v>188</v>
      </c>
      <c r="D29" s="27" t="s">
        <v>4383</v>
      </c>
      <c r="E29" s="26" t="s">
        <v>4402</v>
      </c>
      <c r="F29" s="35" t="s">
        <v>4520</v>
      </c>
      <c r="G29" s="38" t="s">
        <v>4525</v>
      </c>
      <c r="H29" s="36">
        <v>18190000</v>
      </c>
      <c r="I29" s="36">
        <v>18190000</v>
      </c>
      <c r="J29" s="28" t="s">
        <v>4423</v>
      </c>
      <c r="K29" s="28" t="s">
        <v>48</v>
      </c>
      <c r="L29" s="27" t="s">
        <v>189</v>
      </c>
      <c r="M29" s="27" t="s">
        <v>60</v>
      </c>
      <c r="N29" s="27" t="s">
        <v>173</v>
      </c>
      <c r="O29" s="27" t="s">
        <v>174</v>
      </c>
      <c r="P29" s="28" t="s">
        <v>91</v>
      </c>
      <c r="Q29" s="28"/>
      <c r="R29" s="28" t="s">
        <v>92</v>
      </c>
      <c r="S29" s="28">
        <v>140060001</v>
      </c>
      <c r="T29" s="28" t="s">
        <v>93</v>
      </c>
      <c r="U29" s="29"/>
      <c r="V29" s="29" t="s">
        <v>186</v>
      </c>
      <c r="W29" s="28">
        <v>20234</v>
      </c>
      <c r="X29" s="30">
        <v>43073</v>
      </c>
      <c r="Y29" s="28" t="s">
        <v>186</v>
      </c>
      <c r="Z29" s="28">
        <v>4600006684</v>
      </c>
      <c r="AA29" s="31">
        <f t="shared" si="0"/>
        <v>1</v>
      </c>
      <c r="AB29" s="29" t="s">
        <v>190</v>
      </c>
      <c r="AC29" s="29"/>
      <c r="AD29" s="29"/>
      <c r="AE29" s="27"/>
      <c r="AF29" s="28" t="s">
        <v>54</v>
      </c>
      <c r="AG29" s="27" t="s">
        <v>55</v>
      </c>
    </row>
    <row r="30" spans="1:33" s="32" customFormat="1" ht="102" x14ac:dyDescent="0.25">
      <c r="A30" s="25" t="s">
        <v>58</v>
      </c>
      <c r="B30" s="26">
        <v>80111604</v>
      </c>
      <c r="C30" s="27" t="s">
        <v>191</v>
      </c>
      <c r="D30" s="27" t="s">
        <v>4383</v>
      </c>
      <c r="E30" s="26" t="s">
        <v>4402</v>
      </c>
      <c r="F30" s="35" t="s">
        <v>4520</v>
      </c>
      <c r="G30" s="38" t="s">
        <v>4525</v>
      </c>
      <c r="H30" s="36">
        <v>20825000</v>
      </c>
      <c r="I30" s="36">
        <v>20825000</v>
      </c>
      <c r="J30" s="28" t="s">
        <v>4423</v>
      </c>
      <c r="K30" s="28" t="s">
        <v>48</v>
      </c>
      <c r="L30" s="27" t="s">
        <v>192</v>
      </c>
      <c r="M30" s="27" t="s">
        <v>60</v>
      </c>
      <c r="N30" s="27" t="s">
        <v>184</v>
      </c>
      <c r="O30" s="27" t="s">
        <v>193</v>
      </c>
      <c r="P30" s="28" t="s">
        <v>91</v>
      </c>
      <c r="Q30" s="28"/>
      <c r="R30" s="28" t="s">
        <v>92</v>
      </c>
      <c r="S30" s="28">
        <v>140060001</v>
      </c>
      <c r="T30" s="28" t="s">
        <v>93</v>
      </c>
      <c r="U30" s="29"/>
      <c r="V30" s="29" t="s">
        <v>186</v>
      </c>
      <c r="W30" s="28">
        <v>20237</v>
      </c>
      <c r="X30" s="30">
        <v>43073</v>
      </c>
      <c r="Y30" s="28" t="s">
        <v>186</v>
      </c>
      <c r="Z30" s="28">
        <v>4600006634</v>
      </c>
      <c r="AA30" s="31">
        <f t="shared" si="0"/>
        <v>1</v>
      </c>
      <c r="AB30" s="29" t="s">
        <v>194</v>
      </c>
      <c r="AC30" s="29"/>
      <c r="AD30" s="29"/>
      <c r="AE30" s="27"/>
      <c r="AF30" s="28" t="s">
        <v>54</v>
      </c>
      <c r="AG30" s="27" t="s">
        <v>55</v>
      </c>
    </row>
    <row r="31" spans="1:33" s="32" customFormat="1" ht="102" x14ac:dyDescent="0.25">
      <c r="A31" s="25" t="s">
        <v>58</v>
      </c>
      <c r="B31" s="26">
        <v>80111604</v>
      </c>
      <c r="C31" s="27" t="s">
        <v>195</v>
      </c>
      <c r="D31" s="27" t="s">
        <v>4383</v>
      </c>
      <c r="E31" s="26" t="s">
        <v>4402</v>
      </c>
      <c r="F31" s="35" t="s">
        <v>4520</v>
      </c>
      <c r="G31" s="38" t="s">
        <v>4525</v>
      </c>
      <c r="H31" s="36">
        <v>20825000</v>
      </c>
      <c r="I31" s="36">
        <v>20825000</v>
      </c>
      <c r="J31" s="28" t="s">
        <v>4423</v>
      </c>
      <c r="K31" s="28" t="s">
        <v>48</v>
      </c>
      <c r="L31" s="27" t="s">
        <v>192</v>
      </c>
      <c r="M31" s="27" t="s">
        <v>60</v>
      </c>
      <c r="N31" s="27" t="s">
        <v>184</v>
      </c>
      <c r="O31" s="27" t="s">
        <v>193</v>
      </c>
      <c r="P31" s="28" t="s">
        <v>91</v>
      </c>
      <c r="Q31" s="28"/>
      <c r="R31" s="28" t="s">
        <v>92</v>
      </c>
      <c r="S31" s="28">
        <v>140060001</v>
      </c>
      <c r="T31" s="28" t="s">
        <v>93</v>
      </c>
      <c r="U31" s="29"/>
      <c r="V31" s="29" t="s">
        <v>186</v>
      </c>
      <c r="W31" s="28">
        <v>20238</v>
      </c>
      <c r="X31" s="30">
        <v>43073</v>
      </c>
      <c r="Y31" s="28" t="s">
        <v>186</v>
      </c>
      <c r="Z31" s="28">
        <v>4600006636</v>
      </c>
      <c r="AA31" s="31">
        <f t="shared" si="0"/>
        <v>1</v>
      </c>
      <c r="AB31" s="29" t="s">
        <v>196</v>
      </c>
      <c r="AC31" s="29"/>
      <c r="AD31" s="29"/>
      <c r="AE31" s="27"/>
      <c r="AF31" s="28" t="s">
        <v>54</v>
      </c>
      <c r="AG31" s="27" t="s">
        <v>55</v>
      </c>
    </row>
    <row r="32" spans="1:33" s="32" customFormat="1" ht="114.75" x14ac:dyDescent="0.25">
      <c r="A32" s="25" t="s">
        <v>58</v>
      </c>
      <c r="B32" s="26">
        <v>80111604</v>
      </c>
      <c r="C32" s="27" t="s">
        <v>197</v>
      </c>
      <c r="D32" s="27" t="s">
        <v>4383</v>
      </c>
      <c r="E32" s="26" t="s">
        <v>4402</v>
      </c>
      <c r="F32" s="35" t="s">
        <v>4520</v>
      </c>
      <c r="G32" s="38" t="s">
        <v>4525</v>
      </c>
      <c r="H32" s="36">
        <v>20825000</v>
      </c>
      <c r="I32" s="36">
        <v>20825000</v>
      </c>
      <c r="J32" s="28" t="s">
        <v>4423</v>
      </c>
      <c r="K32" s="28" t="s">
        <v>48</v>
      </c>
      <c r="L32" s="27" t="s">
        <v>192</v>
      </c>
      <c r="M32" s="27" t="s">
        <v>60</v>
      </c>
      <c r="N32" s="27" t="s">
        <v>184</v>
      </c>
      <c r="O32" s="27" t="s">
        <v>193</v>
      </c>
      <c r="P32" s="28" t="s">
        <v>91</v>
      </c>
      <c r="Q32" s="28"/>
      <c r="R32" s="28" t="s">
        <v>92</v>
      </c>
      <c r="S32" s="28">
        <v>140060001</v>
      </c>
      <c r="T32" s="28" t="s">
        <v>93</v>
      </c>
      <c r="U32" s="29"/>
      <c r="V32" s="29" t="s">
        <v>186</v>
      </c>
      <c r="W32" s="28">
        <v>20239</v>
      </c>
      <c r="X32" s="30">
        <v>43073</v>
      </c>
      <c r="Y32" s="28" t="s">
        <v>186</v>
      </c>
      <c r="Z32" s="28">
        <v>4600006635</v>
      </c>
      <c r="AA32" s="31">
        <f t="shared" si="0"/>
        <v>1</v>
      </c>
      <c r="AB32" s="29" t="s">
        <v>198</v>
      </c>
      <c r="AC32" s="29"/>
      <c r="AD32" s="29"/>
      <c r="AE32" s="27"/>
      <c r="AF32" s="28" t="s">
        <v>54</v>
      </c>
      <c r="AG32" s="27" t="s">
        <v>55</v>
      </c>
    </row>
    <row r="33" spans="1:33" s="32" customFormat="1" ht="102" x14ac:dyDescent="0.25">
      <c r="A33" s="25" t="s">
        <v>58</v>
      </c>
      <c r="B33" s="26">
        <v>80111604</v>
      </c>
      <c r="C33" s="27" t="s">
        <v>199</v>
      </c>
      <c r="D33" s="27" t="s">
        <v>4383</v>
      </c>
      <c r="E33" s="26" t="s">
        <v>4402</v>
      </c>
      <c r="F33" s="35" t="s">
        <v>4520</v>
      </c>
      <c r="G33" s="38" t="s">
        <v>4525</v>
      </c>
      <c r="H33" s="36">
        <v>17000000</v>
      </c>
      <c r="I33" s="36">
        <v>17000000</v>
      </c>
      <c r="J33" s="28" t="s">
        <v>4423</v>
      </c>
      <c r="K33" s="28" t="s">
        <v>48</v>
      </c>
      <c r="L33" s="27" t="s">
        <v>200</v>
      </c>
      <c r="M33" s="27" t="s">
        <v>60</v>
      </c>
      <c r="N33" s="27" t="s">
        <v>184</v>
      </c>
      <c r="O33" s="27" t="s">
        <v>201</v>
      </c>
      <c r="P33" s="28" t="s">
        <v>91</v>
      </c>
      <c r="Q33" s="28"/>
      <c r="R33" s="28" t="s">
        <v>92</v>
      </c>
      <c r="S33" s="28">
        <v>140060001</v>
      </c>
      <c r="T33" s="28" t="s">
        <v>93</v>
      </c>
      <c r="U33" s="29"/>
      <c r="V33" s="29" t="s">
        <v>186</v>
      </c>
      <c r="W33" s="28">
        <v>20245</v>
      </c>
      <c r="X33" s="30">
        <v>43073</v>
      </c>
      <c r="Y33" s="28" t="s">
        <v>186</v>
      </c>
      <c r="Z33" s="28">
        <v>4600006628</v>
      </c>
      <c r="AA33" s="31">
        <f t="shared" si="0"/>
        <v>1</v>
      </c>
      <c r="AB33" s="29" t="s">
        <v>202</v>
      </c>
      <c r="AC33" s="29"/>
      <c r="AD33" s="29"/>
      <c r="AE33" s="27"/>
      <c r="AF33" s="28" t="s">
        <v>54</v>
      </c>
      <c r="AG33" s="27" t="s">
        <v>55</v>
      </c>
    </row>
    <row r="34" spans="1:33" s="32" customFormat="1" ht="114.75" x14ac:dyDescent="0.25">
      <c r="A34" s="25" t="s">
        <v>58</v>
      </c>
      <c r="B34" s="26">
        <v>80111604</v>
      </c>
      <c r="C34" s="27" t="s">
        <v>203</v>
      </c>
      <c r="D34" s="27" t="s">
        <v>4383</v>
      </c>
      <c r="E34" s="26" t="s">
        <v>4402</v>
      </c>
      <c r="F34" s="35" t="s">
        <v>4520</v>
      </c>
      <c r="G34" s="38" t="s">
        <v>4525</v>
      </c>
      <c r="H34" s="36">
        <v>20825000</v>
      </c>
      <c r="I34" s="36">
        <v>20825000</v>
      </c>
      <c r="J34" s="28" t="s">
        <v>4423</v>
      </c>
      <c r="K34" s="28" t="s">
        <v>48</v>
      </c>
      <c r="L34" s="27" t="s">
        <v>204</v>
      </c>
      <c r="M34" s="27" t="s">
        <v>60</v>
      </c>
      <c r="N34" s="27" t="s">
        <v>184</v>
      </c>
      <c r="O34" s="27" t="s">
        <v>205</v>
      </c>
      <c r="P34" s="28" t="s">
        <v>91</v>
      </c>
      <c r="Q34" s="28"/>
      <c r="R34" s="28" t="s">
        <v>92</v>
      </c>
      <c r="S34" s="28">
        <v>140060001</v>
      </c>
      <c r="T34" s="28" t="s">
        <v>93</v>
      </c>
      <c r="U34" s="29"/>
      <c r="V34" s="29" t="s">
        <v>186</v>
      </c>
      <c r="W34" s="28">
        <v>20248</v>
      </c>
      <c r="X34" s="30">
        <v>43073</v>
      </c>
      <c r="Y34" s="28" t="s">
        <v>186</v>
      </c>
      <c r="Z34" s="28">
        <v>4600006637</v>
      </c>
      <c r="AA34" s="31">
        <f t="shared" si="0"/>
        <v>1</v>
      </c>
      <c r="AB34" s="29" t="s">
        <v>206</v>
      </c>
      <c r="AC34" s="29"/>
      <c r="AD34" s="29"/>
      <c r="AE34" s="27" t="s">
        <v>4313</v>
      </c>
      <c r="AF34" s="28" t="s">
        <v>54</v>
      </c>
      <c r="AG34" s="27" t="s">
        <v>55</v>
      </c>
    </row>
    <row r="35" spans="1:33" s="32" customFormat="1" ht="114.75" x14ac:dyDescent="0.25">
      <c r="A35" s="25" t="s">
        <v>58</v>
      </c>
      <c r="B35" s="26">
        <v>80111604</v>
      </c>
      <c r="C35" s="27" t="s">
        <v>207</v>
      </c>
      <c r="D35" s="27" t="s">
        <v>4383</v>
      </c>
      <c r="E35" s="26" t="s">
        <v>4402</v>
      </c>
      <c r="F35" s="35" t="s">
        <v>4520</v>
      </c>
      <c r="G35" s="38" t="s">
        <v>4525</v>
      </c>
      <c r="H35" s="36">
        <v>17000000</v>
      </c>
      <c r="I35" s="36">
        <v>17000000</v>
      </c>
      <c r="J35" s="28" t="s">
        <v>4423</v>
      </c>
      <c r="K35" s="28" t="s">
        <v>48</v>
      </c>
      <c r="L35" s="27" t="s">
        <v>208</v>
      </c>
      <c r="M35" s="27" t="s">
        <v>60</v>
      </c>
      <c r="N35" s="27" t="s">
        <v>184</v>
      </c>
      <c r="O35" s="27" t="s">
        <v>209</v>
      </c>
      <c r="P35" s="28" t="s">
        <v>91</v>
      </c>
      <c r="Q35" s="28"/>
      <c r="R35" s="28" t="s">
        <v>92</v>
      </c>
      <c r="S35" s="28">
        <v>140060001</v>
      </c>
      <c r="T35" s="28" t="s">
        <v>93</v>
      </c>
      <c r="U35" s="29"/>
      <c r="V35" s="29" t="s">
        <v>186</v>
      </c>
      <c r="W35" s="28">
        <v>20262</v>
      </c>
      <c r="X35" s="30">
        <v>43073</v>
      </c>
      <c r="Y35" s="28" t="s">
        <v>186</v>
      </c>
      <c r="Z35" s="28">
        <v>4600006490</v>
      </c>
      <c r="AA35" s="31">
        <f t="shared" si="0"/>
        <v>1</v>
      </c>
      <c r="AB35" s="29" t="s">
        <v>210</v>
      </c>
      <c r="AC35" s="29"/>
      <c r="AD35" s="29"/>
      <c r="AE35" s="27" t="s">
        <v>172</v>
      </c>
      <c r="AF35" s="28" t="s">
        <v>54</v>
      </c>
      <c r="AG35" s="27" t="s">
        <v>55</v>
      </c>
    </row>
    <row r="36" spans="1:33" s="32" customFormat="1" ht="102" x14ac:dyDescent="0.25">
      <c r="A36" s="25" t="s">
        <v>58</v>
      </c>
      <c r="B36" s="26">
        <v>80111604</v>
      </c>
      <c r="C36" s="27" t="s">
        <v>211</v>
      </c>
      <c r="D36" s="27" t="s">
        <v>4383</v>
      </c>
      <c r="E36" s="26" t="s">
        <v>4402</v>
      </c>
      <c r="F36" s="35" t="s">
        <v>4520</v>
      </c>
      <c r="G36" s="38" t="s">
        <v>4525</v>
      </c>
      <c r="H36" s="36">
        <v>20825000</v>
      </c>
      <c r="I36" s="36">
        <v>20825000</v>
      </c>
      <c r="J36" s="28" t="s">
        <v>4423</v>
      </c>
      <c r="K36" s="28" t="s">
        <v>48</v>
      </c>
      <c r="L36" s="27" t="s">
        <v>212</v>
      </c>
      <c r="M36" s="27" t="s">
        <v>60</v>
      </c>
      <c r="N36" s="27" t="s">
        <v>184</v>
      </c>
      <c r="O36" s="27" t="s">
        <v>213</v>
      </c>
      <c r="P36" s="28" t="s">
        <v>91</v>
      </c>
      <c r="Q36" s="28"/>
      <c r="R36" s="28" t="s">
        <v>92</v>
      </c>
      <c r="S36" s="28">
        <v>140060001</v>
      </c>
      <c r="T36" s="28" t="s">
        <v>93</v>
      </c>
      <c r="U36" s="29"/>
      <c r="V36" s="29" t="s">
        <v>186</v>
      </c>
      <c r="W36" s="28">
        <v>20265</v>
      </c>
      <c r="X36" s="30">
        <v>43073</v>
      </c>
      <c r="Y36" s="28" t="s">
        <v>186</v>
      </c>
      <c r="Z36" s="28">
        <v>4600006493</v>
      </c>
      <c r="AA36" s="31">
        <f t="shared" si="0"/>
        <v>1</v>
      </c>
      <c r="AB36" s="29" t="s">
        <v>214</v>
      </c>
      <c r="AC36" s="29"/>
      <c r="AD36" s="29"/>
      <c r="AE36" s="27" t="s">
        <v>176</v>
      </c>
      <c r="AF36" s="28" t="s">
        <v>54</v>
      </c>
      <c r="AG36" s="27" t="s">
        <v>55</v>
      </c>
    </row>
    <row r="37" spans="1:33" s="32" customFormat="1" ht="114.75" x14ac:dyDescent="0.25">
      <c r="A37" s="25" t="s">
        <v>58</v>
      </c>
      <c r="B37" s="26">
        <v>80111604</v>
      </c>
      <c r="C37" s="27" t="s">
        <v>215</v>
      </c>
      <c r="D37" s="27" t="s">
        <v>4383</v>
      </c>
      <c r="E37" s="26" t="s">
        <v>4402</v>
      </c>
      <c r="F37" s="35" t="s">
        <v>4520</v>
      </c>
      <c r="G37" s="38" t="s">
        <v>4525</v>
      </c>
      <c r="H37" s="36">
        <v>17000000</v>
      </c>
      <c r="I37" s="36">
        <v>17000000</v>
      </c>
      <c r="J37" s="28" t="s">
        <v>4423</v>
      </c>
      <c r="K37" s="28" t="s">
        <v>48</v>
      </c>
      <c r="L37" s="27" t="s">
        <v>208</v>
      </c>
      <c r="M37" s="27" t="s">
        <v>60</v>
      </c>
      <c r="N37" s="27" t="s">
        <v>184</v>
      </c>
      <c r="O37" s="27" t="s">
        <v>209</v>
      </c>
      <c r="P37" s="28" t="s">
        <v>91</v>
      </c>
      <c r="Q37" s="28"/>
      <c r="R37" s="28" t="s">
        <v>92</v>
      </c>
      <c r="S37" s="28">
        <v>140060001</v>
      </c>
      <c r="T37" s="28" t="s">
        <v>93</v>
      </c>
      <c r="U37" s="29"/>
      <c r="V37" s="29" t="s">
        <v>186</v>
      </c>
      <c r="W37" s="28">
        <v>20271</v>
      </c>
      <c r="X37" s="30">
        <v>43073</v>
      </c>
      <c r="Y37" s="28" t="s">
        <v>186</v>
      </c>
      <c r="Z37" s="28">
        <v>4600006470</v>
      </c>
      <c r="AA37" s="31">
        <f t="shared" si="0"/>
        <v>1</v>
      </c>
      <c r="AB37" s="29" t="s">
        <v>216</v>
      </c>
      <c r="AC37" s="29"/>
      <c r="AD37" s="29"/>
      <c r="AE37" s="27" t="s">
        <v>217</v>
      </c>
      <c r="AF37" s="28" t="s">
        <v>54</v>
      </c>
      <c r="AG37" s="27" t="s">
        <v>55</v>
      </c>
    </row>
    <row r="38" spans="1:33" s="32" customFormat="1" ht="102" x14ac:dyDescent="0.25">
      <c r="A38" s="25" t="s">
        <v>58</v>
      </c>
      <c r="B38" s="26">
        <v>80111604</v>
      </c>
      <c r="C38" s="27" t="s">
        <v>218</v>
      </c>
      <c r="D38" s="27" t="s">
        <v>4383</v>
      </c>
      <c r="E38" s="26" t="s">
        <v>4402</v>
      </c>
      <c r="F38" s="35" t="s">
        <v>4520</v>
      </c>
      <c r="G38" s="38" t="s">
        <v>4525</v>
      </c>
      <c r="H38" s="36">
        <v>20825000</v>
      </c>
      <c r="I38" s="36">
        <v>20825000</v>
      </c>
      <c r="J38" s="28" t="s">
        <v>4423</v>
      </c>
      <c r="K38" s="28" t="s">
        <v>48</v>
      </c>
      <c r="L38" s="27" t="s">
        <v>219</v>
      </c>
      <c r="M38" s="27" t="s">
        <v>60</v>
      </c>
      <c r="N38" s="27" t="s">
        <v>184</v>
      </c>
      <c r="O38" s="27" t="s">
        <v>213</v>
      </c>
      <c r="P38" s="28" t="s">
        <v>91</v>
      </c>
      <c r="Q38" s="28"/>
      <c r="R38" s="28" t="s">
        <v>92</v>
      </c>
      <c r="S38" s="28">
        <v>140060001</v>
      </c>
      <c r="T38" s="28" t="s">
        <v>93</v>
      </c>
      <c r="U38" s="29"/>
      <c r="V38" s="29" t="s">
        <v>186</v>
      </c>
      <c r="W38" s="28">
        <v>20274</v>
      </c>
      <c r="X38" s="30">
        <v>43073</v>
      </c>
      <c r="Y38" s="28" t="s">
        <v>186</v>
      </c>
      <c r="Z38" s="28">
        <v>4600006510</v>
      </c>
      <c r="AA38" s="31">
        <f t="shared" si="0"/>
        <v>1</v>
      </c>
      <c r="AB38" s="29" t="s">
        <v>220</v>
      </c>
      <c r="AC38" s="29"/>
      <c r="AD38" s="29"/>
      <c r="AE38" s="27" t="s">
        <v>70</v>
      </c>
      <c r="AF38" s="28" t="s">
        <v>54</v>
      </c>
      <c r="AG38" s="27" t="s">
        <v>55</v>
      </c>
    </row>
    <row r="39" spans="1:33" s="32" customFormat="1" ht="102" x14ac:dyDescent="0.25">
      <c r="A39" s="25" t="s">
        <v>58</v>
      </c>
      <c r="B39" s="26">
        <v>80111604</v>
      </c>
      <c r="C39" s="27" t="s">
        <v>221</v>
      </c>
      <c r="D39" s="27" t="s">
        <v>4383</v>
      </c>
      <c r="E39" s="26" t="s">
        <v>4402</v>
      </c>
      <c r="F39" s="35" t="s">
        <v>4520</v>
      </c>
      <c r="G39" s="38" t="s">
        <v>4525</v>
      </c>
      <c r="H39" s="36">
        <v>20825000</v>
      </c>
      <c r="I39" s="36">
        <v>20825000</v>
      </c>
      <c r="J39" s="28" t="s">
        <v>4423</v>
      </c>
      <c r="K39" s="28" t="s">
        <v>48</v>
      </c>
      <c r="L39" s="27" t="s">
        <v>222</v>
      </c>
      <c r="M39" s="27" t="s">
        <v>60</v>
      </c>
      <c r="N39" s="27" t="s">
        <v>184</v>
      </c>
      <c r="O39" s="27" t="s">
        <v>223</v>
      </c>
      <c r="P39" s="28" t="s">
        <v>91</v>
      </c>
      <c r="Q39" s="28"/>
      <c r="R39" s="28" t="s">
        <v>92</v>
      </c>
      <c r="S39" s="28">
        <v>140060001</v>
      </c>
      <c r="T39" s="28" t="s">
        <v>93</v>
      </c>
      <c r="U39" s="29"/>
      <c r="V39" s="29" t="s">
        <v>186</v>
      </c>
      <c r="W39" s="28">
        <v>20277</v>
      </c>
      <c r="X39" s="30">
        <v>43073</v>
      </c>
      <c r="Y39" s="28" t="s">
        <v>186</v>
      </c>
      <c r="Z39" s="28">
        <v>4600006512</v>
      </c>
      <c r="AA39" s="31">
        <f t="shared" si="0"/>
        <v>1</v>
      </c>
      <c r="AB39" s="29" t="s">
        <v>224</v>
      </c>
      <c r="AC39" s="29"/>
      <c r="AD39" s="29"/>
      <c r="AE39" s="27" t="s">
        <v>225</v>
      </c>
      <c r="AF39" s="28" t="s">
        <v>54</v>
      </c>
      <c r="AG39" s="27" t="s">
        <v>55</v>
      </c>
    </row>
    <row r="40" spans="1:33" s="32" customFormat="1" ht="63.75" x14ac:dyDescent="0.25">
      <c r="A40" s="25" t="s">
        <v>58</v>
      </c>
      <c r="B40" s="26">
        <v>80111604</v>
      </c>
      <c r="C40" s="27" t="s">
        <v>226</v>
      </c>
      <c r="D40" s="27" t="s">
        <v>4383</v>
      </c>
      <c r="E40" s="26" t="s">
        <v>4402</v>
      </c>
      <c r="F40" s="35" t="s">
        <v>4520</v>
      </c>
      <c r="G40" s="38" t="s">
        <v>4525</v>
      </c>
      <c r="H40" s="36">
        <v>20825000</v>
      </c>
      <c r="I40" s="36">
        <v>20825000</v>
      </c>
      <c r="J40" s="28" t="s">
        <v>4423</v>
      </c>
      <c r="K40" s="28" t="s">
        <v>48</v>
      </c>
      <c r="L40" s="27" t="s">
        <v>222</v>
      </c>
      <c r="M40" s="27" t="s">
        <v>60</v>
      </c>
      <c r="N40" s="27" t="s">
        <v>184</v>
      </c>
      <c r="O40" s="27" t="s">
        <v>223</v>
      </c>
      <c r="P40" s="28" t="s">
        <v>91</v>
      </c>
      <c r="Q40" s="28"/>
      <c r="R40" s="28" t="s">
        <v>92</v>
      </c>
      <c r="S40" s="28">
        <v>140060001</v>
      </c>
      <c r="T40" s="28" t="s">
        <v>93</v>
      </c>
      <c r="U40" s="29"/>
      <c r="V40" s="29" t="s">
        <v>186</v>
      </c>
      <c r="W40" s="28">
        <v>20279</v>
      </c>
      <c r="X40" s="30">
        <v>43073</v>
      </c>
      <c r="Y40" s="28" t="s">
        <v>186</v>
      </c>
      <c r="Z40" s="28">
        <v>4600006511</v>
      </c>
      <c r="AA40" s="31">
        <f t="shared" si="0"/>
        <v>1</v>
      </c>
      <c r="AB40" s="29" t="s">
        <v>227</v>
      </c>
      <c r="AC40" s="29"/>
      <c r="AD40" s="29"/>
      <c r="AE40" s="27" t="s">
        <v>225</v>
      </c>
      <c r="AF40" s="28" t="s">
        <v>54</v>
      </c>
      <c r="AG40" s="27" t="s">
        <v>55</v>
      </c>
    </row>
    <row r="41" spans="1:33" s="32" customFormat="1" ht="114.75" x14ac:dyDescent="0.25">
      <c r="A41" s="25" t="s">
        <v>58</v>
      </c>
      <c r="B41" s="26">
        <v>80111604</v>
      </c>
      <c r="C41" s="27" t="s">
        <v>228</v>
      </c>
      <c r="D41" s="27" t="s">
        <v>4383</v>
      </c>
      <c r="E41" s="26" t="s">
        <v>4402</v>
      </c>
      <c r="F41" s="35" t="s">
        <v>4520</v>
      </c>
      <c r="G41" s="38" t="s">
        <v>4525</v>
      </c>
      <c r="H41" s="36">
        <v>20825000</v>
      </c>
      <c r="I41" s="36">
        <v>20825000</v>
      </c>
      <c r="J41" s="28" t="s">
        <v>4423</v>
      </c>
      <c r="K41" s="28" t="s">
        <v>48</v>
      </c>
      <c r="L41" s="27" t="s">
        <v>208</v>
      </c>
      <c r="M41" s="27" t="s">
        <v>60</v>
      </c>
      <c r="N41" s="27" t="s">
        <v>184</v>
      </c>
      <c r="O41" s="27" t="s">
        <v>209</v>
      </c>
      <c r="P41" s="28" t="s">
        <v>91</v>
      </c>
      <c r="Q41" s="28"/>
      <c r="R41" s="28" t="s">
        <v>92</v>
      </c>
      <c r="S41" s="28">
        <v>140060001</v>
      </c>
      <c r="T41" s="28" t="s">
        <v>93</v>
      </c>
      <c r="U41" s="29"/>
      <c r="V41" s="29" t="s">
        <v>186</v>
      </c>
      <c r="W41" s="28">
        <v>20284</v>
      </c>
      <c r="X41" s="30">
        <v>43073</v>
      </c>
      <c r="Y41" s="28" t="s">
        <v>186</v>
      </c>
      <c r="Z41" s="28">
        <v>4600006472</v>
      </c>
      <c r="AA41" s="31">
        <f t="shared" si="0"/>
        <v>1</v>
      </c>
      <c r="AB41" s="29" t="s">
        <v>229</v>
      </c>
      <c r="AC41" s="29"/>
      <c r="AD41" s="29"/>
      <c r="AE41" s="27" t="s">
        <v>75</v>
      </c>
      <c r="AF41" s="28" t="s">
        <v>54</v>
      </c>
      <c r="AG41" s="27" t="s">
        <v>55</v>
      </c>
    </row>
    <row r="42" spans="1:33" s="32" customFormat="1" ht="102" x14ac:dyDescent="0.25">
      <c r="A42" s="25" t="s">
        <v>58</v>
      </c>
      <c r="B42" s="26">
        <v>80111604</v>
      </c>
      <c r="C42" s="27" t="s">
        <v>230</v>
      </c>
      <c r="D42" s="27" t="s">
        <v>4383</v>
      </c>
      <c r="E42" s="26" t="s">
        <v>4402</v>
      </c>
      <c r="F42" s="35" t="s">
        <v>4520</v>
      </c>
      <c r="G42" s="38" t="s">
        <v>4525</v>
      </c>
      <c r="H42" s="36">
        <v>17000000</v>
      </c>
      <c r="I42" s="36">
        <v>17000000</v>
      </c>
      <c r="J42" s="28" t="s">
        <v>4423</v>
      </c>
      <c r="K42" s="28" t="s">
        <v>48</v>
      </c>
      <c r="L42" s="27" t="s">
        <v>212</v>
      </c>
      <c r="M42" s="27" t="s">
        <v>60</v>
      </c>
      <c r="N42" s="27" t="s">
        <v>184</v>
      </c>
      <c r="O42" s="27" t="s">
        <v>213</v>
      </c>
      <c r="P42" s="28" t="s">
        <v>91</v>
      </c>
      <c r="Q42" s="28"/>
      <c r="R42" s="28" t="s">
        <v>92</v>
      </c>
      <c r="S42" s="28">
        <v>140060001</v>
      </c>
      <c r="T42" s="28" t="s">
        <v>93</v>
      </c>
      <c r="U42" s="29"/>
      <c r="V42" s="29" t="s">
        <v>186</v>
      </c>
      <c r="W42" s="28">
        <v>20285</v>
      </c>
      <c r="X42" s="30">
        <v>43073</v>
      </c>
      <c r="Y42" s="28" t="s">
        <v>186</v>
      </c>
      <c r="Z42" s="28">
        <v>4600006505</v>
      </c>
      <c r="AA42" s="31">
        <f t="shared" si="0"/>
        <v>1</v>
      </c>
      <c r="AB42" s="29" t="s">
        <v>231</v>
      </c>
      <c r="AC42" s="29"/>
      <c r="AD42" s="29"/>
      <c r="AE42" s="27" t="s">
        <v>83</v>
      </c>
      <c r="AF42" s="28" t="s">
        <v>54</v>
      </c>
      <c r="AG42" s="27" t="s">
        <v>55</v>
      </c>
    </row>
    <row r="43" spans="1:33" s="32" customFormat="1" ht="114.75" x14ac:dyDescent="0.25">
      <c r="A43" s="25" t="s">
        <v>58</v>
      </c>
      <c r="B43" s="26">
        <v>80111604</v>
      </c>
      <c r="C43" s="27" t="s">
        <v>232</v>
      </c>
      <c r="D43" s="27" t="s">
        <v>4383</v>
      </c>
      <c r="E43" s="26" t="s">
        <v>4402</v>
      </c>
      <c r="F43" s="35" t="s">
        <v>4520</v>
      </c>
      <c r="G43" s="38" t="s">
        <v>4525</v>
      </c>
      <c r="H43" s="36">
        <v>20825000</v>
      </c>
      <c r="I43" s="36">
        <v>20825000</v>
      </c>
      <c r="J43" s="28" t="s">
        <v>4423</v>
      </c>
      <c r="K43" s="28" t="s">
        <v>48</v>
      </c>
      <c r="L43" s="27" t="s">
        <v>233</v>
      </c>
      <c r="M43" s="27" t="s">
        <v>60</v>
      </c>
      <c r="N43" s="27" t="s">
        <v>184</v>
      </c>
      <c r="O43" s="27" t="s">
        <v>234</v>
      </c>
      <c r="P43" s="28" t="s">
        <v>91</v>
      </c>
      <c r="Q43" s="28"/>
      <c r="R43" s="28" t="s">
        <v>92</v>
      </c>
      <c r="S43" s="28">
        <v>140060001</v>
      </c>
      <c r="T43" s="28" t="s">
        <v>93</v>
      </c>
      <c r="U43" s="29"/>
      <c r="V43" s="29" t="s">
        <v>186</v>
      </c>
      <c r="W43" s="28">
        <v>20286</v>
      </c>
      <c r="X43" s="30">
        <v>43073</v>
      </c>
      <c r="Y43" s="28" t="s">
        <v>186</v>
      </c>
      <c r="Z43" s="28">
        <v>4600006593</v>
      </c>
      <c r="AA43" s="31">
        <f t="shared" si="0"/>
        <v>1</v>
      </c>
      <c r="AB43" s="29" t="s">
        <v>235</v>
      </c>
      <c r="AC43" s="29"/>
      <c r="AD43" s="29"/>
      <c r="AE43" s="27" t="s">
        <v>236</v>
      </c>
      <c r="AF43" s="28" t="s">
        <v>54</v>
      </c>
      <c r="AG43" s="27" t="s">
        <v>55</v>
      </c>
    </row>
    <row r="44" spans="1:33" s="32" customFormat="1" ht="114.75" x14ac:dyDescent="0.25">
      <c r="A44" s="25" t="s">
        <v>58</v>
      </c>
      <c r="B44" s="26">
        <v>80111604</v>
      </c>
      <c r="C44" s="27" t="s">
        <v>237</v>
      </c>
      <c r="D44" s="27" t="s">
        <v>4383</v>
      </c>
      <c r="E44" s="26" t="s">
        <v>4402</v>
      </c>
      <c r="F44" s="35" t="s">
        <v>4520</v>
      </c>
      <c r="G44" s="38" t="s">
        <v>4525</v>
      </c>
      <c r="H44" s="36">
        <v>16999998.724999998</v>
      </c>
      <c r="I44" s="36">
        <v>16999998.724999998</v>
      </c>
      <c r="J44" s="28" t="s">
        <v>4423</v>
      </c>
      <c r="K44" s="28" t="s">
        <v>48</v>
      </c>
      <c r="L44" s="27" t="s">
        <v>233</v>
      </c>
      <c r="M44" s="27" t="s">
        <v>60</v>
      </c>
      <c r="N44" s="27" t="s">
        <v>184</v>
      </c>
      <c r="O44" s="27" t="s">
        <v>234</v>
      </c>
      <c r="P44" s="28" t="s">
        <v>91</v>
      </c>
      <c r="Q44" s="28"/>
      <c r="R44" s="28" t="s">
        <v>92</v>
      </c>
      <c r="S44" s="28">
        <v>140060001</v>
      </c>
      <c r="T44" s="28" t="s">
        <v>93</v>
      </c>
      <c r="U44" s="29"/>
      <c r="V44" s="29" t="s">
        <v>186</v>
      </c>
      <c r="W44" s="28">
        <v>20287</v>
      </c>
      <c r="X44" s="30">
        <v>43073</v>
      </c>
      <c r="Y44" s="28" t="s">
        <v>186</v>
      </c>
      <c r="Z44" s="28">
        <v>4600006606</v>
      </c>
      <c r="AA44" s="31">
        <f t="shared" si="0"/>
        <v>1</v>
      </c>
      <c r="AB44" s="29" t="s">
        <v>238</v>
      </c>
      <c r="AC44" s="29"/>
      <c r="AD44" s="29"/>
      <c r="AE44" s="27" t="s">
        <v>4313</v>
      </c>
      <c r="AF44" s="28" t="s">
        <v>54</v>
      </c>
      <c r="AG44" s="27" t="s">
        <v>55</v>
      </c>
    </row>
    <row r="45" spans="1:33" s="32" customFormat="1" ht="114.75" x14ac:dyDescent="0.25">
      <c r="A45" s="25" t="s">
        <v>58</v>
      </c>
      <c r="B45" s="26">
        <v>80111604</v>
      </c>
      <c r="C45" s="27" t="s">
        <v>239</v>
      </c>
      <c r="D45" s="27" t="s">
        <v>4383</v>
      </c>
      <c r="E45" s="26" t="s">
        <v>4402</v>
      </c>
      <c r="F45" s="35" t="s">
        <v>4520</v>
      </c>
      <c r="G45" s="38" t="s">
        <v>4525</v>
      </c>
      <c r="H45" s="36">
        <v>16999999.574999999</v>
      </c>
      <c r="I45" s="36">
        <v>16999999.574999999</v>
      </c>
      <c r="J45" s="28" t="s">
        <v>4423</v>
      </c>
      <c r="K45" s="28" t="s">
        <v>48</v>
      </c>
      <c r="L45" s="27" t="s">
        <v>233</v>
      </c>
      <c r="M45" s="27" t="s">
        <v>60</v>
      </c>
      <c r="N45" s="27" t="s">
        <v>184</v>
      </c>
      <c r="O45" s="27" t="s">
        <v>234</v>
      </c>
      <c r="P45" s="28" t="s">
        <v>91</v>
      </c>
      <c r="Q45" s="28"/>
      <c r="R45" s="28" t="s">
        <v>92</v>
      </c>
      <c r="S45" s="28">
        <v>140060001</v>
      </c>
      <c r="T45" s="28" t="s">
        <v>93</v>
      </c>
      <c r="U45" s="29"/>
      <c r="V45" s="29" t="s">
        <v>186</v>
      </c>
      <c r="W45" s="28">
        <v>20288</v>
      </c>
      <c r="X45" s="30">
        <v>43073</v>
      </c>
      <c r="Y45" s="28" t="s">
        <v>186</v>
      </c>
      <c r="Z45" s="28">
        <v>4600006587</v>
      </c>
      <c r="AA45" s="31">
        <f t="shared" si="0"/>
        <v>1</v>
      </c>
      <c r="AB45" s="29" t="s">
        <v>240</v>
      </c>
      <c r="AC45" s="29"/>
      <c r="AD45" s="29"/>
      <c r="AE45" s="27" t="s">
        <v>183</v>
      </c>
      <c r="AF45" s="28" t="s">
        <v>54</v>
      </c>
      <c r="AG45" s="27" t="s">
        <v>55</v>
      </c>
    </row>
    <row r="46" spans="1:33" s="32" customFormat="1" ht="114.75" x14ac:dyDescent="0.25">
      <c r="A46" s="25" t="s">
        <v>58</v>
      </c>
      <c r="B46" s="26">
        <v>80111604</v>
      </c>
      <c r="C46" s="27" t="s">
        <v>241</v>
      </c>
      <c r="D46" s="27" t="s">
        <v>4383</v>
      </c>
      <c r="E46" s="26" t="s">
        <v>4402</v>
      </c>
      <c r="F46" s="35" t="s">
        <v>4520</v>
      </c>
      <c r="G46" s="38" t="s">
        <v>4525</v>
      </c>
      <c r="H46" s="36">
        <v>17000000</v>
      </c>
      <c r="I46" s="36">
        <v>17000000</v>
      </c>
      <c r="J46" s="28" t="s">
        <v>4423</v>
      </c>
      <c r="K46" s="28" t="s">
        <v>48</v>
      </c>
      <c r="L46" s="27" t="s">
        <v>242</v>
      </c>
      <c r="M46" s="27" t="s">
        <v>60</v>
      </c>
      <c r="N46" s="27" t="s">
        <v>184</v>
      </c>
      <c r="O46" s="27" t="s">
        <v>243</v>
      </c>
      <c r="P46" s="28" t="s">
        <v>91</v>
      </c>
      <c r="Q46" s="28"/>
      <c r="R46" s="28" t="s">
        <v>92</v>
      </c>
      <c r="S46" s="28">
        <v>140060001</v>
      </c>
      <c r="T46" s="28" t="s">
        <v>93</v>
      </c>
      <c r="U46" s="29"/>
      <c r="V46" s="29" t="s">
        <v>186</v>
      </c>
      <c r="W46" s="28">
        <v>20291</v>
      </c>
      <c r="X46" s="30">
        <v>43073</v>
      </c>
      <c r="Y46" s="28" t="s">
        <v>186</v>
      </c>
      <c r="Z46" s="28">
        <v>4600006592</v>
      </c>
      <c r="AA46" s="31">
        <f t="shared" si="0"/>
        <v>1</v>
      </c>
      <c r="AB46" s="29" t="s">
        <v>244</v>
      </c>
      <c r="AC46" s="29"/>
      <c r="AD46" s="29"/>
      <c r="AE46" s="27" t="s">
        <v>189</v>
      </c>
      <c r="AF46" s="28" t="s">
        <v>54</v>
      </c>
      <c r="AG46" s="27" t="s">
        <v>55</v>
      </c>
    </row>
    <row r="47" spans="1:33" s="32" customFormat="1" ht="102" x14ac:dyDescent="0.25">
      <c r="A47" s="25" t="s">
        <v>58</v>
      </c>
      <c r="B47" s="26">
        <v>80111604</v>
      </c>
      <c r="C47" s="27" t="s">
        <v>245</v>
      </c>
      <c r="D47" s="27" t="s">
        <v>4383</v>
      </c>
      <c r="E47" s="26" t="s">
        <v>4402</v>
      </c>
      <c r="F47" s="35" t="s">
        <v>4520</v>
      </c>
      <c r="G47" s="38" t="s">
        <v>4525</v>
      </c>
      <c r="H47" s="36">
        <v>20825000</v>
      </c>
      <c r="I47" s="36">
        <v>20825000</v>
      </c>
      <c r="J47" s="28" t="s">
        <v>4423</v>
      </c>
      <c r="K47" s="28" t="s">
        <v>48</v>
      </c>
      <c r="L47" s="27" t="s">
        <v>242</v>
      </c>
      <c r="M47" s="27" t="s">
        <v>60</v>
      </c>
      <c r="N47" s="27" t="s">
        <v>184</v>
      </c>
      <c r="O47" s="27" t="s">
        <v>243</v>
      </c>
      <c r="P47" s="28" t="s">
        <v>91</v>
      </c>
      <c r="Q47" s="28"/>
      <c r="R47" s="28" t="s">
        <v>92</v>
      </c>
      <c r="S47" s="28">
        <v>140060001</v>
      </c>
      <c r="T47" s="28" t="s">
        <v>93</v>
      </c>
      <c r="U47" s="29"/>
      <c r="V47" s="29" t="s">
        <v>186</v>
      </c>
      <c r="W47" s="28">
        <v>20292</v>
      </c>
      <c r="X47" s="30">
        <v>43073</v>
      </c>
      <c r="Y47" s="28" t="s">
        <v>186</v>
      </c>
      <c r="Z47" s="28">
        <v>4600006603</v>
      </c>
      <c r="AA47" s="31">
        <f t="shared" si="0"/>
        <v>1</v>
      </c>
      <c r="AB47" s="29" t="s">
        <v>246</v>
      </c>
      <c r="AC47" s="29"/>
      <c r="AD47" s="29"/>
      <c r="AE47" s="27" t="s">
        <v>192</v>
      </c>
      <c r="AF47" s="28" t="s">
        <v>54</v>
      </c>
      <c r="AG47" s="27" t="s">
        <v>55</v>
      </c>
    </row>
    <row r="48" spans="1:33" s="32" customFormat="1" ht="114.75" x14ac:dyDescent="0.25">
      <c r="A48" s="25" t="s">
        <v>58</v>
      </c>
      <c r="B48" s="26">
        <v>80111604</v>
      </c>
      <c r="C48" s="27" t="s">
        <v>247</v>
      </c>
      <c r="D48" s="27" t="s">
        <v>4383</v>
      </c>
      <c r="E48" s="26" t="s">
        <v>4402</v>
      </c>
      <c r="F48" s="35" t="s">
        <v>4520</v>
      </c>
      <c r="G48" s="38" t="s">
        <v>4525</v>
      </c>
      <c r="H48" s="36">
        <v>20509997.024999999</v>
      </c>
      <c r="I48" s="36">
        <v>20509997.024999999</v>
      </c>
      <c r="J48" s="28" t="s">
        <v>4423</v>
      </c>
      <c r="K48" s="28" t="s">
        <v>48</v>
      </c>
      <c r="L48" s="27" t="s">
        <v>242</v>
      </c>
      <c r="M48" s="27" t="s">
        <v>60</v>
      </c>
      <c r="N48" s="27" t="s">
        <v>184</v>
      </c>
      <c r="O48" s="27" t="s">
        <v>243</v>
      </c>
      <c r="P48" s="28" t="s">
        <v>91</v>
      </c>
      <c r="Q48" s="28"/>
      <c r="R48" s="28" t="s">
        <v>92</v>
      </c>
      <c r="S48" s="28">
        <v>140060001</v>
      </c>
      <c r="T48" s="28" t="s">
        <v>93</v>
      </c>
      <c r="U48" s="29"/>
      <c r="V48" s="29" t="s">
        <v>186</v>
      </c>
      <c r="W48" s="28">
        <v>20293</v>
      </c>
      <c r="X48" s="30">
        <v>43073</v>
      </c>
      <c r="Y48" s="28" t="s">
        <v>186</v>
      </c>
      <c r="Z48" s="28">
        <v>4600006594</v>
      </c>
      <c r="AA48" s="31">
        <f t="shared" si="0"/>
        <v>1</v>
      </c>
      <c r="AB48" s="29" t="s">
        <v>248</v>
      </c>
      <c r="AC48" s="29"/>
      <c r="AD48" s="29"/>
      <c r="AE48" s="27" t="s">
        <v>192</v>
      </c>
      <c r="AF48" s="28" t="s">
        <v>54</v>
      </c>
      <c r="AG48" s="27" t="s">
        <v>55</v>
      </c>
    </row>
    <row r="49" spans="1:33" s="32" customFormat="1" ht="114.75" x14ac:dyDescent="0.25">
      <c r="A49" s="25" t="s">
        <v>58</v>
      </c>
      <c r="B49" s="26">
        <v>80111604</v>
      </c>
      <c r="C49" s="27" t="s">
        <v>249</v>
      </c>
      <c r="D49" s="27" t="s">
        <v>4383</v>
      </c>
      <c r="E49" s="26" t="s">
        <v>4402</v>
      </c>
      <c r="F49" s="35" t="s">
        <v>4520</v>
      </c>
      <c r="G49" s="38" t="s">
        <v>4525</v>
      </c>
      <c r="H49" s="36">
        <v>20825000</v>
      </c>
      <c r="I49" s="36">
        <v>20825000</v>
      </c>
      <c r="J49" s="28" t="s">
        <v>4423</v>
      </c>
      <c r="K49" s="28" t="s">
        <v>48</v>
      </c>
      <c r="L49" s="27" t="s">
        <v>250</v>
      </c>
      <c r="M49" s="27" t="s">
        <v>60</v>
      </c>
      <c r="N49" s="27" t="s">
        <v>184</v>
      </c>
      <c r="O49" s="27" t="s">
        <v>251</v>
      </c>
      <c r="P49" s="28" t="s">
        <v>91</v>
      </c>
      <c r="Q49" s="28"/>
      <c r="R49" s="28" t="s">
        <v>92</v>
      </c>
      <c r="S49" s="28">
        <v>140060001</v>
      </c>
      <c r="T49" s="28" t="s">
        <v>93</v>
      </c>
      <c r="U49" s="29"/>
      <c r="V49" s="29" t="s">
        <v>186</v>
      </c>
      <c r="W49" s="28">
        <v>20294</v>
      </c>
      <c r="X49" s="30">
        <v>43073</v>
      </c>
      <c r="Y49" s="28" t="s">
        <v>186</v>
      </c>
      <c r="Z49" s="28">
        <v>4600006590</v>
      </c>
      <c r="AA49" s="31">
        <f t="shared" si="0"/>
        <v>1</v>
      </c>
      <c r="AB49" s="29" t="s">
        <v>252</v>
      </c>
      <c r="AC49" s="29"/>
      <c r="AD49" s="29"/>
      <c r="AE49" s="27" t="s">
        <v>192</v>
      </c>
      <c r="AF49" s="28" t="s">
        <v>54</v>
      </c>
      <c r="AG49" s="27" t="s">
        <v>55</v>
      </c>
    </row>
    <row r="50" spans="1:33" s="32" customFormat="1" ht="114.75" x14ac:dyDescent="0.25">
      <c r="A50" s="25" t="s">
        <v>58</v>
      </c>
      <c r="B50" s="26">
        <v>80111604</v>
      </c>
      <c r="C50" s="27" t="s">
        <v>253</v>
      </c>
      <c r="D50" s="27" t="s">
        <v>4383</v>
      </c>
      <c r="E50" s="26" t="s">
        <v>4402</v>
      </c>
      <c r="F50" s="35" t="s">
        <v>4520</v>
      </c>
      <c r="G50" s="38" t="s">
        <v>4525</v>
      </c>
      <c r="H50" s="36">
        <v>20824997.024999999</v>
      </c>
      <c r="I50" s="36">
        <v>20824997.024999999</v>
      </c>
      <c r="J50" s="28" t="s">
        <v>4423</v>
      </c>
      <c r="K50" s="28" t="s">
        <v>48</v>
      </c>
      <c r="L50" s="27" t="s">
        <v>250</v>
      </c>
      <c r="M50" s="27" t="s">
        <v>60</v>
      </c>
      <c r="N50" s="27" t="s">
        <v>184</v>
      </c>
      <c r="O50" s="27" t="s">
        <v>251</v>
      </c>
      <c r="P50" s="28" t="s">
        <v>91</v>
      </c>
      <c r="Q50" s="28"/>
      <c r="R50" s="28" t="s">
        <v>92</v>
      </c>
      <c r="S50" s="28">
        <v>140060001</v>
      </c>
      <c r="T50" s="28" t="s">
        <v>93</v>
      </c>
      <c r="U50" s="29"/>
      <c r="V50" s="29" t="s">
        <v>186</v>
      </c>
      <c r="W50" s="28">
        <v>20295</v>
      </c>
      <c r="X50" s="30">
        <v>43073</v>
      </c>
      <c r="Y50" s="28" t="s">
        <v>186</v>
      </c>
      <c r="Z50" s="28">
        <v>4600006604</v>
      </c>
      <c r="AA50" s="31">
        <f t="shared" si="0"/>
        <v>1</v>
      </c>
      <c r="AB50" s="29" t="s">
        <v>254</v>
      </c>
      <c r="AC50" s="29"/>
      <c r="AD50" s="29"/>
      <c r="AE50" s="27" t="s">
        <v>200</v>
      </c>
      <c r="AF50" s="28" t="s">
        <v>54</v>
      </c>
      <c r="AG50" s="27" t="s">
        <v>55</v>
      </c>
    </row>
    <row r="51" spans="1:33" s="32" customFormat="1" ht="114.75" x14ac:dyDescent="0.25">
      <c r="A51" s="25" t="s">
        <v>58</v>
      </c>
      <c r="B51" s="26">
        <v>80111604</v>
      </c>
      <c r="C51" s="27" t="s">
        <v>255</v>
      </c>
      <c r="D51" s="27" t="s">
        <v>4383</v>
      </c>
      <c r="E51" s="26" t="s">
        <v>4402</v>
      </c>
      <c r="F51" s="35" t="s">
        <v>4520</v>
      </c>
      <c r="G51" s="38" t="s">
        <v>4525</v>
      </c>
      <c r="H51" s="36">
        <v>20824574.574999999</v>
      </c>
      <c r="I51" s="36">
        <v>20824574.574999999</v>
      </c>
      <c r="J51" s="28" t="s">
        <v>4423</v>
      </c>
      <c r="K51" s="28" t="s">
        <v>48</v>
      </c>
      <c r="L51" s="27" t="s">
        <v>250</v>
      </c>
      <c r="M51" s="27" t="s">
        <v>60</v>
      </c>
      <c r="N51" s="27" t="s">
        <v>184</v>
      </c>
      <c r="O51" s="27" t="s">
        <v>251</v>
      </c>
      <c r="P51" s="28" t="s">
        <v>91</v>
      </c>
      <c r="Q51" s="28"/>
      <c r="R51" s="28" t="s">
        <v>92</v>
      </c>
      <c r="S51" s="28">
        <v>140060001</v>
      </c>
      <c r="T51" s="28" t="s">
        <v>93</v>
      </c>
      <c r="U51" s="29"/>
      <c r="V51" s="29" t="s">
        <v>186</v>
      </c>
      <c r="W51" s="28">
        <v>20296</v>
      </c>
      <c r="X51" s="30">
        <v>43073</v>
      </c>
      <c r="Y51" s="28" t="s">
        <v>186</v>
      </c>
      <c r="Z51" s="28">
        <v>4600006589</v>
      </c>
      <c r="AA51" s="31">
        <f t="shared" si="0"/>
        <v>1</v>
      </c>
      <c r="AB51" s="29" t="s">
        <v>256</v>
      </c>
      <c r="AC51" s="29"/>
      <c r="AD51" s="29"/>
      <c r="AE51" s="27" t="s">
        <v>204</v>
      </c>
      <c r="AF51" s="28" t="s">
        <v>54</v>
      </c>
      <c r="AG51" s="27" t="s">
        <v>55</v>
      </c>
    </row>
    <row r="52" spans="1:33" s="32" customFormat="1" ht="114.75" x14ac:dyDescent="0.25">
      <c r="A52" s="25" t="s">
        <v>58</v>
      </c>
      <c r="B52" s="26">
        <v>80111604</v>
      </c>
      <c r="C52" s="27" t="s">
        <v>255</v>
      </c>
      <c r="D52" s="27" t="s">
        <v>4383</v>
      </c>
      <c r="E52" s="26" t="s">
        <v>4402</v>
      </c>
      <c r="F52" s="35" t="s">
        <v>4520</v>
      </c>
      <c r="G52" s="38" t="s">
        <v>4525</v>
      </c>
      <c r="H52" s="36">
        <v>20824993.199999999</v>
      </c>
      <c r="I52" s="36">
        <v>20824993.199999999</v>
      </c>
      <c r="J52" s="28" t="s">
        <v>4423</v>
      </c>
      <c r="K52" s="28" t="s">
        <v>48</v>
      </c>
      <c r="L52" s="27" t="s">
        <v>250</v>
      </c>
      <c r="M52" s="27" t="s">
        <v>60</v>
      </c>
      <c r="N52" s="27" t="s">
        <v>184</v>
      </c>
      <c r="O52" s="27" t="s">
        <v>251</v>
      </c>
      <c r="P52" s="28" t="s">
        <v>91</v>
      </c>
      <c r="Q52" s="28"/>
      <c r="R52" s="28" t="s">
        <v>92</v>
      </c>
      <c r="S52" s="28">
        <v>140060001</v>
      </c>
      <c r="T52" s="28" t="s">
        <v>93</v>
      </c>
      <c r="U52" s="29"/>
      <c r="V52" s="29" t="s">
        <v>186</v>
      </c>
      <c r="W52" s="28">
        <v>20298</v>
      </c>
      <c r="X52" s="30">
        <v>43073</v>
      </c>
      <c r="Y52" s="28" t="s">
        <v>186</v>
      </c>
      <c r="Z52" s="28">
        <v>4600006602</v>
      </c>
      <c r="AA52" s="31">
        <f t="shared" si="0"/>
        <v>1</v>
      </c>
      <c r="AB52" s="29" t="s">
        <v>257</v>
      </c>
      <c r="AC52" s="29"/>
      <c r="AD52" s="29"/>
      <c r="AE52" s="27" t="s">
        <v>208</v>
      </c>
      <c r="AF52" s="28" t="s">
        <v>54</v>
      </c>
      <c r="AG52" s="27" t="s">
        <v>55</v>
      </c>
    </row>
    <row r="53" spans="1:33" s="32" customFormat="1" ht="89.25" x14ac:dyDescent="0.25">
      <c r="A53" s="25" t="s">
        <v>58</v>
      </c>
      <c r="B53" s="26">
        <v>80111604</v>
      </c>
      <c r="C53" s="27" t="s">
        <v>258</v>
      </c>
      <c r="D53" s="27" t="s">
        <v>4383</v>
      </c>
      <c r="E53" s="26" t="s">
        <v>4402</v>
      </c>
      <c r="F53" s="35" t="s">
        <v>4520</v>
      </c>
      <c r="G53" s="38" t="s">
        <v>4525</v>
      </c>
      <c r="H53" s="36">
        <v>17000000</v>
      </c>
      <c r="I53" s="36">
        <v>17000000</v>
      </c>
      <c r="J53" s="28" t="s">
        <v>4423</v>
      </c>
      <c r="K53" s="28" t="s">
        <v>48</v>
      </c>
      <c r="L53" s="27" t="s">
        <v>259</v>
      </c>
      <c r="M53" s="27" t="s">
        <v>60</v>
      </c>
      <c r="N53" s="27" t="s">
        <v>184</v>
      </c>
      <c r="O53" s="27" t="s">
        <v>260</v>
      </c>
      <c r="P53" s="28" t="s">
        <v>91</v>
      </c>
      <c r="Q53" s="28"/>
      <c r="R53" s="28" t="s">
        <v>92</v>
      </c>
      <c r="S53" s="28">
        <v>140060001</v>
      </c>
      <c r="T53" s="28" t="s">
        <v>93</v>
      </c>
      <c r="U53" s="29"/>
      <c r="V53" s="29" t="s">
        <v>186</v>
      </c>
      <c r="W53" s="28">
        <v>20310</v>
      </c>
      <c r="X53" s="30">
        <v>43073</v>
      </c>
      <c r="Y53" s="28" t="s">
        <v>186</v>
      </c>
      <c r="Z53" s="28">
        <v>4600006552</v>
      </c>
      <c r="AA53" s="31">
        <f t="shared" si="0"/>
        <v>1</v>
      </c>
      <c r="AB53" s="29" t="s">
        <v>261</v>
      </c>
      <c r="AC53" s="29"/>
      <c r="AD53" s="29"/>
      <c r="AE53" s="27" t="s">
        <v>212</v>
      </c>
      <c r="AF53" s="28" t="s">
        <v>54</v>
      </c>
      <c r="AG53" s="27" t="s">
        <v>55</v>
      </c>
    </row>
    <row r="54" spans="1:33" s="32" customFormat="1" ht="89.25" x14ac:dyDescent="0.25">
      <c r="A54" s="25" t="s">
        <v>58</v>
      </c>
      <c r="B54" s="26">
        <v>80111604</v>
      </c>
      <c r="C54" s="27" t="s">
        <v>262</v>
      </c>
      <c r="D54" s="27" t="s">
        <v>4383</v>
      </c>
      <c r="E54" s="26" t="s">
        <v>4402</v>
      </c>
      <c r="F54" s="35" t="s">
        <v>4520</v>
      </c>
      <c r="G54" s="38" t="s">
        <v>4525</v>
      </c>
      <c r="H54" s="36">
        <v>20824998.300000001</v>
      </c>
      <c r="I54" s="36">
        <v>20824998.300000001</v>
      </c>
      <c r="J54" s="28" t="s">
        <v>4423</v>
      </c>
      <c r="K54" s="28" t="s">
        <v>48</v>
      </c>
      <c r="L54" s="27" t="s">
        <v>263</v>
      </c>
      <c r="M54" s="27" t="s">
        <v>60</v>
      </c>
      <c r="N54" s="27" t="s">
        <v>184</v>
      </c>
      <c r="O54" s="27" t="s">
        <v>264</v>
      </c>
      <c r="P54" s="28" t="s">
        <v>91</v>
      </c>
      <c r="Q54" s="28"/>
      <c r="R54" s="28" t="s">
        <v>92</v>
      </c>
      <c r="S54" s="28">
        <v>140060001</v>
      </c>
      <c r="T54" s="28" t="s">
        <v>93</v>
      </c>
      <c r="U54" s="29"/>
      <c r="V54" s="29" t="s">
        <v>186</v>
      </c>
      <c r="W54" s="28">
        <v>20314</v>
      </c>
      <c r="X54" s="30">
        <v>43073</v>
      </c>
      <c r="Y54" s="28" t="s">
        <v>186</v>
      </c>
      <c r="Z54" s="28">
        <v>4600006549</v>
      </c>
      <c r="AA54" s="31">
        <f t="shared" si="0"/>
        <v>1</v>
      </c>
      <c r="AB54" s="29" t="s">
        <v>265</v>
      </c>
      <c r="AC54" s="29"/>
      <c r="AD54" s="29"/>
      <c r="AE54" s="27" t="s">
        <v>208</v>
      </c>
      <c r="AF54" s="28" t="s">
        <v>54</v>
      </c>
      <c r="AG54" s="27" t="s">
        <v>55</v>
      </c>
    </row>
    <row r="55" spans="1:33" s="32" customFormat="1" ht="89.25" x14ac:dyDescent="0.25">
      <c r="A55" s="25" t="s">
        <v>58</v>
      </c>
      <c r="B55" s="26">
        <v>80111604</v>
      </c>
      <c r="C55" s="27" t="s">
        <v>266</v>
      </c>
      <c r="D55" s="27" t="s">
        <v>4383</v>
      </c>
      <c r="E55" s="26" t="s">
        <v>4402</v>
      </c>
      <c r="F55" s="35" t="s">
        <v>4520</v>
      </c>
      <c r="G55" s="38" t="s">
        <v>4525</v>
      </c>
      <c r="H55" s="36">
        <v>20825000</v>
      </c>
      <c r="I55" s="36">
        <v>20825000</v>
      </c>
      <c r="J55" s="28" t="s">
        <v>4423</v>
      </c>
      <c r="K55" s="28" t="s">
        <v>48</v>
      </c>
      <c r="L55" s="27" t="s">
        <v>263</v>
      </c>
      <c r="M55" s="27" t="s">
        <v>60</v>
      </c>
      <c r="N55" s="27" t="s">
        <v>184</v>
      </c>
      <c r="O55" s="27" t="s">
        <v>264</v>
      </c>
      <c r="P55" s="28" t="s">
        <v>91</v>
      </c>
      <c r="Q55" s="28"/>
      <c r="R55" s="28" t="s">
        <v>92</v>
      </c>
      <c r="S55" s="28">
        <v>140060001</v>
      </c>
      <c r="T55" s="28" t="s">
        <v>93</v>
      </c>
      <c r="U55" s="29"/>
      <c r="V55" s="29" t="s">
        <v>186</v>
      </c>
      <c r="W55" s="28">
        <v>20315</v>
      </c>
      <c r="X55" s="30">
        <v>43073</v>
      </c>
      <c r="Y55" s="28" t="s">
        <v>186</v>
      </c>
      <c r="Z55" s="28">
        <v>4600006546</v>
      </c>
      <c r="AA55" s="31">
        <f t="shared" si="0"/>
        <v>1</v>
      </c>
      <c r="AB55" s="29" t="s">
        <v>267</v>
      </c>
      <c r="AC55" s="29"/>
      <c r="AD55" s="29"/>
      <c r="AE55" s="27" t="s">
        <v>219</v>
      </c>
      <c r="AF55" s="28" t="s">
        <v>54</v>
      </c>
      <c r="AG55" s="27" t="s">
        <v>55</v>
      </c>
    </row>
    <row r="56" spans="1:33" s="32" customFormat="1" ht="89.25" x14ac:dyDescent="0.25">
      <c r="A56" s="25" t="s">
        <v>58</v>
      </c>
      <c r="B56" s="26">
        <v>80111604</v>
      </c>
      <c r="C56" s="27" t="s">
        <v>268</v>
      </c>
      <c r="D56" s="27" t="s">
        <v>4383</v>
      </c>
      <c r="E56" s="26" t="s">
        <v>4402</v>
      </c>
      <c r="F56" s="35" t="s">
        <v>4520</v>
      </c>
      <c r="G56" s="38" t="s">
        <v>4525</v>
      </c>
      <c r="H56" s="36">
        <v>20825000</v>
      </c>
      <c r="I56" s="36">
        <v>20825000</v>
      </c>
      <c r="J56" s="28" t="s">
        <v>4423</v>
      </c>
      <c r="K56" s="28" t="s">
        <v>48</v>
      </c>
      <c r="L56" s="27" t="s">
        <v>263</v>
      </c>
      <c r="M56" s="27" t="s">
        <v>60</v>
      </c>
      <c r="N56" s="27" t="s">
        <v>184</v>
      </c>
      <c r="O56" s="27" t="s">
        <v>264</v>
      </c>
      <c r="P56" s="28" t="s">
        <v>91</v>
      </c>
      <c r="Q56" s="28"/>
      <c r="R56" s="28" t="s">
        <v>92</v>
      </c>
      <c r="S56" s="28">
        <v>140060001</v>
      </c>
      <c r="T56" s="28" t="s">
        <v>93</v>
      </c>
      <c r="U56" s="29"/>
      <c r="V56" s="29" t="s">
        <v>186</v>
      </c>
      <c r="W56" s="28">
        <v>20317</v>
      </c>
      <c r="X56" s="30">
        <v>43073</v>
      </c>
      <c r="Y56" s="28" t="s">
        <v>186</v>
      </c>
      <c r="Z56" s="28">
        <v>4600006522</v>
      </c>
      <c r="AA56" s="31">
        <f t="shared" si="0"/>
        <v>1</v>
      </c>
      <c r="AB56" s="29" t="s">
        <v>269</v>
      </c>
      <c r="AC56" s="29"/>
      <c r="AD56" s="29"/>
      <c r="AE56" s="27" t="s">
        <v>222</v>
      </c>
      <c r="AF56" s="28" t="s">
        <v>54</v>
      </c>
      <c r="AG56" s="27" t="s">
        <v>55</v>
      </c>
    </row>
    <row r="57" spans="1:33" s="32" customFormat="1" ht="89.25" x14ac:dyDescent="0.25">
      <c r="A57" s="25" t="s">
        <v>58</v>
      </c>
      <c r="B57" s="26">
        <v>80111604</v>
      </c>
      <c r="C57" s="27" t="s">
        <v>270</v>
      </c>
      <c r="D57" s="27" t="s">
        <v>4383</v>
      </c>
      <c r="E57" s="26" t="s">
        <v>4402</v>
      </c>
      <c r="F57" s="35" t="s">
        <v>4520</v>
      </c>
      <c r="G57" s="38" t="s">
        <v>4525</v>
      </c>
      <c r="H57" s="36">
        <v>20824993.199999999</v>
      </c>
      <c r="I57" s="36">
        <v>20824993.199999999</v>
      </c>
      <c r="J57" s="28" t="s">
        <v>4423</v>
      </c>
      <c r="K57" s="28" t="s">
        <v>48</v>
      </c>
      <c r="L57" s="27" t="s">
        <v>271</v>
      </c>
      <c r="M57" s="27" t="s">
        <v>60</v>
      </c>
      <c r="N57" s="27" t="s">
        <v>184</v>
      </c>
      <c r="O57" s="27" t="s">
        <v>272</v>
      </c>
      <c r="P57" s="28" t="s">
        <v>91</v>
      </c>
      <c r="Q57" s="28"/>
      <c r="R57" s="28" t="s">
        <v>92</v>
      </c>
      <c r="S57" s="28">
        <v>140060001</v>
      </c>
      <c r="T57" s="28" t="s">
        <v>93</v>
      </c>
      <c r="U57" s="29"/>
      <c r="V57" s="29" t="s">
        <v>186</v>
      </c>
      <c r="W57" s="28">
        <v>20319</v>
      </c>
      <c r="X57" s="30">
        <v>43073</v>
      </c>
      <c r="Y57" s="28" t="s">
        <v>186</v>
      </c>
      <c r="Z57" s="28">
        <v>4600006550</v>
      </c>
      <c r="AA57" s="31">
        <f t="shared" si="0"/>
        <v>1</v>
      </c>
      <c r="AB57" s="29" t="s">
        <v>273</v>
      </c>
      <c r="AC57" s="29"/>
      <c r="AD57" s="29"/>
      <c r="AE57" s="27" t="s">
        <v>222</v>
      </c>
      <c r="AF57" s="28" t="s">
        <v>54</v>
      </c>
      <c r="AG57" s="27" t="s">
        <v>55</v>
      </c>
    </row>
    <row r="58" spans="1:33" s="32" customFormat="1" ht="89.25" x14ac:dyDescent="0.25">
      <c r="A58" s="25" t="s">
        <v>58</v>
      </c>
      <c r="B58" s="26">
        <v>80111604</v>
      </c>
      <c r="C58" s="27" t="s">
        <v>274</v>
      </c>
      <c r="D58" s="27" t="s">
        <v>4383</v>
      </c>
      <c r="E58" s="26" t="s">
        <v>4402</v>
      </c>
      <c r="F58" s="35" t="s">
        <v>4520</v>
      </c>
      <c r="G58" s="38" t="s">
        <v>4525</v>
      </c>
      <c r="H58" s="36">
        <v>20824997.024999999</v>
      </c>
      <c r="I58" s="36">
        <v>20824997.024999999</v>
      </c>
      <c r="J58" s="28" t="s">
        <v>4423</v>
      </c>
      <c r="K58" s="28" t="s">
        <v>48</v>
      </c>
      <c r="L58" s="27" t="s">
        <v>271</v>
      </c>
      <c r="M58" s="27" t="s">
        <v>60</v>
      </c>
      <c r="N58" s="27" t="s">
        <v>184</v>
      </c>
      <c r="O58" s="27" t="s">
        <v>272</v>
      </c>
      <c r="P58" s="28" t="s">
        <v>91</v>
      </c>
      <c r="Q58" s="28"/>
      <c r="R58" s="28" t="s">
        <v>92</v>
      </c>
      <c r="S58" s="28">
        <v>140060001</v>
      </c>
      <c r="T58" s="28" t="s">
        <v>93</v>
      </c>
      <c r="U58" s="29"/>
      <c r="V58" s="29" t="s">
        <v>186</v>
      </c>
      <c r="W58" s="28">
        <v>20326</v>
      </c>
      <c r="X58" s="30">
        <v>43073</v>
      </c>
      <c r="Y58" s="28" t="s">
        <v>186</v>
      </c>
      <c r="Z58" s="28">
        <v>4600006521</v>
      </c>
      <c r="AA58" s="31">
        <f t="shared" si="0"/>
        <v>1</v>
      </c>
      <c r="AB58" s="29" t="s">
        <v>275</v>
      </c>
      <c r="AC58" s="29"/>
      <c r="AD58" s="29"/>
      <c r="AE58" s="27" t="s">
        <v>208</v>
      </c>
      <c r="AF58" s="28" t="s">
        <v>54</v>
      </c>
      <c r="AG58" s="27" t="s">
        <v>55</v>
      </c>
    </row>
    <row r="59" spans="1:33" s="32" customFormat="1" ht="89.25" x14ac:dyDescent="0.25">
      <c r="A59" s="25" t="s">
        <v>58</v>
      </c>
      <c r="B59" s="26">
        <v>80111604</v>
      </c>
      <c r="C59" s="27" t="s">
        <v>276</v>
      </c>
      <c r="D59" s="27" t="s">
        <v>4383</v>
      </c>
      <c r="E59" s="26" t="s">
        <v>4402</v>
      </c>
      <c r="F59" s="35" t="s">
        <v>4520</v>
      </c>
      <c r="G59" s="38" t="s">
        <v>4525</v>
      </c>
      <c r="H59" s="36">
        <v>20825000</v>
      </c>
      <c r="I59" s="36">
        <v>20825000</v>
      </c>
      <c r="J59" s="28" t="s">
        <v>4423</v>
      </c>
      <c r="K59" s="28" t="s">
        <v>48</v>
      </c>
      <c r="L59" s="27" t="s">
        <v>277</v>
      </c>
      <c r="M59" s="27" t="s">
        <v>60</v>
      </c>
      <c r="N59" s="27" t="s">
        <v>184</v>
      </c>
      <c r="O59" s="27" t="s">
        <v>278</v>
      </c>
      <c r="P59" s="28" t="s">
        <v>91</v>
      </c>
      <c r="Q59" s="28"/>
      <c r="R59" s="28" t="s">
        <v>92</v>
      </c>
      <c r="S59" s="28">
        <v>140060001</v>
      </c>
      <c r="T59" s="28" t="s">
        <v>93</v>
      </c>
      <c r="U59" s="29"/>
      <c r="V59" s="29" t="s">
        <v>186</v>
      </c>
      <c r="W59" s="28">
        <v>20340</v>
      </c>
      <c r="X59" s="30">
        <v>43073</v>
      </c>
      <c r="Y59" s="28" t="s">
        <v>186</v>
      </c>
      <c r="Z59" s="28">
        <v>4600006529</v>
      </c>
      <c r="AA59" s="31">
        <f t="shared" si="0"/>
        <v>1</v>
      </c>
      <c r="AB59" s="29" t="s">
        <v>279</v>
      </c>
      <c r="AC59" s="29"/>
      <c r="AD59" s="29"/>
      <c r="AE59" s="27" t="s">
        <v>212</v>
      </c>
      <c r="AF59" s="28" t="s">
        <v>54</v>
      </c>
      <c r="AG59" s="27" t="s">
        <v>55</v>
      </c>
    </row>
    <row r="60" spans="1:33" s="32" customFormat="1" ht="89.25" x14ac:dyDescent="0.25">
      <c r="A60" s="25" t="s">
        <v>58</v>
      </c>
      <c r="B60" s="26">
        <v>80111604</v>
      </c>
      <c r="C60" s="27" t="s">
        <v>280</v>
      </c>
      <c r="D60" s="27" t="s">
        <v>4383</v>
      </c>
      <c r="E60" s="26" t="s">
        <v>4402</v>
      </c>
      <c r="F60" s="35" t="s">
        <v>4520</v>
      </c>
      <c r="G60" s="38" t="s">
        <v>4525</v>
      </c>
      <c r="H60" s="36">
        <v>20825000</v>
      </c>
      <c r="I60" s="36">
        <v>20825000</v>
      </c>
      <c r="J60" s="28" t="s">
        <v>4423</v>
      </c>
      <c r="K60" s="28" t="s">
        <v>48</v>
      </c>
      <c r="L60" s="27" t="s">
        <v>281</v>
      </c>
      <c r="M60" s="27" t="s">
        <v>60</v>
      </c>
      <c r="N60" s="27" t="s">
        <v>184</v>
      </c>
      <c r="O60" s="27" t="s">
        <v>278</v>
      </c>
      <c r="P60" s="28" t="s">
        <v>91</v>
      </c>
      <c r="Q60" s="28"/>
      <c r="R60" s="28" t="s">
        <v>92</v>
      </c>
      <c r="S60" s="28">
        <v>140060001</v>
      </c>
      <c r="T60" s="28" t="s">
        <v>93</v>
      </c>
      <c r="U60" s="29"/>
      <c r="V60" s="29" t="s">
        <v>186</v>
      </c>
      <c r="W60" s="28">
        <v>20341</v>
      </c>
      <c r="X60" s="30">
        <v>43073</v>
      </c>
      <c r="Y60" s="28" t="s">
        <v>186</v>
      </c>
      <c r="Z60" s="28">
        <v>4600006547</v>
      </c>
      <c r="AA60" s="31">
        <f t="shared" si="0"/>
        <v>1</v>
      </c>
      <c r="AB60" s="29" t="s">
        <v>282</v>
      </c>
      <c r="AC60" s="29"/>
      <c r="AD60" s="29"/>
      <c r="AE60" s="27" t="s">
        <v>233</v>
      </c>
      <c r="AF60" s="28" t="s">
        <v>54</v>
      </c>
      <c r="AG60" s="27" t="s">
        <v>55</v>
      </c>
    </row>
    <row r="61" spans="1:33" s="32" customFormat="1" ht="89.25" x14ac:dyDescent="0.25">
      <c r="A61" s="25" t="s">
        <v>58</v>
      </c>
      <c r="B61" s="26">
        <v>80111604</v>
      </c>
      <c r="C61" s="27" t="s">
        <v>283</v>
      </c>
      <c r="D61" s="27" t="s">
        <v>4383</v>
      </c>
      <c r="E61" s="26" t="s">
        <v>4402</v>
      </c>
      <c r="F61" s="35" t="s">
        <v>4520</v>
      </c>
      <c r="G61" s="38" t="s">
        <v>4525</v>
      </c>
      <c r="H61" s="36">
        <v>20825000</v>
      </c>
      <c r="I61" s="36">
        <v>20825000</v>
      </c>
      <c r="J61" s="28" t="s">
        <v>4423</v>
      </c>
      <c r="K61" s="28" t="s">
        <v>48</v>
      </c>
      <c r="L61" s="27" t="s">
        <v>277</v>
      </c>
      <c r="M61" s="27" t="s">
        <v>60</v>
      </c>
      <c r="N61" s="27" t="s">
        <v>184</v>
      </c>
      <c r="O61" s="27" t="s">
        <v>278</v>
      </c>
      <c r="P61" s="28" t="s">
        <v>91</v>
      </c>
      <c r="Q61" s="28"/>
      <c r="R61" s="28" t="s">
        <v>92</v>
      </c>
      <c r="S61" s="28">
        <v>140060001</v>
      </c>
      <c r="T61" s="28" t="s">
        <v>93</v>
      </c>
      <c r="U61" s="29"/>
      <c r="V61" s="29" t="s">
        <v>186</v>
      </c>
      <c r="W61" s="28">
        <v>20342</v>
      </c>
      <c r="X61" s="30">
        <v>43073</v>
      </c>
      <c r="Y61" s="28" t="s">
        <v>186</v>
      </c>
      <c r="Z61" s="28">
        <v>4600006518</v>
      </c>
      <c r="AA61" s="31">
        <f t="shared" si="0"/>
        <v>1</v>
      </c>
      <c r="AB61" s="29" t="s">
        <v>284</v>
      </c>
      <c r="AC61" s="29"/>
      <c r="AD61" s="29"/>
      <c r="AE61" s="27" t="s">
        <v>233</v>
      </c>
      <c r="AF61" s="28" t="s">
        <v>54</v>
      </c>
      <c r="AG61" s="27" t="s">
        <v>55</v>
      </c>
    </row>
    <row r="62" spans="1:33" s="32" customFormat="1" ht="89.25" x14ac:dyDescent="0.25">
      <c r="A62" s="25" t="s">
        <v>58</v>
      </c>
      <c r="B62" s="26">
        <v>80111604</v>
      </c>
      <c r="C62" s="27" t="s">
        <v>283</v>
      </c>
      <c r="D62" s="27" t="s">
        <v>4383</v>
      </c>
      <c r="E62" s="26" t="s">
        <v>4402</v>
      </c>
      <c r="F62" s="35" t="s">
        <v>4520</v>
      </c>
      <c r="G62" s="38" t="s">
        <v>4525</v>
      </c>
      <c r="H62" s="36">
        <v>20824997.449999999</v>
      </c>
      <c r="I62" s="36">
        <v>20824997.449999999</v>
      </c>
      <c r="J62" s="28" t="s">
        <v>4423</v>
      </c>
      <c r="K62" s="28" t="s">
        <v>48</v>
      </c>
      <c r="L62" s="27" t="s">
        <v>281</v>
      </c>
      <c r="M62" s="27" t="s">
        <v>60</v>
      </c>
      <c r="N62" s="27" t="s">
        <v>184</v>
      </c>
      <c r="O62" s="27" t="s">
        <v>278</v>
      </c>
      <c r="P62" s="28" t="s">
        <v>91</v>
      </c>
      <c r="Q62" s="28"/>
      <c r="R62" s="28" t="s">
        <v>92</v>
      </c>
      <c r="S62" s="28">
        <v>140060001</v>
      </c>
      <c r="T62" s="28" t="s">
        <v>93</v>
      </c>
      <c r="U62" s="29"/>
      <c r="V62" s="29" t="s">
        <v>186</v>
      </c>
      <c r="W62" s="28">
        <v>20347</v>
      </c>
      <c r="X62" s="30">
        <v>43073</v>
      </c>
      <c r="Y62" s="28" t="s">
        <v>186</v>
      </c>
      <c r="Z62" s="28">
        <v>4600006523</v>
      </c>
      <c r="AA62" s="31">
        <f t="shared" si="0"/>
        <v>1</v>
      </c>
      <c r="AB62" s="29" t="s">
        <v>285</v>
      </c>
      <c r="AC62" s="29"/>
      <c r="AD62" s="29"/>
      <c r="AE62" s="27" t="s">
        <v>233</v>
      </c>
      <c r="AF62" s="28" t="s">
        <v>54</v>
      </c>
      <c r="AG62" s="27" t="s">
        <v>55</v>
      </c>
    </row>
    <row r="63" spans="1:33" s="32" customFormat="1" ht="89.25" x14ac:dyDescent="0.25">
      <c r="A63" s="25" t="s">
        <v>58</v>
      </c>
      <c r="B63" s="26">
        <v>80111604</v>
      </c>
      <c r="C63" s="27" t="s">
        <v>286</v>
      </c>
      <c r="D63" s="27" t="s">
        <v>4383</v>
      </c>
      <c r="E63" s="26" t="s">
        <v>4402</v>
      </c>
      <c r="F63" s="35" t="s">
        <v>4520</v>
      </c>
      <c r="G63" s="38" t="s">
        <v>4525</v>
      </c>
      <c r="H63" s="36">
        <v>20825000</v>
      </c>
      <c r="I63" s="36">
        <v>20825000</v>
      </c>
      <c r="J63" s="28" t="s">
        <v>4423</v>
      </c>
      <c r="K63" s="28" t="s">
        <v>48</v>
      </c>
      <c r="L63" s="27" t="s">
        <v>281</v>
      </c>
      <c r="M63" s="27" t="s">
        <v>60</v>
      </c>
      <c r="N63" s="27" t="s">
        <v>184</v>
      </c>
      <c r="O63" s="27" t="s">
        <v>278</v>
      </c>
      <c r="P63" s="28" t="s">
        <v>91</v>
      </c>
      <c r="Q63" s="28"/>
      <c r="R63" s="28" t="s">
        <v>92</v>
      </c>
      <c r="S63" s="28">
        <v>140060001</v>
      </c>
      <c r="T63" s="28" t="s">
        <v>93</v>
      </c>
      <c r="U63" s="29"/>
      <c r="V63" s="29" t="s">
        <v>186</v>
      </c>
      <c r="W63" s="28">
        <v>20348</v>
      </c>
      <c r="X63" s="30">
        <v>43073</v>
      </c>
      <c r="Y63" s="28" t="s">
        <v>186</v>
      </c>
      <c r="Z63" s="28">
        <v>4600006520</v>
      </c>
      <c r="AA63" s="31">
        <f t="shared" si="0"/>
        <v>1</v>
      </c>
      <c r="AB63" s="29" t="s">
        <v>287</v>
      </c>
      <c r="AC63" s="29"/>
      <c r="AD63" s="29"/>
      <c r="AE63" s="27" t="s">
        <v>242</v>
      </c>
      <c r="AF63" s="28" t="s">
        <v>54</v>
      </c>
      <c r="AG63" s="27" t="s">
        <v>55</v>
      </c>
    </row>
    <row r="64" spans="1:33" s="32" customFormat="1" ht="89.25" x14ac:dyDescent="0.25">
      <c r="A64" s="25" t="s">
        <v>58</v>
      </c>
      <c r="B64" s="26">
        <v>80111604</v>
      </c>
      <c r="C64" s="27" t="s">
        <v>288</v>
      </c>
      <c r="D64" s="27" t="s">
        <v>4383</v>
      </c>
      <c r="E64" s="26" t="s">
        <v>4402</v>
      </c>
      <c r="F64" s="35" t="s">
        <v>4520</v>
      </c>
      <c r="G64" s="38" t="s">
        <v>4525</v>
      </c>
      <c r="H64" s="36">
        <v>20824997.024999999</v>
      </c>
      <c r="I64" s="36">
        <v>20824997.024999999</v>
      </c>
      <c r="J64" s="28" t="s">
        <v>4423</v>
      </c>
      <c r="K64" s="28" t="s">
        <v>48</v>
      </c>
      <c r="L64" s="27" t="s">
        <v>289</v>
      </c>
      <c r="M64" s="27" t="s">
        <v>60</v>
      </c>
      <c r="N64" s="27" t="s">
        <v>184</v>
      </c>
      <c r="O64" s="27" t="s">
        <v>272</v>
      </c>
      <c r="P64" s="28" t="s">
        <v>91</v>
      </c>
      <c r="Q64" s="28"/>
      <c r="R64" s="28" t="s">
        <v>92</v>
      </c>
      <c r="S64" s="28">
        <v>140060001</v>
      </c>
      <c r="T64" s="28" t="s">
        <v>93</v>
      </c>
      <c r="U64" s="29"/>
      <c r="V64" s="29" t="s">
        <v>186</v>
      </c>
      <c r="W64" s="28">
        <v>20335</v>
      </c>
      <c r="X64" s="30">
        <v>43073</v>
      </c>
      <c r="Y64" s="28" t="s">
        <v>186</v>
      </c>
      <c r="Z64" s="28">
        <v>4600006527</v>
      </c>
      <c r="AA64" s="31">
        <f t="shared" si="0"/>
        <v>1</v>
      </c>
      <c r="AB64" s="29" t="s">
        <v>290</v>
      </c>
      <c r="AC64" s="29"/>
      <c r="AD64" s="29"/>
      <c r="AE64" s="27" t="s">
        <v>242</v>
      </c>
      <c r="AF64" s="28" t="s">
        <v>54</v>
      </c>
      <c r="AG64" s="27" t="s">
        <v>55</v>
      </c>
    </row>
    <row r="65" spans="1:33" s="32" customFormat="1" ht="102" x14ac:dyDescent="0.25">
      <c r="A65" s="25" t="s">
        <v>58</v>
      </c>
      <c r="B65" s="26">
        <v>80111604</v>
      </c>
      <c r="C65" s="27" t="s">
        <v>291</v>
      </c>
      <c r="D65" s="27" t="s">
        <v>4383</v>
      </c>
      <c r="E65" s="26" t="s">
        <v>4402</v>
      </c>
      <c r="F65" s="35" t="s">
        <v>4520</v>
      </c>
      <c r="G65" s="38" t="s">
        <v>4525</v>
      </c>
      <c r="H65" s="36">
        <v>20825000</v>
      </c>
      <c r="I65" s="36">
        <v>20825000</v>
      </c>
      <c r="J65" s="28" t="s">
        <v>4423</v>
      </c>
      <c r="K65" s="28" t="s">
        <v>48</v>
      </c>
      <c r="L65" s="27" t="s">
        <v>292</v>
      </c>
      <c r="M65" s="27" t="s">
        <v>60</v>
      </c>
      <c r="N65" s="27" t="s">
        <v>184</v>
      </c>
      <c r="O65" s="27" t="s">
        <v>293</v>
      </c>
      <c r="P65" s="28" t="s">
        <v>91</v>
      </c>
      <c r="Q65" s="28"/>
      <c r="R65" s="28" t="s">
        <v>92</v>
      </c>
      <c r="S65" s="28">
        <v>140060001</v>
      </c>
      <c r="T65" s="28" t="s">
        <v>93</v>
      </c>
      <c r="U65" s="29"/>
      <c r="V65" s="29" t="s">
        <v>186</v>
      </c>
      <c r="W65" s="28">
        <v>20361</v>
      </c>
      <c r="X65" s="30">
        <v>43073</v>
      </c>
      <c r="Y65" s="28" t="s">
        <v>186</v>
      </c>
      <c r="Z65" s="28">
        <v>4600006514</v>
      </c>
      <c r="AA65" s="31">
        <f t="shared" si="0"/>
        <v>1</v>
      </c>
      <c r="AB65" s="29" t="s">
        <v>294</v>
      </c>
      <c r="AC65" s="29"/>
      <c r="AD65" s="29"/>
      <c r="AE65" s="27" t="s">
        <v>242</v>
      </c>
      <c r="AF65" s="28" t="s">
        <v>54</v>
      </c>
      <c r="AG65" s="27" t="s">
        <v>55</v>
      </c>
    </row>
    <row r="66" spans="1:33" s="32" customFormat="1" ht="102" x14ac:dyDescent="0.25">
      <c r="A66" s="25" t="s">
        <v>58</v>
      </c>
      <c r="B66" s="26">
        <v>80111604</v>
      </c>
      <c r="C66" s="27" t="s">
        <v>295</v>
      </c>
      <c r="D66" s="27" t="s">
        <v>4383</v>
      </c>
      <c r="E66" s="26" t="s">
        <v>4402</v>
      </c>
      <c r="F66" s="35" t="s">
        <v>4520</v>
      </c>
      <c r="G66" s="38" t="s">
        <v>4525</v>
      </c>
      <c r="H66" s="36">
        <v>17000000</v>
      </c>
      <c r="I66" s="36">
        <v>17000000</v>
      </c>
      <c r="J66" s="28" t="s">
        <v>4423</v>
      </c>
      <c r="K66" s="28" t="s">
        <v>48</v>
      </c>
      <c r="L66" s="27" t="s">
        <v>292</v>
      </c>
      <c r="M66" s="27" t="s">
        <v>60</v>
      </c>
      <c r="N66" s="27" t="s">
        <v>184</v>
      </c>
      <c r="O66" s="27" t="s">
        <v>293</v>
      </c>
      <c r="P66" s="28" t="s">
        <v>91</v>
      </c>
      <c r="Q66" s="28"/>
      <c r="R66" s="28" t="s">
        <v>92</v>
      </c>
      <c r="S66" s="28">
        <v>140060001</v>
      </c>
      <c r="T66" s="28" t="s">
        <v>93</v>
      </c>
      <c r="U66" s="29"/>
      <c r="V66" s="29" t="s">
        <v>186</v>
      </c>
      <c r="W66" s="28">
        <v>20363</v>
      </c>
      <c r="X66" s="30">
        <v>43073</v>
      </c>
      <c r="Y66" s="28" t="s">
        <v>186</v>
      </c>
      <c r="Z66" s="28">
        <v>4600006496</v>
      </c>
      <c r="AA66" s="31">
        <f t="shared" si="0"/>
        <v>1</v>
      </c>
      <c r="AB66" s="29" t="s">
        <v>296</v>
      </c>
      <c r="AC66" s="29"/>
      <c r="AD66" s="29"/>
      <c r="AE66" s="27" t="s">
        <v>250</v>
      </c>
      <c r="AF66" s="28" t="s">
        <v>54</v>
      </c>
      <c r="AG66" s="27" t="s">
        <v>55</v>
      </c>
    </row>
    <row r="67" spans="1:33" s="32" customFormat="1" ht="102" x14ac:dyDescent="0.25">
      <c r="A67" s="25" t="s">
        <v>58</v>
      </c>
      <c r="B67" s="26">
        <v>80111604</v>
      </c>
      <c r="C67" s="27" t="s">
        <v>297</v>
      </c>
      <c r="D67" s="27" t="s">
        <v>4383</v>
      </c>
      <c r="E67" s="26" t="s">
        <v>4402</v>
      </c>
      <c r="F67" s="35" t="s">
        <v>4520</v>
      </c>
      <c r="G67" s="38" t="s">
        <v>4525</v>
      </c>
      <c r="H67" s="36">
        <v>20725000</v>
      </c>
      <c r="I67" s="36">
        <v>20725000</v>
      </c>
      <c r="J67" s="28" t="s">
        <v>4423</v>
      </c>
      <c r="K67" s="28" t="s">
        <v>48</v>
      </c>
      <c r="L67" s="27" t="s">
        <v>292</v>
      </c>
      <c r="M67" s="27" t="s">
        <v>60</v>
      </c>
      <c r="N67" s="27" t="s">
        <v>184</v>
      </c>
      <c r="O67" s="27" t="s">
        <v>293</v>
      </c>
      <c r="P67" s="28" t="s">
        <v>91</v>
      </c>
      <c r="Q67" s="28"/>
      <c r="R67" s="28" t="s">
        <v>92</v>
      </c>
      <c r="S67" s="28">
        <v>140060001</v>
      </c>
      <c r="T67" s="28" t="s">
        <v>93</v>
      </c>
      <c r="U67" s="29"/>
      <c r="V67" s="29" t="s">
        <v>186</v>
      </c>
      <c r="W67" s="28">
        <v>20364</v>
      </c>
      <c r="X67" s="30">
        <v>43073</v>
      </c>
      <c r="Y67" s="28" t="s">
        <v>186</v>
      </c>
      <c r="Z67" s="28">
        <v>4600006495</v>
      </c>
      <c r="AA67" s="31">
        <f t="shared" si="0"/>
        <v>1</v>
      </c>
      <c r="AB67" s="29" t="s">
        <v>298</v>
      </c>
      <c r="AC67" s="29"/>
      <c r="AD67" s="29"/>
      <c r="AE67" s="27" t="s">
        <v>250</v>
      </c>
      <c r="AF67" s="28" t="s">
        <v>54</v>
      </c>
      <c r="AG67" s="27" t="s">
        <v>55</v>
      </c>
    </row>
    <row r="68" spans="1:33" s="32" customFormat="1" ht="114.75" x14ac:dyDescent="0.25">
      <c r="A68" s="25" t="s">
        <v>58</v>
      </c>
      <c r="B68" s="26">
        <v>80111604</v>
      </c>
      <c r="C68" s="27" t="s">
        <v>299</v>
      </c>
      <c r="D68" s="27" t="s">
        <v>4383</v>
      </c>
      <c r="E68" s="26" t="s">
        <v>4402</v>
      </c>
      <c r="F68" s="35" t="s">
        <v>4520</v>
      </c>
      <c r="G68" s="38" t="s">
        <v>4525</v>
      </c>
      <c r="H68" s="36">
        <v>20825000</v>
      </c>
      <c r="I68" s="36">
        <v>20825000</v>
      </c>
      <c r="J68" s="28" t="s">
        <v>4423</v>
      </c>
      <c r="K68" s="28" t="s">
        <v>48</v>
      </c>
      <c r="L68" s="27" t="s">
        <v>300</v>
      </c>
      <c r="M68" s="27" t="s">
        <v>60</v>
      </c>
      <c r="N68" s="27" t="s">
        <v>184</v>
      </c>
      <c r="O68" s="27" t="s">
        <v>301</v>
      </c>
      <c r="P68" s="28" t="s">
        <v>91</v>
      </c>
      <c r="Q68" s="28"/>
      <c r="R68" s="28" t="s">
        <v>92</v>
      </c>
      <c r="S68" s="28">
        <v>140060001</v>
      </c>
      <c r="T68" s="28" t="s">
        <v>93</v>
      </c>
      <c r="U68" s="29"/>
      <c r="V68" s="29" t="s">
        <v>186</v>
      </c>
      <c r="W68" s="28">
        <v>20370</v>
      </c>
      <c r="X68" s="30">
        <v>43073</v>
      </c>
      <c r="Y68" s="28" t="s">
        <v>186</v>
      </c>
      <c r="Z68" s="28">
        <v>4600006662</v>
      </c>
      <c r="AA68" s="31">
        <f t="shared" si="0"/>
        <v>1</v>
      </c>
      <c r="AB68" s="29" t="s">
        <v>302</v>
      </c>
      <c r="AC68" s="29"/>
      <c r="AD68" s="29"/>
      <c r="AE68" s="27" t="s">
        <v>250</v>
      </c>
      <c r="AF68" s="28" t="s">
        <v>54</v>
      </c>
      <c r="AG68" s="27" t="s">
        <v>55</v>
      </c>
    </row>
    <row r="69" spans="1:33" s="32" customFormat="1" ht="102" x14ac:dyDescent="0.25">
      <c r="A69" s="25" t="s">
        <v>58</v>
      </c>
      <c r="B69" s="26">
        <v>80111604</v>
      </c>
      <c r="C69" s="27" t="s">
        <v>303</v>
      </c>
      <c r="D69" s="27" t="s">
        <v>4383</v>
      </c>
      <c r="E69" s="26" t="s">
        <v>4402</v>
      </c>
      <c r="F69" s="35" t="s">
        <v>4520</v>
      </c>
      <c r="G69" s="38" t="s">
        <v>4525</v>
      </c>
      <c r="H69" s="36">
        <v>20825000</v>
      </c>
      <c r="I69" s="36">
        <v>20825000</v>
      </c>
      <c r="J69" s="28" t="s">
        <v>4423</v>
      </c>
      <c r="K69" s="28" t="s">
        <v>48</v>
      </c>
      <c r="L69" s="27" t="s">
        <v>300</v>
      </c>
      <c r="M69" s="27" t="s">
        <v>60</v>
      </c>
      <c r="N69" s="27" t="s">
        <v>184</v>
      </c>
      <c r="O69" s="27" t="s">
        <v>301</v>
      </c>
      <c r="P69" s="28" t="s">
        <v>91</v>
      </c>
      <c r="Q69" s="28"/>
      <c r="R69" s="28" t="s">
        <v>92</v>
      </c>
      <c r="S69" s="28">
        <v>140060001</v>
      </c>
      <c r="T69" s="28" t="s">
        <v>93</v>
      </c>
      <c r="U69" s="29"/>
      <c r="V69" s="29" t="s">
        <v>186</v>
      </c>
      <c r="W69" s="28">
        <v>20374</v>
      </c>
      <c r="X69" s="30">
        <v>43073</v>
      </c>
      <c r="Y69" s="28" t="s">
        <v>186</v>
      </c>
      <c r="Z69" s="28">
        <v>4600006500</v>
      </c>
      <c r="AA69" s="31">
        <f t="shared" si="0"/>
        <v>1</v>
      </c>
      <c r="AB69" s="29" t="s">
        <v>304</v>
      </c>
      <c r="AC69" s="29"/>
      <c r="AD69" s="29"/>
      <c r="AE69" s="27" t="s">
        <v>250</v>
      </c>
      <c r="AF69" s="28" t="s">
        <v>54</v>
      </c>
      <c r="AG69" s="27" t="s">
        <v>55</v>
      </c>
    </row>
    <row r="70" spans="1:33" s="32" customFormat="1" ht="102" x14ac:dyDescent="0.25">
      <c r="A70" s="25" t="s">
        <v>58</v>
      </c>
      <c r="B70" s="26">
        <v>80111604</v>
      </c>
      <c r="C70" s="27" t="s">
        <v>305</v>
      </c>
      <c r="D70" s="27" t="s">
        <v>4383</v>
      </c>
      <c r="E70" s="26" t="s">
        <v>4402</v>
      </c>
      <c r="F70" s="35" t="s">
        <v>4520</v>
      </c>
      <c r="G70" s="38" t="s">
        <v>4525</v>
      </c>
      <c r="H70" s="36">
        <v>20824993.199999999</v>
      </c>
      <c r="I70" s="36">
        <v>20824993.199999999</v>
      </c>
      <c r="J70" s="28" t="s">
        <v>4423</v>
      </c>
      <c r="K70" s="28" t="s">
        <v>48</v>
      </c>
      <c r="L70" s="27" t="s">
        <v>306</v>
      </c>
      <c r="M70" s="27" t="s">
        <v>60</v>
      </c>
      <c r="N70" s="27" t="s">
        <v>184</v>
      </c>
      <c r="O70" s="27" t="s">
        <v>307</v>
      </c>
      <c r="P70" s="28" t="s">
        <v>91</v>
      </c>
      <c r="Q70" s="28"/>
      <c r="R70" s="28" t="s">
        <v>92</v>
      </c>
      <c r="S70" s="28">
        <v>140060001</v>
      </c>
      <c r="T70" s="28" t="s">
        <v>93</v>
      </c>
      <c r="U70" s="29"/>
      <c r="V70" s="29" t="s">
        <v>186</v>
      </c>
      <c r="W70" s="28">
        <v>20381</v>
      </c>
      <c r="X70" s="30">
        <v>43073</v>
      </c>
      <c r="Y70" s="28" t="s">
        <v>186</v>
      </c>
      <c r="Z70" s="28">
        <v>4600006570</v>
      </c>
      <c r="AA70" s="31">
        <f t="shared" si="0"/>
        <v>1</v>
      </c>
      <c r="AB70" s="29" t="s">
        <v>308</v>
      </c>
      <c r="AC70" s="29"/>
      <c r="AD70" s="29"/>
      <c r="AE70" s="27" t="s">
        <v>259</v>
      </c>
      <c r="AF70" s="28" t="s">
        <v>54</v>
      </c>
      <c r="AG70" s="27" t="s">
        <v>55</v>
      </c>
    </row>
    <row r="71" spans="1:33" s="32" customFormat="1" ht="114.75" x14ac:dyDescent="0.25">
      <c r="A71" s="25" t="s">
        <v>58</v>
      </c>
      <c r="B71" s="26">
        <v>80111604</v>
      </c>
      <c r="C71" s="27" t="s">
        <v>309</v>
      </c>
      <c r="D71" s="27" t="s">
        <v>4383</v>
      </c>
      <c r="E71" s="26" t="s">
        <v>4402</v>
      </c>
      <c r="F71" s="35" t="s">
        <v>4520</v>
      </c>
      <c r="G71" s="38" t="s">
        <v>4525</v>
      </c>
      <c r="H71" s="36">
        <v>20825000</v>
      </c>
      <c r="I71" s="36">
        <v>20825000</v>
      </c>
      <c r="J71" s="28" t="s">
        <v>4423</v>
      </c>
      <c r="K71" s="28" t="s">
        <v>48</v>
      </c>
      <c r="L71" s="27" t="s">
        <v>310</v>
      </c>
      <c r="M71" s="27" t="s">
        <v>60</v>
      </c>
      <c r="N71" s="27" t="s">
        <v>184</v>
      </c>
      <c r="O71" s="27" t="s">
        <v>311</v>
      </c>
      <c r="P71" s="28" t="s">
        <v>91</v>
      </c>
      <c r="Q71" s="28"/>
      <c r="R71" s="28" t="s">
        <v>92</v>
      </c>
      <c r="S71" s="28">
        <v>140060001</v>
      </c>
      <c r="T71" s="28" t="s">
        <v>93</v>
      </c>
      <c r="U71" s="29"/>
      <c r="V71" s="29" t="s">
        <v>186</v>
      </c>
      <c r="W71" s="28">
        <v>20441</v>
      </c>
      <c r="X71" s="30">
        <v>43073</v>
      </c>
      <c r="Y71" s="28" t="s">
        <v>186</v>
      </c>
      <c r="Z71" s="28">
        <v>4600006574</v>
      </c>
      <c r="AA71" s="31">
        <f t="shared" si="0"/>
        <v>1</v>
      </c>
      <c r="AB71" s="29" t="s">
        <v>312</v>
      </c>
      <c r="AC71" s="29"/>
      <c r="AD71" s="29"/>
      <c r="AE71" s="27" t="s">
        <v>263</v>
      </c>
      <c r="AF71" s="28" t="s">
        <v>54</v>
      </c>
      <c r="AG71" s="27" t="s">
        <v>55</v>
      </c>
    </row>
    <row r="72" spans="1:33" s="32" customFormat="1" ht="102" x14ac:dyDescent="0.25">
      <c r="A72" s="25" t="s">
        <v>58</v>
      </c>
      <c r="B72" s="26">
        <v>80111604</v>
      </c>
      <c r="C72" s="27" t="s">
        <v>313</v>
      </c>
      <c r="D72" s="27" t="s">
        <v>4383</v>
      </c>
      <c r="E72" s="26" t="s">
        <v>4402</v>
      </c>
      <c r="F72" s="35" t="s">
        <v>4520</v>
      </c>
      <c r="G72" s="38" t="s">
        <v>4525</v>
      </c>
      <c r="H72" s="36">
        <v>20824978.75</v>
      </c>
      <c r="I72" s="36">
        <v>20824978.75</v>
      </c>
      <c r="J72" s="28" t="s">
        <v>4423</v>
      </c>
      <c r="K72" s="28" t="s">
        <v>48</v>
      </c>
      <c r="L72" s="27" t="s">
        <v>306</v>
      </c>
      <c r="M72" s="27" t="s">
        <v>60</v>
      </c>
      <c r="N72" s="27" t="s">
        <v>184</v>
      </c>
      <c r="O72" s="27" t="s">
        <v>307</v>
      </c>
      <c r="P72" s="28" t="s">
        <v>91</v>
      </c>
      <c r="Q72" s="28"/>
      <c r="R72" s="28" t="s">
        <v>92</v>
      </c>
      <c r="S72" s="28">
        <v>140060001</v>
      </c>
      <c r="T72" s="28" t="s">
        <v>93</v>
      </c>
      <c r="U72" s="29"/>
      <c r="V72" s="29" t="s">
        <v>186</v>
      </c>
      <c r="W72" s="28">
        <v>20448</v>
      </c>
      <c r="X72" s="30">
        <v>43073</v>
      </c>
      <c r="Y72" s="28" t="s">
        <v>186</v>
      </c>
      <c r="Z72" s="28">
        <v>4600006571</v>
      </c>
      <c r="AA72" s="31">
        <f t="shared" si="0"/>
        <v>1</v>
      </c>
      <c r="AB72" s="29" t="s">
        <v>314</v>
      </c>
      <c r="AC72" s="29"/>
      <c r="AD72" s="29"/>
      <c r="AE72" s="27" t="s">
        <v>263</v>
      </c>
      <c r="AF72" s="28" t="s">
        <v>54</v>
      </c>
      <c r="AG72" s="27" t="s">
        <v>55</v>
      </c>
    </row>
    <row r="73" spans="1:33" s="32" customFormat="1" ht="114.75" x14ac:dyDescent="0.25">
      <c r="A73" s="25" t="s">
        <v>58</v>
      </c>
      <c r="B73" s="26">
        <v>80111604</v>
      </c>
      <c r="C73" s="27" t="s">
        <v>315</v>
      </c>
      <c r="D73" s="27" t="s">
        <v>4383</v>
      </c>
      <c r="E73" s="26" t="s">
        <v>4402</v>
      </c>
      <c r="F73" s="35" t="s">
        <v>4520</v>
      </c>
      <c r="G73" s="38" t="s">
        <v>4525</v>
      </c>
      <c r="H73" s="36">
        <v>20824575</v>
      </c>
      <c r="I73" s="36">
        <v>20824575</v>
      </c>
      <c r="J73" s="28" t="s">
        <v>4423</v>
      </c>
      <c r="K73" s="28" t="s">
        <v>48</v>
      </c>
      <c r="L73" s="27" t="s">
        <v>310</v>
      </c>
      <c r="M73" s="27" t="s">
        <v>60</v>
      </c>
      <c r="N73" s="27" t="s">
        <v>184</v>
      </c>
      <c r="O73" s="27" t="s">
        <v>311</v>
      </c>
      <c r="P73" s="28" t="s">
        <v>91</v>
      </c>
      <c r="Q73" s="28"/>
      <c r="R73" s="28" t="s">
        <v>92</v>
      </c>
      <c r="S73" s="28">
        <v>140060001</v>
      </c>
      <c r="T73" s="28" t="s">
        <v>93</v>
      </c>
      <c r="U73" s="29"/>
      <c r="V73" s="29" t="s">
        <v>186</v>
      </c>
      <c r="W73" s="28">
        <v>20442</v>
      </c>
      <c r="X73" s="30">
        <v>43073</v>
      </c>
      <c r="Y73" s="28" t="s">
        <v>186</v>
      </c>
      <c r="Z73" s="28">
        <v>4600006573</v>
      </c>
      <c r="AA73" s="31">
        <f t="shared" si="0"/>
        <v>1</v>
      </c>
      <c r="AB73" s="29" t="s">
        <v>316</v>
      </c>
      <c r="AC73" s="29"/>
      <c r="AD73" s="29"/>
      <c r="AE73" s="27" t="s">
        <v>263</v>
      </c>
      <c r="AF73" s="28" t="s">
        <v>54</v>
      </c>
      <c r="AG73" s="27" t="s">
        <v>55</v>
      </c>
    </row>
    <row r="74" spans="1:33" s="32" customFormat="1" ht="114.75" x14ac:dyDescent="0.25">
      <c r="A74" s="25" t="s">
        <v>58</v>
      </c>
      <c r="B74" s="26">
        <v>80111604</v>
      </c>
      <c r="C74" s="27" t="s">
        <v>317</v>
      </c>
      <c r="D74" s="27" t="s">
        <v>4383</v>
      </c>
      <c r="E74" s="26" t="s">
        <v>4402</v>
      </c>
      <c r="F74" s="35" t="s">
        <v>4520</v>
      </c>
      <c r="G74" s="38" t="s">
        <v>4525</v>
      </c>
      <c r="H74" s="36">
        <v>20825000</v>
      </c>
      <c r="I74" s="36">
        <v>20825000</v>
      </c>
      <c r="J74" s="28" t="s">
        <v>4423</v>
      </c>
      <c r="K74" s="28" t="s">
        <v>48</v>
      </c>
      <c r="L74" s="27" t="s">
        <v>318</v>
      </c>
      <c r="M74" s="27" t="s">
        <v>60</v>
      </c>
      <c r="N74" s="27" t="s">
        <v>184</v>
      </c>
      <c r="O74" s="27" t="s">
        <v>319</v>
      </c>
      <c r="P74" s="28" t="s">
        <v>91</v>
      </c>
      <c r="Q74" s="28"/>
      <c r="R74" s="28" t="s">
        <v>92</v>
      </c>
      <c r="S74" s="28">
        <v>140060001</v>
      </c>
      <c r="T74" s="28" t="s">
        <v>93</v>
      </c>
      <c r="U74" s="29"/>
      <c r="V74" s="29" t="s">
        <v>186</v>
      </c>
      <c r="W74" s="28">
        <v>20470</v>
      </c>
      <c r="X74" s="30">
        <v>43073</v>
      </c>
      <c r="Y74" s="28" t="s">
        <v>186</v>
      </c>
      <c r="Z74" s="28">
        <v>4600006560</v>
      </c>
      <c r="AA74" s="31">
        <f t="shared" si="0"/>
        <v>1</v>
      </c>
      <c r="AB74" s="29" t="s">
        <v>320</v>
      </c>
      <c r="AC74" s="29"/>
      <c r="AD74" s="29"/>
      <c r="AE74" s="27" t="s">
        <v>271</v>
      </c>
      <c r="AF74" s="28" t="s">
        <v>54</v>
      </c>
      <c r="AG74" s="27" t="s">
        <v>55</v>
      </c>
    </row>
    <row r="75" spans="1:33" s="32" customFormat="1" ht="114.75" x14ac:dyDescent="0.25">
      <c r="A75" s="25" t="s">
        <v>58</v>
      </c>
      <c r="B75" s="26">
        <v>80111604</v>
      </c>
      <c r="C75" s="27" t="s">
        <v>321</v>
      </c>
      <c r="D75" s="27" t="s">
        <v>4383</v>
      </c>
      <c r="E75" s="26" t="s">
        <v>4402</v>
      </c>
      <c r="F75" s="35" t="s">
        <v>4520</v>
      </c>
      <c r="G75" s="38" t="s">
        <v>4525</v>
      </c>
      <c r="H75" s="36">
        <v>17000000</v>
      </c>
      <c r="I75" s="36">
        <v>17000000</v>
      </c>
      <c r="J75" s="28" t="s">
        <v>4423</v>
      </c>
      <c r="K75" s="28" t="s">
        <v>48</v>
      </c>
      <c r="L75" s="27" t="s">
        <v>306</v>
      </c>
      <c r="M75" s="27" t="s">
        <v>60</v>
      </c>
      <c r="N75" s="27" t="s">
        <v>184</v>
      </c>
      <c r="O75" s="27" t="s">
        <v>307</v>
      </c>
      <c r="P75" s="28" t="s">
        <v>91</v>
      </c>
      <c r="Q75" s="28"/>
      <c r="R75" s="28" t="s">
        <v>92</v>
      </c>
      <c r="S75" s="28">
        <v>140060001</v>
      </c>
      <c r="T75" s="28" t="s">
        <v>93</v>
      </c>
      <c r="U75" s="29"/>
      <c r="V75" s="29" t="s">
        <v>186</v>
      </c>
      <c r="W75" s="28">
        <v>20456</v>
      </c>
      <c r="X75" s="30">
        <v>43073</v>
      </c>
      <c r="Y75" s="28" t="s">
        <v>186</v>
      </c>
      <c r="Z75" s="28">
        <v>4600006598</v>
      </c>
      <c r="AA75" s="31">
        <f t="shared" si="0"/>
        <v>1</v>
      </c>
      <c r="AB75" s="29" t="s">
        <v>322</v>
      </c>
      <c r="AC75" s="29"/>
      <c r="AD75" s="29"/>
      <c r="AE75" s="27" t="s">
        <v>271</v>
      </c>
      <c r="AF75" s="28" t="s">
        <v>54</v>
      </c>
      <c r="AG75" s="27" t="s">
        <v>55</v>
      </c>
    </row>
    <row r="76" spans="1:33" s="32" customFormat="1" ht="102" x14ac:dyDescent="0.25">
      <c r="A76" s="25" t="s">
        <v>58</v>
      </c>
      <c r="B76" s="26">
        <v>80111604</v>
      </c>
      <c r="C76" s="27" t="s">
        <v>323</v>
      </c>
      <c r="D76" s="27" t="s">
        <v>4383</v>
      </c>
      <c r="E76" s="26" t="s">
        <v>4402</v>
      </c>
      <c r="F76" s="35" t="s">
        <v>4520</v>
      </c>
      <c r="G76" s="38" t="s">
        <v>4525</v>
      </c>
      <c r="H76" s="36">
        <v>20824997.024999999</v>
      </c>
      <c r="I76" s="36">
        <v>20824997.024999999</v>
      </c>
      <c r="J76" s="28" t="s">
        <v>4423</v>
      </c>
      <c r="K76" s="28" t="s">
        <v>48</v>
      </c>
      <c r="L76" s="27" t="s">
        <v>318</v>
      </c>
      <c r="M76" s="27" t="s">
        <v>60</v>
      </c>
      <c r="N76" s="27" t="s">
        <v>184</v>
      </c>
      <c r="O76" s="27" t="s">
        <v>319</v>
      </c>
      <c r="P76" s="28" t="s">
        <v>91</v>
      </c>
      <c r="Q76" s="28"/>
      <c r="R76" s="28" t="s">
        <v>92</v>
      </c>
      <c r="S76" s="28">
        <v>140060001</v>
      </c>
      <c r="T76" s="28" t="s">
        <v>93</v>
      </c>
      <c r="U76" s="29"/>
      <c r="V76" s="29" t="s">
        <v>186</v>
      </c>
      <c r="W76" s="28">
        <v>20471</v>
      </c>
      <c r="X76" s="30">
        <v>43073</v>
      </c>
      <c r="Y76" s="28" t="s">
        <v>186</v>
      </c>
      <c r="Z76" s="28">
        <v>4600006569</v>
      </c>
      <c r="AA76" s="31">
        <f t="shared" si="0"/>
        <v>1</v>
      </c>
      <c r="AB76" s="29" t="s">
        <v>324</v>
      </c>
      <c r="AC76" s="29"/>
      <c r="AD76" s="29"/>
      <c r="AE76" s="27" t="s">
        <v>325</v>
      </c>
      <c r="AF76" s="28" t="s">
        <v>54</v>
      </c>
      <c r="AG76" s="27" t="s">
        <v>55</v>
      </c>
    </row>
    <row r="77" spans="1:33" s="32" customFormat="1" ht="102" x14ac:dyDescent="0.25">
      <c r="A77" s="25" t="s">
        <v>58</v>
      </c>
      <c r="B77" s="26">
        <v>80111604</v>
      </c>
      <c r="C77" s="27" t="s">
        <v>326</v>
      </c>
      <c r="D77" s="27" t="s">
        <v>4383</v>
      </c>
      <c r="E77" s="26" t="s">
        <v>4402</v>
      </c>
      <c r="F77" s="35" t="s">
        <v>4520</v>
      </c>
      <c r="G77" s="38" t="s">
        <v>4525</v>
      </c>
      <c r="H77" s="36">
        <v>20824256.25</v>
      </c>
      <c r="I77" s="36">
        <v>20824256.25</v>
      </c>
      <c r="J77" s="28" t="s">
        <v>4423</v>
      </c>
      <c r="K77" s="28" t="s">
        <v>48</v>
      </c>
      <c r="L77" s="27" t="s">
        <v>310</v>
      </c>
      <c r="M77" s="27" t="s">
        <v>60</v>
      </c>
      <c r="N77" s="27" t="s">
        <v>184</v>
      </c>
      <c r="O77" s="27" t="s">
        <v>311</v>
      </c>
      <c r="P77" s="28" t="s">
        <v>91</v>
      </c>
      <c r="Q77" s="28"/>
      <c r="R77" s="28" t="s">
        <v>92</v>
      </c>
      <c r="S77" s="28">
        <v>140060001</v>
      </c>
      <c r="T77" s="28" t="s">
        <v>93</v>
      </c>
      <c r="U77" s="29"/>
      <c r="V77" s="29" t="s">
        <v>186</v>
      </c>
      <c r="W77" s="28">
        <v>20443</v>
      </c>
      <c r="X77" s="30">
        <v>43073</v>
      </c>
      <c r="Y77" s="28" t="s">
        <v>186</v>
      </c>
      <c r="Z77" s="28">
        <v>4600006561</v>
      </c>
      <c r="AA77" s="31">
        <f t="shared" ref="AA77:AA140" si="1">+IF(AND(W77="",X77="",Y77="",Z77=""),"",IF(AND(W77&lt;&gt;"",X77="",Y77="",Z77=""),0%,IF(AND(W77&lt;&gt;"",X77&lt;&gt;"",Y77="",Z77=""),33%,IF(AND(W77&lt;&gt;"",X77&lt;&gt;"",Y77&lt;&gt;"",Z77=""),66%,IF(AND(W77&lt;&gt;"",X77&lt;&gt;"",Y77&lt;&gt;"",Z77&lt;&gt;""),100%,"Información incompleta")))))</f>
        <v>1</v>
      </c>
      <c r="AB77" s="29" t="s">
        <v>327</v>
      </c>
      <c r="AC77" s="29"/>
      <c r="AD77" s="29"/>
      <c r="AE77" s="27" t="s">
        <v>325</v>
      </c>
      <c r="AF77" s="28" t="s">
        <v>54</v>
      </c>
      <c r="AG77" s="27" t="s">
        <v>55</v>
      </c>
    </row>
    <row r="78" spans="1:33" s="32" customFormat="1" ht="102" x14ac:dyDescent="0.25">
      <c r="A78" s="25" t="s">
        <v>58</v>
      </c>
      <c r="B78" s="26">
        <v>80111604</v>
      </c>
      <c r="C78" s="27" t="s">
        <v>328</v>
      </c>
      <c r="D78" s="27" t="s">
        <v>4383</v>
      </c>
      <c r="E78" s="26" t="s">
        <v>4402</v>
      </c>
      <c r="F78" s="35" t="s">
        <v>4520</v>
      </c>
      <c r="G78" s="38" t="s">
        <v>4525</v>
      </c>
      <c r="H78" s="36">
        <v>20824150</v>
      </c>
      <c r="I78" s="36">
        <v>20824150</v>
      </c>
      <c r="J78" s="28" t="s">
        <v>4423</v>
      </c>
      <c r="K78" s="28" t="s">
        <v>48</v>
      </c>
      <c r="L78" s="27" t="s">
        <v>306</v>
      </c>
      <c r="M78" s="27" t="s">
        <v>60</v>
      </c>
      <c r="N78" s="27" t="s">
        <v>184</v>
      </c>
      <c r="O78" s="27" t="s">
        <v>307</v>
      </c>
      <c r="P78" s="28" t="s">
        <v>91</v>
      </c>
      <c r="Q78" s="28"/>
      <c r="R78" s="28" t="s">
        <v>92</v>
      </c>
      <c r="S78" s="28">
        <v>140060001</v>
      </c>
      <c r="T78" s="28" t="s">
        <v>93</v>
      </c>
      <c r="U78" s="29"/>
      <c r="V78" s="29" t="s">
        <v>186</v>
      </c>
      <c r="W78" s="28">
        <v>20460</v>
      </c>
      <c r="X78" s="30">
        <v>43073</v>
      </c>
      <c r="Y78" s="28" t="s">
        <v>186</v>
      </c>
      <c r="Z78" s="28">
        <v>4600006557</v>
      </c>
      <c r="AA78" s="31">
        <f t="shared" si="1"/>
        <v>1</v>
      </c>
      <c r="AB78" s="29" t="s">
        <v>329</v>
      </c>
      <c r="AC78" s="29"/>
      <c r="AD78" s="29"/>
      <c r="AE78" s="27" t="s">
        <v>325</v>
      </c>
      <c r="AF78" s="28" t="s">
        <v>54</v>
      </c>
      <c r="AG78" s="27" t="s">
        <v>55</v>
      </c>
    </row>
    <row r="79" spans="1:33" s="32" customFormat="1" ht="114.75" x14ac:dyDescent="0.25">
      <c r="A79" s="25" t="s">
        <v>58</v>
      </c>
      <c r="B79" s="26">
        <v>80111604</v>
      </c>
      <c r="C79" s="27" t="s">
        <v>330</v>
      </c>
      <c r="D79" s="27" t="s">
        <v>4383</v>
      </c>
      <c r="E79" s="26" t="s">
        <v>4402</v>
      </c>
      <c r="F79" s="35" t="s">
        <v>4520</v>
      </c>
      <c r="G79" s="38" t="s">
        <v>4525</v>
      </c>
      <c r="H79" s="36">
        <v>20824766.25</v>
      </c>
      <c r="I79" s="36">
        <v>20824766.25</v>
      </c>
      <c r="J79" s="28" t="s">
        <v>4423</v>
      </c>
      <c r="K79" s="28" t="s">
        <v>48</v>
      </c>
      <c r="L79" s="27" t="s">
        <v>306</v>
      </c>
      <c r="M79" s="27" t="s">
        <v>60</v>
      </c>
      <c r="N79" s="27" t="s">
        <v>184</v>
      </c>
      <c r="O79" s="27" t="s">
        <v>307</v>
      </c>
      <c r="P79" s="28" t="s">
        <v>91</v>
      </c>
      <c r="Q79" s="28"/>
      <c r="R79" s="28" t="s">
        <v>92</v>
      </c>
      <c r="S79" s="28">
        <v>140060001</v>
      </c>
      <c r="T79" s="28" t="s">
        <v>93</v>
      </c>
      <c r="U79" s="29"/>
      <c r="V79" s="29" t="s">
        <v>186</v>
      </c>
      <c r="W79" s="28">
        <v>20466</v>
      </c>
      <c r="X79" s="30">
        <v>43073</v>
      </c>
      <c r="Y79" s="28" t="s">
        <v>186</v>
      </c>
      <c r="Z79" s="28">
        <v>4600006565</v>
      </c>
      <c r="AA79" s="31">
        <f t="shared" si="1"/>
        <v>1</v>
      </c>
      <c r="AB79" s="29" t="s">
        <v>331</v>
      </c>
      <c r="AC79" s="29"/>
      <c r="AD79" s="29"/>
      <c r="AE79" s="27" t="s">
        <v>281</v>
      </c>
      <c r="AF79" s="28" t="s">
        <v>54</v>
      </c>
      <c r="AG79" s="27" t="s">
        <v>55</v>
      </c>
    </row>
    <row r="80" spans="1:33" s="32" customFormat="1" ht="114.75" x14ac:dyDescent="0.25">
      <c r="A80" s="25" t="s">
        <v>58</v>
      </c>
      <c r="B80" s="26">
        <v>80111604</v>
      </c>
      <c r="C80" s="27" t="s">
        <v>332</v>
      </c>
      <c r="D80" s="27" t="s">
        <v>4383</v>
      </c>
      <c r="E80" s="26" t="s">
        <v>4402</v>
      </c>
      <c r="F80" s="35" t="s">
        <v>4520</v>
      </c>
      <c r="G80" s="38" t="s">
        <v>4525</v>
      </c>
      <c r="H80" s="36">
        <v>20824978.75</v>
      </c>
      <c r="I80" s="36">
        <v>20824978.75</v>
      </c>
      <c r="J80" s="28" t="s">
        <v>4423</v>
      </c>
      <c r="K80" s="28" t="s">
        <v>48</v>
      </c>
      <c r="L80" s="27" t="s">
        <v>310</v>
      </c>
      <c r="M80" s="27" t="s">
        <v>60</v>
      </c>
      <c r="N80" s="27" t="s">
        <v>184</v>
      </c>
      <c r="O80" s="27" t="s">
        <v>311</v>
      </c>
      <c r="P80" s="28" t="s">
        <v>91</v>
      </c>
      <c r="Q80" s="28"/>
      <c r="R80" s="28" t="s">
        <v>92</v>
      </c>
      <c r="S80" s="28">
        <v>140060001</v>
      </c>
      <c r="T80" s="28" t="s">
        <v>93</v>
      </c>
      <c r="U80" s="29"/>
      <c r="V80" s="29" t="s">
        <v>186</v>
      </c>
      <c r="W80" s="28">
        <v>20444</v>
      </c>
      <c r="X80" s="30">
        <v>43073</v>
      </c>
      <c r="Y80" s="28" t="s">
        <v>186</v>
      </c>
      <c r="Z80" s="28">
        <v>4600006575</v>
      </c>
      <c r="AA80" s="31">
        <f t="shared" si="1"/>
        <v>1</v>
      </c>
      <c r="AB80" s="29" t="s">
        <v>333</v>
      </c>
      <c r="AC80" s="29"/>
      <c r="AD80" s="29"/>
      <c r="AE80" s="27" t="s">
        <v>281</v>
      </c>
      <c r="AF80" s="28" t="s">
        <v>54</v>
      </c>
      <c r="AG80" s="27" t="s">
        <v>55</v>
      </c>
    </row>
    <row r="81" spans="1:33" s="32" customFormat="1" ht="102" x14ac:dyDescent="0.25">
      <c r="A81" s="25" t="s">
        <v>58</v>
      </c>
      <c r="B81" s="26">
        <v>80111604</v>
      </c>
      <c r="C81" s="27" t="s">
        <v>334</v>
      </c>
      <c r="D81" s="27" t="s">
        <v>4383</v>
      </c>
      <c r="E81" s="26" t="s">
        <v>4402</v>
      </c>
      <c r="F81" s="35" t="s">
        <v>4520</v>
      </c>
      <c r="G81" s="38" t="s">
        <v>4525</v>
      </c>
      <c r="H81" s="36">
        <v>20825000</v>
      </c>
      <c r="I81" s="36">
        <v>20825000</v>
      </c>
      <c r="J81" s="28" t="s">
        <v>4423</v>
      </c>
      <c r="K81" s="28" t="s">
        <v>48</v>
      </c>
      <c r="L81" s="27" t="s">
        <v>306</v>
      </c>
      <c r="M81" s="27" t="s">
        <v>60</v>
      </c>
      <c r="N81" s="27" t="s">
        <v>184</v>
      </c>
      <c r="O81" s="27" t="s">
        <v>307</v>
      </c>
      <c r="P81" s="28" t="s">
        <v>91</v>
      </c>
      <c r="Q81" s="28"/>
      <c r="R81" s="28" t="s">
        <v>92</v>
      </c>
      <c r="S81" s="28">
        <v>140060001</v>
      </c>
      <c r="T81" s="28" t="s">
        <v>93</v>
      </c>
      <c r="U81" s="29"/>
      <c r="V81" s="29" t="s">
        <v>186</v>
      </c>
      <c r="W81" s="28">
        <v>20467</v>
      </c>
      <c r="X81" s="30">
        <v>43073</v>
      </c>
      <c r="Y81" s="28" t="s">
        <v>186</v>
      </c>
      <c r="Z81" s="28">
        <v>4600006568</v>
      </c>
      <c r="AA81" s="31">
        <f t="shared" si="1"/>
        <v>1</v>
      </c>
      <c r="AB81" s="29" t="s">
        <v>335</v>
      </c>
      <c r="AC81" s="29"/>
      <c r="AD81" s="29"/>
      <c r="AE81" s="27" t="s">
        <v>289</v>
      </c>
      <c r="AF81" s="28" t="s">
        <v>54</v>
      </c>
      <c r="AG81" s="27" t="s">
        <v>55</v>
      </c>
    </row>
    <row r="82" spans="1:33" s="32" customFormat="1" ht="114.75" x14ac:dyDescent="0.25">
      <c r="A82" s="25" t="s">
        <v>58</v>
      </c>
      <c r="B82" s="26">
        <v>80111604</v>
      </c>
      <c r="C82" s="27" t="s">
        <v>336</v>
      </c>
      <c r="D82" s="27" t="s">
        <v>4383</v>
      </c>
      <c r="E82" s="26" t="s">
        <v>4402</v>
      </c>
      <c r="F82" s="35" t="s">
        <v>4520</v>
      </c>
      <c r="G82" s="38" t="s">
        <v>4525</v>
      </c>
      <c r="H82" s="36">
        <v>20825000</v>
      </c>
      <c r="I82" s="36">
        <v>20825000</v>
      </c>
      <c r="J82" s="28" t="s">
        <v>4423</v>
      </c>
      <c r="K82" s="28" t="s">
        <v>48</v>
      </c>
      <c r="L82" s="27" t="s">
        <v>97</v>
      </c>
      <c r="M82" s="27" t="s">
        <v>60</v>
      </c>
      <c r="N82" s="27" t="s">
        <v>184</v>
      </c>
      <c r="O82" s="27" t="s">
        <v>337</v>
      </c>
      <c r="P82" s="28" t="s">
        <v>91</v>
      </c>
      <c r="Q82" s="28"/>
      <c r="R82" s="28" t="s">
        <v>92</v>
      </c>
      <c r="S82" s="28">
        <v>140060001</v>
      </c>
      <c r="T82" s="28" t="s">
        <v>93</v>
      </c>
      <c r="U82" s="29"/>
      <c r="V82" s="29" t="s">
        <v>186</v>
      </c>
      <c r="W82" s="28">
        <v>20485</v>
      </c>
      <c r="X82" s="30">
        <v>43073</v>
      </c>
      <c r="Y82" s="28" t="s">
        <v>186</v>
      </c>
      <c r="Z82" s="28">
        <v>4600006614</v>
      </c>
      <c r="AA82" s="31">
        <f t="shared" si="1"/>
        <v>1</v>
      </c>
      <c r="AB82" s="29" t="s">
        <v>338</v>
      </c>
      <c r="AC82" s="29"/>
      <c r="AD82" s="29"/>
      <c r="AE82" s="27" t="s">
        <v>292</v>
      </c>
      <c r="AF82" s="28" t="s">
        <v>54</v>
      </c>
      <c r="AG82" s="27" t="s">
        <v>55</v>
      </c>
    </row>
    <row r="83" spans="1:33" s="32" customFormat="1" ht="114.75" x14ac:dyDescent="0.25">
      <c r="A83" s="25" t="s">
        <v>58</v>
      </c>
      <c r="B83" s="26">
        <v>80111604</v>
      </c>
      <c r="C83" s="27" t="s">
        <v>339</v>
      </c>
      <c r="D83" s="27" t="s">
        <v>4383</v>
      </c>
      <c r="E83" s="26" t="s">
        <v>4402</v>
      </c>
      <c r="F83" s="35" t="s">
        <v>4520</v>
      </c>
      <c r="G83" s="38" t="s">
        <v>4525</v>
      </c>
      <c r="H83" s="36">
        <v>20824997.875</v>
      </c>
      <c r="I83" s="36">
        <v>20824997.875</v>
      </c>
      <c r="J83" s="28" t="s">
        <v>4423</v>
      </c>
      <c r="K83" s="28" t="s">
        <v>48</v>
      </c>
      <c r="L83" s="27" t="s">
        <v>97</v>
      </c>
      <c r="M83" s="27" t="s">
        <v>60</v>
      </c>
      <c r="N83" s="27" t="s">
        <v>184</v>
      </c>
      <c r="O83" s="27" t="s">
        <v>337</v>
      </c>
      <c r="P83" s="28" t="s">
        <v>91</v>
      </c>
      <c r="Q83" s="28"/>
      <c r="R83" s="28" t="s">
        <v>92</v>
      </c>
      <c r="S83" s="28">
        <v>140060001</v>
      </c>
      <c r="T83" s="28" t="s">
        <v>93</v>
      </c>
      <c r="U83" s="29"/>
      <c r="V83" s="29" t="s">
        <v>186</v>
      </c>
      <c r="W83" s="28">
        <v>20486</v>
      </c>
      <c r="X83" s="30">
        <v>43073</v>
      </c>
      <c r="Y83" s="28" t="s">
        <v>186</v>
      </c>
      <c r="Z83" s="28">
        <v>4600006613</v>
      </c>
      <c r="AA83" s="31">
        <f t="shared" si="1"/>
        <v>1</v>
      </c>
      <c r="AB83" s="29" t="s">
        <v>340</v>
      </c>
      <c r="AC83" s="29"/>
      <c r="AD83" s="29"/>
      <c r="AE83" s="27" t="s">
        <v>292</v>
      </c>
      <c r="AF83" s="28" t="s">
        <v>54</v>
      </c>
      <c r="AG83" s="27" t="s">
        <v>55</v>
      </c>
    </row>
    <row r="84" spans="1:33" s="32" customFormat="1" ht="114.75" x14ac:dyDescent="0.25">
      <c r="A84" s="25" t="s">
        <v>58</v>
      </c>
      <c r="B84" s="26">
        <v>80111604</v>
      </c>
      <c r="C84" s="27" t="s">
        <v>341</v>
      </c>
      <c r="D84" s="27" t="s">
        <v>4383</v>
      </c>
      <c r="E84" s="26" t="s">
        <v>4402</v>
      </c>
      <c r="F84" s="35" t="s">
        <v>4520</v>
      </c>
      <c r="G84" s="38" t="s">
        <v>4525</v>
      </c>
      <c r="H84" s="36">
        <v>20580000</v>
      </c>
      <c r="I84" s="36">
        <v>20580000</v>
      </c>
      <c r="J84" s="28" t="s">
        <v>4423</v>
      </c>
      <c r="K84" s="28" t="s">
        <v>48</v>
      </c>
      <c r="L84" s="27" t="s">
        <v>97</v>
      </c>
      <c r="M84" s="27" t="s">
        <v>60</v>
      </c>
      <c r="N84" s="27" t="s">
        <v>184</v>
      </c>
      <c r="O84" s="27" t="s">
        <v>337</v>
      </c>
      <c r="P84" s="28" t="s">
        <v>91</v>
      </c>
      <c r="Q84" s="28"/>
      <c r="R84" s="28" t="s">
        <v>92</v>
      </c>
      <c r="S84" s="28">
        <v>140060001</v>
      </c>
      <c r="T84" s="28" t="s">
        <v>93</v>
      </c>
      <c r="U84" s="29"/>
      <c r="V84" s="29" t="s">
        <v>186</v>
      </c>
      <c r="W84" s="28">
        <v>20487</v>
      </c>
      <c r="X84" s="30">
        <v>43073</v>
      </c>
      <c r="Y84" s="28" t="s">
        <v>186</v>
      </c>
      <c r="Z84" s="28">
        <v>4600006623</v>
      </c>
      <c r="AA84" s="31">
        <f t="shared" si="1"/>
        <v>1</v>
      </c>
      <c r="AB84" s="29" t="s">
        <v>342</v>
      </c>
      <c r="AC84" s="29"/>
      <c r="AD84" s="29"/>
      <c r="AE84" s="27" t="s">
        <v>292</v>
      </c>
      <c r="AF84" s="28" t="s">
        <v>54</v>
      </c>
      <c r="AG84" s="27" t="s">
        <v>55</v>
      </c>
    </row>
    <row r="85" spans="1:33" s="32" customFormat="1" ht="114.75" x14ac:dyDescent="0.25">
      <c r="A85" s="25" t="s">
        <v>58</v>
      </c>
      <c r="B85" s="26">
        <v>80111604</v>
      </c>
      <c r="C85" s="27" t="s">
        <v>341</v>
      </c>
      <c r="D85" s="27" t="s">
        <v>4383</v>
      </c>
      <c r="E85" s="26" t="s">
        <v>4402</v>
      </c>
      <c r="F85" s="35" t="s">
        <v>4520</v>
      </c>
      <c r="G85" s="38" t="s">
        <v>4525</v>
      </c>
      <c r="H85" s="36">
        <v>20824997.024999999</v>
      </c>
      <c r="I85" s="36">
        <v>20824997.024999999</v>
      </c>
      <c r="J85" s="28" t="s">
        <v>4423</v>
      </c>
      <c r="K85" s="28" t="s">
        <v>48</v>
      </c>
      <c r="L85" s="27" t="s">
        <v>97</v>
      </c>
      <c r="M85" s="27" t="s">
        <v>60</v>
      </c>
      <c r="N85" s="27" t="s">
        <v>184</v>
      </c>
      <c r="O85" s="27" t="s">
        <v>337</v>
      </c>
      <c r="P85" s="28" t="s">
        <v>91</v>
      </c>
      <c r="Q85" s="28"/>
      <c r="R85" s="28" t="s">
        <v>92</v>
      </c>
      <c r="S85" s="28">
        <v>140060001</v>
      </c>
      <c r="T85" s="28" t="s">
        <v>93</v>
      </c>
      <c r="U85" s="29"/>
      <c r="V85" s="29" t="s">
        <v>186</v>
      </c>
      <c r="W85" s="28">
        <v>20488</v>
      </c>
      <c r="X85" s="30">
        <v>43073</v>
      </c>
      <c r="Y85" s="28" t="s">
        <v>186</v>
      </c>
      <c r="Z85" s="28">
        <v>4600006621</v>
      </c>
      <c r="AA85" s="31">
        <f t="shared" si="1"/>
        <v>1</v>
      </c>
      <c r="AB85" s="29" t="s">
        <v>343</v>
      </c>
      <c r="AC85" s="29"/>
      <c r="AD85" s="29"/>
      <c r="AE85" s="27" t="s">
        <v>300</v>
      </c>
      <c r="AF85" s="28" t="s">
        <v>54</v>
      </c>
      <c r="AG85" s="27" t="s">
        <v>55</v>
      </c>
    </row>
    <row r="86" spans="1:33" s="32" customFormat="1" ht="114.75" x14ac:dyDescent="0.25">
      <c r="A86" s="25" t="s">
        <v>58</v>
      </c>
      <c r="B86" s="26">
        <v>80111604</v>
      </c>
      <c r="C86" s="27" t="s">
        <v>344</v>
      </c>
      <c r="D86" s="27" t="s">
        <v>4383</v>
      </c>
      <c r="E86" s="26" t="s">
        <v>4402</v>
      </c>
      <c r="F86" s="35" t="s">
        <v>4520</v>
      </c>
      <c r="G86" s="38" t="s">
        <v>4525</v>
      </c>
      <c r="H86" s="36">
        <v>20824999.149999999</v>
      </c>
      <c r="I86" s="36">
        <v>20824999.149999999</v>
      </c>
      <c r="J86" s="28" t="s">
        <v>4423</v>
      </c>
      <c r="K86" s="28" t="s">
        <v>48</v>
      </c>
      <c r="L86" s="27" t="s">
        <v>97</v>
      </c>
      <c r="M86" s="27" t="s">
        <v>60</v>
      </c>
      <c r="N86" s="27" t="s">
        <v>184</v>
      </c>
      <c r="O86" s="27" t="s">
        <v>337</v>
      </c>
      <c r="P86" s="28" t="s">
        <v>91</v>
      </c>
      <c r="Q86" s="28"/>
      <c r="R86" s="28" t="s">
        <v>92</v>
      </c>
      <c r="S86" s="28">
        <v>140060001</v>
      </c>
      <c r="T86" s="28" t="s">
        <v>93</v>
      </c>
      <c r="U86" s="29"/>
      <c r="V86" s="29" t="s">
        <v>186</v>
      </c>
      <c r="W86" s="28">
        <v>20489</v>
      </c>
      <c r="X86" s="30">
        <v>43073</v>
      </c>
      <c r="Y86" s="28" t="s">
        <v>186</v>
      </c>
      <c r="Z86" s="28">
        <v>4600006620</v>
      </c>
      <c r="AA86" s="31">
        <f t="shared" si="1"/>
        <v>1</v>
      </c>
      <c r="AB86" s="29" t="s">
        <v>345</v>
      </c>
      <c r="AC86" s="29"/>
      <c r="AD86" s="29"/>
      <c r="AE86" s="27" t="s">
        <v>300</v>
      </c>
      <c r="AF86" s="28" t="s">
        <v>54</v>
      </c>
      <c r="AG86" s="27" t="s">
        <v>55</v>
      </c>
    </row>
    <row r="87" spans="1:33" s="32" customFormat="1" ht="114.75" x14ac:dyDescent="0.25">
      <c r="A87" s="25" t="s">
        <v>58</v>
      </c>
      <c r="B87" s="26">
        <v>80111604</v>
      </c>
      <c r="C87" s="27" t="s">
        <v>346</v>
      </c>
      <c r="D87" s="27" t="s">
        <v>4383</v>
      </c>
      <c r="E87" s="26" t="s">
        <v>4402</v>
      </c>
      <c r="F87" s="35" t="s">
        <v>4520</v>
      </c>
      <c r="G87" s="38" t="s">
        <v>4525</v>
      </c>
      <c r="H87" s="36">
        <v>20824998.300000001</v>
      </c>
      <c r="I87" s="36">
        <v>20824998.300000001</v>
      </c>
      <c r="J87" s="28" t="s">
        <v>4423</v>
      </c>
      <c r="K87" s="28" t="s">
        <v>48</v>
      </c>
      <c r="L87" s="27" t="s">
        <v>97</v>
      </c>
      <c r="M87" s="27" t="s">
        <v>60</v>
      </c>
      <c r="N87" s="27" t="s">
        <v>184</v>
      </c>
      <c r="O87" s="27" t="s">
        <v>337</v>
      </c>
      <c r="P87" s="28" t="s">
        <v>91</v>
      </c>
      <c r="Q87" s="28"/>
      <c r="R87" s="28" t="s">
        <v>92</v>
      </c>
      <c r="S87" s="28">
        <v>140060001</v>
      </c>
      <c r="T87" s="28" t="s">
        <v>93</v>
      </c>
      <c r="U87" s="29"/>
      <c r="V87" s="29" t="s">
        <v>186</v>
      </c>
      <c r="W87" s="28">
        <v>20490</v>
      </c>
      <c r="X87" s="30">
        <v>43073</v>
      </c>
      <c r="Y87" s="28" t="s">
        <v>186</v>
      </c>
      <c r="Z87" s="28">
        <v>4600006618</v>
      </c>
      <c r="AA87" s="31">
        <f t="shared" si="1"/>
        <v>1</v>
      </c>
      <c r="AB87" s="29" t="s">
        <v>347</v>
      </c>
      <c r="AC87" s="29"/>
      <c r="AD87" s="29"/>
      <c r="AE87" s="27" t="s">
        <v>306</v>
      </c>
      <c r="AF87" s="28" t="s">
        <v>54</v>
      </c>
      <c r="AG87" s="27" t="s">
        <v>55</v>
      </c>
    </row>
    <row r="88" spans="1:33" s="32" customFormat="1" ht="114.75" x14ac:dyDescent="0.25">
      <c r="A88" s="25" t="s">
        <v>58</v>
      </c>
      <c r="B88" s="26">
        <v>80111604</v>
      </c>
      <c r="C88" s="27" t="s">
        <v>348</v>
      </c>
      <c r="D88" s="27" t="s">
        <v>4383</v>
      </c>
      <c r="E88" s="26" t="s">
        <v>4402</v>
      </c>
      <c r="F88" s="35" t="s">
        <v>4520</v>
      </c>
      <c r="G88" s="38" t="s">
        <v>4525</v>
      </c>
      <c r="H88" s="36">
        <v>20824999.574999999</v>
      </c>
      <c r="I88" s="36">
        <v>20824999.574999999</v>
      </c>
      <c r="J88" s="28" t="s">
        <v>4423</v>
      </c>
      <c r="K88" s="28" t="s">
        <v>48</v>
      </c>
      <c r="L88" s="27" t="s">
        <v>349</v>
      </c>
      <c r="M88" s="27" t="s">
        <v>60</v>
      </c>
      <c r="N88" s="27" t="s">
        <v>184</v>
      </c>
      <c r="O88" s="27" t="s">
        <v>350</v>
      </c>
      <c r="P88" s="28" t="s">
        <v>91</v>
      </c>
      <c r="Q88" s="28"/>
      <c r="R88" s="28" t="s">
        <v>92</v>
      </c>
      <c r="S88" s="28">
        <v>140060001</v>
      </c>
      <c r="T88" s="28" t="s">
        <v>93</v>
      </c>
      <c r="U88" s="29"/>
      <c r="V88" s="29" t="s">
        <v>186</v>
      </c>
      <c r="W88" s="28">
        <v>20491</v>
      </c>
      <c r="X88" s="30">
        <v>43073</v>
      </c>
      <c r="Y88" s="28" t="s">
        <v>186</v>
      </c>
      <c r="Z88" s="28">
        <v>4600006580</v>
      </c>
      <c r="AA88" s="31">
        <f t="shared" si="1"/>
        <v>1</v>
      </c>
      <c r="AB88" s="29" t="s">
        <v>351</v>
      </c>
      <c r="AC88" s="29"/>
      <c r="AD88" s="29"/>
      <c r="AE88" s="27" t="s">
        <v>310</v>
      </c>
      <c r="AF88" s="28" t="s">
        <v>54</v>
      </c>
      <c r="AG88" s="27" t="s">
        <v>55</v>
      </c>
    </row>
    <row r="89" spans="1:33" s="32" customFormat="1" ht="114.75" x14ac:dyDescent="0.25">
      <c r="A89" s="25" t="s">
        <v>58</v>
      </c>
      <c r="B89" s="26">
        <v>80111604</v>
      </c>
      <c r="C89" s="27" t="s">
        <v>352</v>
      </c>
      <c r="D89" s="27" t="s">
        <v>4383</v>
      </c>
      <c r="E89" s="26" t="s">
        <v>4402</v>
      </c>
      <c r="F89" s="35" t="s">
        <v>4520</v>
      </c>
      <c r="G89" s="38" t="s">
        <v>4525</v>
      </c>
      <c r="H89" s="36">
        <v>20824995.75</v>
      </c>
      <c r="I89" s="36">
        <v>20824995.75</v>
      </c>
      <c r="J89" s="28" t="s">
        <v>4423</v>
      </c>
      <c r="K89" s="28" t="s">
        <v>48</v>
      </c>
      <c r="L89" s="27" t="s">
        <v>349</v>
      </c>
      <c r="M89" s="27" t="s">
        <v>60</v>
      </c>
      <c r="N89" s="27" t="s">
        <v>184</v>
      </c>
      <c r="O89" s="27" t="s">
        <v>350</v>
      </c>
      <c r="P89" s="28" t="s">
        <v>91</v>
      </c>
      <c r="Q89" s="28"/>
      <c r="R89" s="28" t="s">
        <v>92</v>
      </c>
      <c r="S89" s="28">
        <v>140060001</v>
      </c>
      <c r="T89" s="28" t="s">
        <v>93</v>
      </c>
      <c r="U89" s="29"/>
      <c r="V89" s="29" t="s">
        <v>186</v>
      </c>
      <c r="W89" s="28">
        <v>20492</v>
      </c>
      <c r="X89" s="30">
        <v>43073</v>
      </c>
      <c r="Y89" s="28" t="s">
        <v>186</v>
      </c>
      <c r="Z89" s="28">
        <v>4600006644</v>
      </c>
      <c r="AA89" s="31">
        <f t="shared" si="1"/>
        <v>1</v>
      </c>
      <c r="AB89" s="29" t="s">
        <v>353</v>
      </c>
      <c r="AC89" s="29"/>
      <c r="AD89" s="29"/>
      <c r="AE89" s="27" t="s">
        <v>306</v>
      </c>
      <c r="AF89" s="28" t="s">
        <v>54</v>
      </c>
      <c r="AG89" s="27" t="s">
        <v>55</v>
      </c>
    </row>
    <row r="90" spans="1:33" s="32" customFormat="1" ht="114.75" x14ac:dyDescent="0.25">
      <c r="A90" s="25" t="s">
        <v>58</v>
      </c>
      <c r="B90" s="26">
        <v>80111604</v>
      </c>
      <c r="C90" s="27" t="s">
        <v>354</v>
      </c>
      <c r="D90" s="27" t="s">
        <v>4383</v>
      </c>
      <c r="E90" s="26" t="s">
        <v>4402</v>
      </c>
      <c r="F90" s="35" t="s">
        <v>4520</v>
      </c>
      <c r="G90" s="38" t="s">
        <v>4525</v>
      </c>
      <c r="H90" s="36">
        <v>20750999.574999999</v>
      </c>
      <c r="I90" s="36">
        <v>20750999.574999999</v>
      </c>
      <c r="J90" s="28" t="s">
        <v>4423</v>
      </c>
      <c r="K90" s="28" t="s">
        <v>48</v>
      </c>
      <c r="L90" s="27" t="s">
        <v>349</v>
      </c>
      <c r="M90" s="27" t="s">
        <v>60</v>
      </c>
      <c r="N90" s="27" t="s">
        <v>184</v>
      </c>
      <c r="O90" s="27" t="s">
        <v>350</v>
      </c>
      <c r="P90" s="28" t="s">
        <v>91</v>
      </c>
      <c r="Q90" s="28"/>
      <c r="R90" s="28" t="s">
        <v>92</v>
      </c>
      <c r="S90" s="28">
        <v>140060001</v>
      </c>
      <c r="T90" s="28" t="s">
        <v>93</v>
      </c>
      <c r="U90" s="29"/>
      <c r="V90" s="29" t="s">
        <v>186</v>
      </c>
      <c r="W90" s="28">
        <v>20494</v>
      </c>
      <c r="X90" s="30">
        <v>43073</v>
      </c>
      <c r="Y90" s="28" t="s">
        <v>186</v>
      </c>
      <c r="Z90" s="28">
        <v>4600006583</v>
      </c>
      <c r="AA90" s="31">
        <f t="shared" si="1"/>
        <v>1</v>
      </c>
      <c r="AB90" s="29" t="s">
        <v>355</v>
      </c>
      <c r="AC90" s="29"/>
      <c r="AD90" s="29"/>
      <c r="AE90" s="27" t="s">
        <v>310</v>
      </c>
      <c r="AF90" s="28" t="s">
        <v>54</v>
      </c>
      <c r="AG90" s="27" t="s">
        <v>55</v>
      </c>
    </row>
    <row r="91" spans="1:33" s="32" customFormat="1" ht="114.75" x14ac:dyDescent="0.25">
      <c r="A91" s="25" t="s">
        <v>58</v>
      </c>
      <c r="B91" s="26">
        <v>80111604</v>
      </c>
      <c r="C91" s="27" t="s">
        <v>356</v>
      </c>
      <c r="D91" s="27" t="s">
        <v>4383</v>
      </c>
      <c r="E91" s="26" t="s">
        <v>4402</v>
      </c>
      <c r="F91" s="35" t="s">
        <v>4520</v>
      </c>
      <c r="G91" s="38" t="s">
        <v>4525</v>
      </c>
      <c r="H91" s="36">
        <v>19270964.399999999</v>
      </c>
      <c r="I91" s="36">
        <v>19270964.399999999</v>
      </c>
      <c r="J91" s="28" t="s">
        <v>4423</v>
      </c>
      <c r="K91" s="28" t="s">
        <v>48</v>
      </c>
      <c r="L91" s="27" t="s">
        <v>349</v>
      </c>
      <c r="M91" s="27" t="s">
        <v>60</v>
      </c>
      <c r="N91" s="27" t="s">
        <v>184</v>
      </c>
      <c r="O91" s="27" t="s">
        <v>350</v>
      </c>
      <c r="P91" s="28" t="s">
        <v>91</v>
      </c>
      <c r="Q91" s="28"/>
      <c r="R91" s="28" t="s">
        <v>92</v>
      </c>
      <c r="S91" s="28">
        <v>140060001</v>
      </c>
      <c r="T91" s="28" t="s">
        <v>93</v>
      </c>
      <c r="U91" s="29"/>
      <c r="V91" s="29" t="s">
        <v>186</v>
      </c>
      <c r="W91" s="28">
        <v>20495</v>
      </c>
      <c r="X91" s="30">
        <v>43073</v>
      </c>
      <c r="Y91" s="28" t="s">
        <v>186</v>
      </c>
      <c r="Z91" s="28">
        <v>4600006578</v>
      </c>
      <c r="AA91" s="31">
        <f t="shared" si="1"/>
        <v>1</v>
      </c>
      <c r="AB91" s="29" t="s">
        <v>357</v>
      </c>
      <c r="AC91" s="29"/>
      <c r="AD91" s="29"/>
      <c r="AE91" s="27" t="s">
        <v>318</v>
      </c>
      <c r="AF91" s="28" t="s">
        <v>54</v>
      </c>
      <c r="AG91" s="27" t="s">
        <v>55</v>
      </c>
    </row>
    <row r="92" spans="1:33" s="32" customFormat="1" ht="114.75" x14ac:dyDescent="0.25">
      <c r="A92" s="25" t="s">
        <v>58</v>
      </c>
      <c r="B92" s="26">
        <v>80111604</v>
      </c>
      <c r="C92" s="27" t="s">
        <v>358</v>
      </c>
      <c r="D92" s="27" t="s">
        <v>4383</v>
      </c>
      <c r="E92" s="26" t="s">
        <v>4402</v>
      </c>
      <c r="F92" s="35" t="s">
        <v>4520</v>
      </c>
      <c r="G92" s="38" t="s">
        <v>4525</v>
      </c>
      <c r="H92" s="36">
        <v>20751999.574999999</v>
      </c>
      <c r="I92" s="36">
        <v>20751999.574999999</v>
      </c>
      <c r="J92" s="28" t="s">
        <v>4423</v>
      </c>
      <c r="K92" s="28" t="s">
        <v>48</v>
      </c>
      <c r="L92" s="27" t="s">
        <v>349</v>
      </c>
      <c r="M92" s="27" t="s">
        <v>60</v>
      </c>
      <c r="N92" s="27" t="s">
        <v>184</v>
      </c>
      <c r="O92" s="27" t="s">
        <v>350</v>
      </c>
      <c r="P92" s="28" t="s">
        <v>91</v>
      </c>
      <c r="Q92" s="28"/>
      <c r="R92" s="28" t="s">
        <v>92</v>
      </c>
      <c r="S92" s="28">
        <v>140060001</v>
      </c>
      <c r="T92" s="28" t="s">
        <v>93</v>
      </c>
      <c r="U92" s="29"/>
      <c r="V92" s="29" t="s">
        <v>186</v>
      </c>
      <c r="W92" s="28">
        <v>20497</v>
      </c>
      <c r="X92" s="30">
        <v>43073</v>
      </c>
      <c r="Y92" s="28" t="s">
        <v>186</v>
      </c>
      <c r="Z92" s="28">
        <v>4600006584</v>
      </c>
      <c r="AA92" s="31">
        <f t="shared" si="1"/>
        <v>1</v>
      </c>
      <c r="AB92" s="29" t="s">
        <v>359</v>
      </c>
      <c r="AC92" s="29"/>
      <c r="AD92" s="29"/>
      <c r="AE92" s="27" t="s">
        <v>306</v>
      </c>
      <c r="AF92" s="28" t="s">
        <v>54</v>
      </c>
      <c r="AG92" s="27" t="s">
        <v>55</v>
      </c>
    </row>
    <row r="93" spans="1:33" s="32" customFormat="1" ht="114.75" x14ac:dyDescent="0.25">
      <c r="A93" s="25" t="s">
        <v>58</v>
      </c>
      <c r="B93" s="26">
        <v>80111604</v>
      </c>
      <c r="C93" s="27" t="s">
        <v>360</v>
      </c>
      <c r="D93" s="27" t="s">
        <v>4383</v>
      </c>
      <c r="E93" s="26" t="s">
        <v>4402</v>
      </c>
      <c r="F93" s="35" t="s">
        <v>4520</v>
      </c>
      <c r="G93" s="38" t="s">
        <v>4525</v>
      </c>
      <c r="H93" s="36">
        <v>20304999.574999999</v>
      </c>
      <c r="I93" s="36">
        <v>20304999.574999999</v>
      </c>
      <c r="J93" s="28" t="s">
        <v>4423</v>
      </c>
      <c r="K93" s="28" t="s">
        <v>48</v>
      </c>
      <c r="L93" s="27" t="s">
        <v>349</v>
      </c>
      <c r="M93" s="27" t="s">
        <v>60</v>
      </c>
      <c r="N93" s="27" t="s">
        <v>184</v>
      </c>
      <c r="O93" s="27" t="s">
        <v>350</v>
      </c>
      <c r="P93" s="28" t="s">
        <v>91</v>
      </c>
      <c r="Q93" s="28"/>
      <c r="R93" s="28" t="s">
        <v>92</v>
      </c>
      <c r="S93" s="28">
        <v>140060001</v>
      </c>
      <c r="T93" s="28" t="s">
        <v>93</v>
      </c>
      <c r="U93" s="29"/>
      <c r="V93" s="29" t="s">
        <v>186</v>
      </c>
      <c r="W93" s="28">
        <v>20500</v>
      </c>
      <c r="X93" s="30">
        <v>43073</v>
      </c>
      <c r="Y93" s="28" t="s">
        <v>186</v>
      </c>
      <c r="Z93" s="28">
        <v>4600006577</v>
      </c>
      <c r="AA93" s="31">
        <f t="shared" si="1"/>
        <v>1</v>
      </c>
      <c r="AB93" s="29" t="s">
        <v>361</v>
      </c>
      <c r="AC93" s="29"/>
      <c r="AD93" s="29"/>
      <c r="AE93" s="27" t="s">
        <v>318</v>
      </c>
      <c r="AF93" s="28" t="s">
        <v>54</v>
      </c>
      <c r="AG93" s="27" t="s">
        <v>55</v>
      </c>
    </row>
    <row r="94" spans="1:33" s="32" customFormat="1" ht="102" x14ac:dyDescent="0.25">
      <c r="A94" s="25" t="s">
        <v>58</v>
      </c>
      <c r="B94" s="26">
        <v>80111604</v>
      </c>
      <c r="C94" s="27" t="s">
        <v>362</v>
      </c>
      <c r="D94" s="27" t="s">
        <v>4383</v>
      </c>
      <c r="E94" s="26" t="s">
        <v>4402</v>
      </c>
      <c r="F94" s="35" t="s">
        <v>4520</v>
      </c>
      <c r="G94" s="38" t="s">
        <v>4525</v>
      </c>
      <c r="H94" s="36">
        <v>20824999.574999999</v>
      </c>
      <c r="I94" s="36">
        <v>20824999.574999999</v>
      </c>
      <c r="J94" s="28" t="s">
        <v>4423</v>
      </c>
      <c r="K94" s="28" t="s">
        <v>48</v>
      </c>
      <c r="L94" s="27" t="s">
        <v>349</v>
      </c>
      <c r="M94" s="27" t="s">
        <v>60</v>
      </c>
      <c r="N94" s="27" t="s">
        <v>184</v>
      </c>
      <c r="O94" s="27" t="s">
        <v>350</v>
      </c>
      <c r="P94" s="28" t="s">
        <v>91</v>
      </c>
      <c r="Q94" s="28"/>
      <c r="R94" s="28" t="s">
        <v>92</v>
      </c>
      <c r="S94" s="28">
        <v>140060001</v>
      </c>
      <c r="T94" s="28" t="s">
        <v>93</v>
      </c>
      <c r="U94" s="29"/>
      <c r="V94" s="29" t="s">
        <v>186</v>
      </c>
      <c r="W94" s="28">
        <v>20502</v>
      </c>
      <c r="X94" s="30">
        <v>43073</v>
      </c>
      <c r="Y94" s="28" t="s">
        <v>186</v>
      </c>
      <c r="Z94" s="28">
        <v>4600006579</v>
      </c>
      <c r="AA94" s="31">
        <f t="shared" si="1"/>
        <v>1</v>
      </c>
      <c r="AB94" s="29" t="s">
        <v>363</v>
      </c>
      <c r="AC94" s="29"/>
      <c r="AD94" s="29"/>
      <c r="AE94" s="27" t="s">
        <v>310</v>
      </c>
      <c r="AF94" s="28" t="s">
        <v>54</v>
      </c>
      <c r="AG94" s="27" t="s">
        <v>55</v>
      </c>
    </row>
    <row r="95" spans="1:33" s="32" customFormat="1" ht="114.75" x14ac:dyDescent="0.25">
      <c r="A95" s="25" t="s">
        <v>58</v>
      </c>
      <c r="B95" s="26">
        <v>80111604</v>
      </c>
      <c r="C95" s="27" t="s">
        <v>364</v>
      </c>
      <c r="D95" s="27" t="s">
        <v>4383</v>
      </c>
      <c r="E95" s="26" t="s">
        <v>4402</v>
      </c>
      <c r="F95" s="35" t="s">
        <v>4520</v>
      </c>
      <c r="G95" s="38" t="s">
        <v>4525</v>
      </c>
      <c r="H95" s="36">
        <v>20824993.199999999</v>
      </c>
      <c r="I95" s="36">
        <v>20824993.199999999</v>
      </c>
      <c r="J95" s="28" t="s">
        <v>4423</v>
      </c>
      <c r="K95" s="28" t="s">
        <v>48</v>
      </c>
      <c r="L95" s="27" t="s">
        <v>365</v>
      </c>
      <c r="M95" s="27" t="s">
        <v>60</v>
      </c>
      <c r="N95" s="27" t="s">
        <v>184</v>
      </c>
      <c r="O95" s="27" t="s">
        <v>366</v>
      </c>
      <c r="P95" s="28" t="s">
        <v>91</v>
      </c>
      <c r="Q95" s="28"/>
      <c r="R95" s="28" t="s">
        <v>92</v>
      </c>
      <c r="S95" s="28">
        <v>140060001</v>
      </c>
      <c r="T95" s="28" t="s">
        <v>93</v>
      </c>
      <c r="U95" s="29"/>
      <c r="V95" s="29" t="s">
        <v>186</v>
      </c>
      <c r="W95" s="28">
        <v>20504</v>
      </c>
      <c r="X95" s="30">
        <v>43073</v>
      </c>
      <c r="Y95" s="28" t="s">
        <v>186</v>
      </c>
      <c r="Z95" s="28">
        <v>4600006608</v>
      </c>
      <c r="AA95" s="31">
        <f t="shared" si="1"/>
        <v>1</v>
      </c>
      <c r="AB95" s="29" t="s">
        <v>367</v>
      </c>
      <c r="AC95" s="29"/>
      <c r="AD95" s="29"/>
      <c r="AE95" s="27" t="s">
        <v>306</v>
      </c>
      <c r="AF95" s="28" t="s">
        <v>54</v>
      </c>
      <c r="AG95" s="27" t="s">
        <v>55</v>
      </c>
    </row>
    <row r="96" spans="1:33" s="32" customFormat="1" ht="114.75" x14ac:dyDescent="0.25">
      <c r="A96" s="25" t="s">
        <v>58</v>
      </c>
      <c r="B96" s="26">
        <v>80111604</v>
      </c>
      <c r="C96" s="27" t="s">
        <v>368</v>
      </c>
      <c r="D96" s="27" t="s">
        <v>4383</v>
      </c>
      <c r="E96" s="26" t="s">
        <v>4402</v>
      </c>
      <c r="F96" s="35" t="s">
        <v>4520</v>
      </c>
      <c r="G96" s="38" t="s">
        <v>4525</v>
      </c>
      <c r="H96" s="36">
        <v>20825000</v>
      </c>
      <c r="I96" s="36">
        <v>20825000</v>
      </c>
      <c r="J96" s="28" t="s">
        <v>4423</v>
      </c>
      <c r="K96" s="28" t="s">
        <v>48</v>
      </c>
      <c r="L96" s="27" t="s">
        <v>365</v>
      </c>
      <c r="M96" s="27" t="s">
        <v>60</v>
      </c>
      <c r="N96" s="27" t="s">
        <v>184</v>
      </c>
      <c r="O96" s="27" t="s">
        <v>366</v>
      </c>
      <c r="P96" s="28" t="s">
        <v>91</v>
      </c>
      <c r="Q96" s="28"/>
      <c r="R96" s="28" t="s">
        <v>92</v>
      </c>
      <c r="S96" s="28">
        <v>140060001</v>
      </c>
      <c r="T96" s="28" t="s">
        <v>93</v>
      </c>
      <c r="U96" s="29"/>
      <c r="V96" s="29" t="s">
        <v>186</v>
      </c>
      <c r="W96" s="28">
        <v>20516</v>
      </c>
      <c r="X96" s="30">
        <v>43073</v>
      </c>
      <c r="Y96" s="28" t="s">
        <v>186</v>
      </c>
      <c r="Z96" s="28">
        <v>4600006615</v>
      </c>
      <c r="AA96" s="31">
        <f t="shared" si="1"/>
        <v>1</v>
      </c>
      <c r="AB96" s="29" t="s">
        <v>369</v>
      </c>
      <c r="AC96" s="29"/>
      <c r="AD96" s="29"/>
      <c r="AE96" s="27" t="s">
        <v>306</v>
      </c>
      <c r="AF96" s="28" t="s">
        <v>54</v>
      </c>
      <c r="AG96" s="27" t="s">
        <v>55</v>
      </c>
    </row>
    <row r="97" spans="1:33" s="32" customFormat="1" ht="114.75" x14ac:dyDescent="0.25">
      <c r="A97" s="25" t="s">
        <v>58</v>
      </c>
      <c r="B97" s="26">
        <v>80111604</v>
      </c>
      <c r="C97" s="27" t="s">
        <v>370</v>
      </c>
      <c r="D97" s="27" t="s">
        <v>4383</v>
      </c>
      <c r="E97" s="26" t="s">
        <v>4402</v>
      </c>
      <c r="F97" s="35" t="s">
        <v>4520</v>
      </c>
      <c r="G97" s="38" t="s">
        <v>4525</v>
      </c>
      <c r="H97" s="36">
        <v>20825000</v>
      </c>
      <c r="I97" s="36">
        <v>20825000</v>
      </c>
      <c r="J97" s="28" t="s">
        <v>4423</v>
      </c>
      <c r="K97" s="28" t="s">
        <v>48</v>
      </c>
      <c r="L97" s="27" t="s">
        <v>365</v>
      </c>
      <c r="M97" s="27" t="s">
        <v>60</v>
      </c>
      <c r="N97" s="27" t="s">
        <v>184</v>
      </c>
      <c r="O97" s="27" t="s">
        <v>366</v>
      </c>
      <c r="P97" s="28" t="s">
        <v>91</v>
      </c>
      <c r="Q97" s="28"/>
      <c r="R97" s="28" t="s">
        <v>92</v>
      </c>
      <c r="S97" s="28">
        <v>140060001</v>
      </c>
      <c r="T97" s="28" t="s">
        <v>93</v>
      </c>
      <c r="U97" s="29"/>
      <c r="V97" s="29" t="s">
        <v>186</v>
      </c>
      <c r="W97" s="28">
        <v>20517</v>
      </c>
      <c r="X97" s="30">
        <v>43073</v>
      </c>
      <c r="Y97" s="28" t="s">
        <v>186</v>
      </c>
      <c r="Z97" s="28">
        <v>4600006616</v>
      </c>
      <c r="AA97" s="31">
        <f t="shared" si="1"/>
        <v>1</v>
      </c>
      <c r="AB97" s="29" t="s">
        <v>371</v>
      </c>
      <c r="AC97" s="29"/>
      <c r="AD97" s="29"/>
      <c r="AE97" s="27" t="s">
        <v>310</v>
      </c>
      <c r="AF97" s="28" t="s">
        <v>54</v>
      </c>
      <c r="AG97" s="27" t="s">
        <v>55</v>
      </c>
    </row>
    <row r="98" spans="1:33" s="32" customFormat="1" ht="114.75" x14ac:dyDescent="0.25">
      <c r="A98" s="25" t="s">
        <v>58</v>
      </c>
      <c r="B98" s="26">
        <v>80111604</v>
      </c>
      <c r="C98" s="27" t="s">
        <v>372</v>
      </c>
      <c r="D98" s="27" t="s">
        <v>4383</v>
      </c>
      <c r="E98" s="26" t="s">
        <v>4397</v>
      </c>
      <c r="F98" s="35" t="s">
        <v>4520</v>
      </c>
      <c r="G98" s="38" t="s">
        <v>4525</v>
      </c>
      <c r="H98" s="36">
        <v>20825000</v>
      </c>
      <c r="I98" s="36">
        <v>20825000</v>
      </c>
      <c r="J98" s="28" t="s">
        <v>4423</v>
      </c>
      <c r="K98" s="28" t="s">
        <v>48</v>
      </c>
      <c r="L98" s="27" t="s">
        <v>365</v>
      </c>
      <c r="M98" s="27" t="s">
        <v>60</v>
      </c>
      <c r="N98" s="27" t="s">
        <v>184</v>
      </c>
      <c r="O98" s="27" t="s">
        <v>366</v>
      </c>
      <c r="P98" s="28" t="s">
        <v>91</v>
      </c>
      <c r="Q98" s="28"/>
      <c r="R98" s="28" t="s">
        <v>92</v>
      </c>
      <c r="S98" s="28">
        <v>140060001</v>
      </c>
      <c r="T98" s="28" t="s">
        <v>93</v>
      </c>
      <c r="U98" s="29"/>
      <c r="V98" s="29" t="s">
        <v>186</v>
      </c>
      <c r="W98" s="28">
        <v>20519</v>
      </c>
      <c r="X98" s="30">
        <v>43073</v>
      </c>
      <c r="Y98" s="28" t="s">
        <v>186</v>
      </c>
      <c r="Z98" s="28">
        <v>4600006619</v>
      </c>
      <c r="AA98" s="31">
        <f t="shared" si="1"/>
        <v>1</v>
      </c>
      <c r="AB98" s="29" t="s">
        <v>373</v>
      </c>
      <c r="AC98" s="29"/>
      <c r="AD98" s="29"/>
      <c r="AE98" s="27" t="s">
        <v>306</v>
      </c>
      <c r="AF98" s="28" t="s">
        <v>54</v>
      </c>
      <c r="AG98" s="27" t="s">
        <v>55</v>
      </c>
    </row>
    <row r="99" spans="1:33" s="32" customFormat="1" ht="38.25" x14ac:dyDescent="0.25">
      <c r="A99" s="25" t="s">
        <v>58</v>
      </c>
      <c r="B99" s="26">
        <v>70141804</v>
      </c>
      <c r="C99" s="27" t="s">
        <v>90</v>
      </c>
      <c r="D99" s="27" t="s">
        <v>4385</v>
      </c>
      <c r="E99" s="26" t="s">
        <v>4397</v>
      </c>
      <c r="F99" s="35" t="s">
        <v>4522</v>
      </c>
      <c r="G99" s="38" t="s">
        <v>4525</v>
      </c>
      <c r="H99" s="36">
        <v>3956976374</v>
      </c>
      <c r="I99" s="36">
        <v>3956976374</v>
      </c>
      <c r="J99" s="28" t="s">
        <v>4423</v>
      </c>
      <c r="K99" s="28" t="s">
        <v>48</v>
      </c>
      <c r="L99" s="27" t="s">
        <v>94</v>
      </c>
      <c r="M99" s="27" t="s">
        <v>60</v>
      </c>
      <c r="N99" s="27" t="s">
        <v>95</v>
      </c>
      <c r="O99" s="27" t="s">
        <v>96</v>
      </c>
      <c r="P99" s="28" t="s">
        <v>91</v>
      </c>
      <c r="Q99" s="28"/>
      <c r="R99" s="28" t="s">
        <v>92</v>
      </c>
      <c r="S99" s="28"/>
      <c r="T99" s="28" t="s">
        <v>93</v>
      </c>
      <c r="U99" s="29"/>
      <c r="V99" s="29"/>
      <c r="W99" s="28"/>
      <c r="X99" s="30"/>
      <c r="Y99" s="28"/>
      <c r="Z99" s="28"/>
      <c r="AA99" s="31" t="str">
        <f t="shared" si="1"/>
        <v/>
      </c>
      <c r="AB99" s="29"/>
      <c r="AC99" s="29"/>
      <c r="AD99" s="29"/>
      <c r="AE99" s="27" t="s">
        <v>97</v>
      </c>
      <c r="AF99" s="28" t="s">
        <v>54</v>
      </c>
      <c r="AG99" s="27" t="s">
        <v>55</v>
      </c>
    </row>
    <row r="100" spans="1:33" s="32" customFormat="1" ht="51" x14ac:dyDescent="0.25">
      <c r="A100" s="25" t="s">
        <v>58</v>
      </c>
      <c r="B100" s="26">
        <v>82101800</v>
      </c>
      <c r="C100" s="27" t="s">
        <v>98</v>
      </c>
      <c r="D100" s="27" t="s">
        <v>4385</v>
      </c>
      <c r="E100" s="26" t="s">
        <v>4397</v>
      </c>
      <c r="F100" s="35" t="s">
        <v>4522</v>
      </c>
      <c r="G100" s="38" t="s">
        <v>4525</v>
      </c>
      <c r="H100" s="36">
        <v>1385067229</v>
      </c>
      <c r="I100" s="36">
        <v>1385067229</v>
      </c>
      <c r="J100" s="28" t="s">
        <v>4423</v>
      </c>
      <c r="K100" s="28" t="s">
        <v>48</v>
      </c>
      <c r="L100" s="27" t="s">
        <v>99</v>
      </c>
      <c r="M100" s="27" t="s">
        <v>60</v>
      </c>
      <c r="N100" s="27" t="s">
        <v>100</v>
      </c>
      <c r="O100" s="27" t="s">
        <v>101</v>
      </c>
      <c r="P100" s="28"/>
      <c r="Q100" s="28"/>
      <c r="R100" s="28"/>
      <c r="S100" s="28"/>
      <c r="T100" s="28"/>
      <c r="U100" s="29"/>
      <c r="V100" s="29"/>
      <c r="W100" s="28"/>
      <c r="X100" s="30"/>
      <c r="Y100" s="28"/>
      <c r="Z100" s="28"/>
      <c r="AA100" s="31" t="str">
        <f t="shared" si="1"/>
        <v/>
      </c>
      <c r="AB100" s="29"/>
      <c r="AC100" s="29"/>
      <c r="AD100" s="29"/>
      <c r="AE100" s="27" t="s">
        <v>97</v>
      </c>
      <c r="AF100" s="28" t="s">
        <v>54</v>
      </c>
      <c r="AG100" s="27" t="s">
        <v>55</v>
      </c>
    </row>
    <row r="101" spans="1:33" s="32" customFormat="1" ht="38.25" x14ac:dyDescent="0.25">
      <c r="A101" s="25" t="s">
        <v>58</v>
      </c>
      <c r="B101" s="26">
        <v>70141700</v>
      </c>
      <c r="C101" s="27" t="s">
        <v>102</v>
      </c>
      <c r="D101" s="27" t="s">
        <v>4385</v>
      </c>
      <c r="E101" s="26" t="s">
        <v>4397</v>
      </c>
      <c r="F101" s="35" t="s">
        <v>4522</v>
      </c>
      <c r="G101" s="38" t="s">
        <v>4525</v>
      </c>
      <c r="H101" s="36">
        <v>10000000000</v>
      </c>
      <c r="I101" s="36">
        <v>10000000000</v>
      </c>
      <c r="J101" s="28" t="s">
        <v>4423</v>
      </c>
      <c r="K101" s="28" t="s">
        <v>48</v>
      </c>
      <c r="L101" s="27" t="s">
        <v>103</v>
      </c>
      <c r="M101" s="27" t="s">
        <v>104</v>
      </c>
      <c r="N101" s="27" t="s">
        <v>73</v>
      </c>
      <c r="O101" s="27" t="s">
        <v>105</v>
      </c>
      <c r="P101" s="28"/>
      <c r="Q101" s="28"/>
      <c r="R101" s="28"/>
      <c r="S101" s="28"/>
      <c r="T101" s="28"/>
      <c r="U101" s="29"/>
      <c r="V101" s="29"/>
      <c r="W101" s="28"/>
      <c r="X101" s="30"/>
      <c r="Y101" s="28"/>
      <c r="Z101" s="28"/>
      <c r="AA101" s="31" t="str">
        <f t="shared" si="1"/>
        <v/>
      </c>
      <c r="AB101" s="29"/>
      <c r="AC101" s="29"/>
      <c r="AD101" s="29"/>
      <c r="AE101" s="27" t="s">
        <v>97</v>
      </c>
      <c r="AF101" s="28" t="s">
        <v>54</v>
      </c>
      <c r="AG101" s="27" t="s">
        <v>55</v>
      </c>
    </row>
    <row r="102" spans="1:33" s="32" customFormat="1" ht="63.75" x14ac:dyDescent="0.25">
      <c r="A102" s="25" t="s">
        <v>58</v>
      </c>
      <c r="B102" s="26">
        <v>70141804</v>
      </c>
      <c r="C102" s="27" t="s">
        <v>374</v>
      </c>
      <c r="D102" s="27" t="s">
        <v>4384</v>
      </c>
      <c r="E102" s="26" t="s">
        <v>4400</v>
      </c>
      <c r="F102" s="35" t="s">
        <v>4522</v>
      </c>
      <c r="G102" s="38" t="s">
        <v>4525</v>
      </c>
      <c r="H102" s="36">
        <v>1000000000</v>
      </c>
      <c r="I102" s="36">
        <v>1000000000</v>
      </c>
      <c r="J102" s="28" t="s">
        <v>4423</v>
      </c>
      <c r="K102" s="28" t="s">
        <v>48</v>
      </c>
      <c r="L102" s="27" t="s">
        <v>94</v>
      </c>
      <c r="M102" s="27" t="s">
        <v>60</v>
      </c>
      <c r="N102" s="27" t="s">
        <v>375</v>
      </c>
      <c r="O102" s="27" t="s">
        <v>96</v>
      </c>
      <c r="P102" s="28" t="s">
        <v>91</v>
      </c>
      <c r="Q102" s="28"/>
      <c r="R102" s="28" t="s">
        <v>92</v>
      </c>
      <c r="S102" s="28"/>
      <c r="T102" s="28" t="s">
        <v>93</v>
      </c>
      <c r="U102" s="29"/>
      <c r="V102" s="29" t="s">
        <v>376</v>
      </c>
      <c r="W102" s="28">
        <v>20790</v>
      </c>
      <c r="X102" s="30"/>
      <c r="Y102" s="28" t="s">
        <v>186</v>
      </c>
      <c r="Z102" s="28">
        <v>4600007016</v>
      </c>
      <c r="AA102" s="31" t="str">
        <f t="shared" si="1"/>
        <v>Información incompleta</v>
      </c>
      <c r="AB102" s="29" t="s">
        <v>377</v>
      </c>
      <c r="AC102" s="29" t="s">
        <v>378</v>
      </c>
      <c r="AD102" s="29"/>
      <c r="AE102" s="27" t="s">
        <v>94</v>
      </c>
      <c r="AF102" s="28" t="s">
        <v>54</v>
      </c>
      <c r="AG102" s="27" t="s">
        <v>55</v>
      </c>
    </row>
    <row r="103" spans="1:33" s="32" customFormat="1" ht="63.75" x14ac:dyDescent="0.25">
      <c r="A103" s="25" t="s">
        <v>106</v>
      </c>
      <c r="B103" s="26">
        <v>72141400</v>
      </c>
      <c r="C103" s="27" t="s">
        <v>107</v>
      </c>
      <c r="D103" s="27" t="s">
        <v>4389</v>
      </c>
      <c r="E103" s="26" t="s">
        <v>4403</v>
      </c>
      <c r="F103" s="35" t="s">
        <v>4520</v>
      </c>
      <c r="G103" s="38" t="s">
        <v>4525</v>
      </c>
      <c r="H103" s="36">
        <v>280000000</v>
      </c>
      <c r="I103" s="36">
        <v>280000000</v>
      </c>
      <c r="J103" s="28" t="s">
        <v>4423</v>
      </c>
      <c r="K103" s="28" t="s">
        <v>48</v>
      </c>
      <c r="L103" s="27" t="s">
        <v>108</v>
      </c>
      <c r="M103" s="27" t="s">
        <v>109</v>
      </c>
      <c r="N103" s="27" t="s">
        <v>110</v>
      </c>
      <c r="O103" s="27" t="s">
        <v>111</v>
      </c>
      <c r="P103" s="28" t="s">
        <v>112</v>
      </c>
      <c r="Q103" s="28" t="s">
        <v>113</v>
      </c>
      <c r="R103" s="28" t="s">
        <v>114</v>
      </c>
      <c r="S103" s="28" t="s">
        <v>115</v>
      </c>
      <c r="T103" s="28" t="s">
        <v>116</v>
      </c>
      <c r="U103" s="29" t="s">
        <v>117</v>
      </c>
      <c r="V103" s="29"/>
      <c r="W103" s="28"/>
      <c r="X103" s="30"/>
      <c r="Y103" s="28"/>
      <c r="Z103" s="28"/>
      <c r="AA103" s="31" t="str">
        <f t="shared" si="1"/>
        <v/>
      </c>
      <c r="AB103" s="29"/>
      <c r="AC103" s="29"/>
      <c r="AD103" s="29"/>
      <c r="AE103" s="27" t="s">
        <v>118</v>
      </c>
      <c r="AF103" s="28" t="s">
        <v>54</v>
      </c>
      <c r="AG103" s="27" t="s">
        <v>55</v>
      </c>
    </row>
    <row r="104" spans="1:33" s="32" customFormat="1" ht="63.75" x14ac:dyDescent="0.25">
      <c r="A104" s="25" t="s">
        <v>106</v>
      </c>
      <c r="B104" s="26">
        <v>72141400</v>
      </c>
      <c r="C104" s="27" t="s">
        <v>119</v>
      </c>
      <c r="D104" s="27" t="s">
        <v>4383</v>
      </c>
      <c r="E104" s="26" t="s">
        <v>4400</v>
      </c>
      <c r="F104" s="35" t="s">
        <v>4520</v>
      </c>
      <c r="G104" s="38" t="s">
        <v>4525</v>
      </c>
      <c r="H104" s="36">
        <f>1600000000-425498832</f>
        <v>1174501168</v>
      </c>
      <c r="I104" s="36">
        <f>1600000000-425498832</f>
        <v>1174501168</v>
      </c>
      <c r="J104" s="28" t="s">
        <v>4424</v>
      </c>
      <c r="K104" s="28" t="s">
        <v>4425</v>
      </c>
      <c r="L104" s="27" t="s">
        <v>108</v>
      </c>
      <c r="M104" s="27" t="s">
        <v>109</v>
      </c>
      <c r="N104" s="27" t="s">
        <v>110</v>
      </c>
      <c r="O104" s="27" t="s">
        <v>111</v>
      </c>
      <c r="P104" s="28" t="s">
        <v>112</v>
      </c>
      <c r="Q104" s="28" t="s">
        <v>113</v>
      </c>
      <c r="R104" s="28" t="s">
        <v>114</v>
      </c>
      <c r="S104" s="28" t="s">
        <v>115</v>
      </c>
      <c r="T104" s="28" t="s">
        <v>116</v>
      </c>
      <c r="U104" s="29" t="s">
        <v>117</v>
      </c>
      <c r="V104" s="29"/>
      <c r="W104" s="28"/>
      <c r="X104" s="30"/>
      <c r="Y104" s="28"/>
      <c r="Z104" s="28"/>
      <c r="AA104" s="31" t="str">
        <f t="shared" si="1"/>
        <v/>
      </c>
      <c r="AB104" s="29"/>
      <c r="AC104" s="29"/>
      <c r="AD104" s="29"/>
      <c r="AE104" s="27" t="s">
        <v>120</v>
      </c>
      <c r="AF104" s="28" t="s">
        <v>54</v>
      </c>
      <c r="AG104" s="27" t="s">
        <v>55</v>
      </c>
    </row>
    <row r="105" spans="1:33" s="32" customFormat="1" ht="63.75" x14ac:dyDescent="0.25">
      <c r="A105" s="25" t="s">
        <v>106</v>
      </c>
      <c r="B105" s="26">
        <v>72141400</v>
      </c>
      <c r="C105" s="27" t="s">
        <v>121</v>
      </c>
      <c r="D105" s="27" t="s">
        <v>4383</v>
      </c>
      <c r="E105" s="26" t="s">
        <v>4403</v>
      </c>
      <c r="F105" s="35" t="s">
        <v>4520</v>
      </c>
      <c r="G105" s="38" t="s">
        <v>4525</v>
      </c>
      <c r="H105" s="36">
        <v>945095653</v>
      </c>
      <c r="I105" s="36">
        <v>799148881</v>
      </c>
      <c r="J105" s="28" t="s">
        <v>4424</v>
      </c>
      <c r="K105" s="28" t="s">
        <v>4425</v>
      </c>
      <c r="L105" s="27" t="s">
        <v>379</v>
      </c>
      <c r="M105" s="27" t="s">
        <v>380</v>
      </c>
      <c r="N105" s="27" t="s">
        <v>110</v>
      </c>
      <c r="O105" s="27" t="s">
        <v>381</v>
      </c>
      <c r="P105" s="28" t="s">
        <v>112</v>
      </c>
      <c r="Q105" s="28" t="s">
        <v>113</v>
      </c>
      <c r="R105" s="28" t="s">
        <v>114</v>
      </c>
      <c r="S105" s="28" t="s">
        <v>115</v>
      </c>
      <c r="T105" s="28" t="s">
        <v>116</v>
      </c>
      <c r="U105" s="29" t="s">
        <v>117</v>
      </c>
      <c r="V105">
        <v>7747</v>
      </c>
      <c r="W105" s="28"/>
      <c r="X105" s="30">
        <v>43098</v>
      </c>
      <c r="Y105" s="28"/>
      <c r="Z105" s="28"/>
      <c r="AA105" s="31" t="str">
        <f t="shared" si="1"/>
        <v>Información incompleta</v>
      </c>
      <c r="AB105" s="29"/>
      <c r="AC105" s="29" t="s">
        <v>378</v>
      </c>
      <c r="AD105" s="29"/>
      <c r="AE105" s="27" t="s">
        <v>120</v>
      </c>
      <c r="AF105" s="28" t="s">
        <v>54</v>
      </c>
      <c r="AG105" s="27" t="s">
        <v>55</v>
      </c>
    </row>
    <row r="106" spans="1:33" s="32" customFormat="1" ht="114.75" x14ac:dyDescent="0.25">
      <c r="A106" s="25" t="s">
        <v>106</v>
      </c>
      <c r="B106" s="26">
        <v>72141400</v>
      </c>
      <c r="C106" s="27" t="s">
        <v>122</v>
      </c>
      <c r="D106" s="27" t="s">
        <v>4383</v>
      </c>
      <c r="E106" s="26" t="s">
        <v>4400</v>
      </c>
      <c r="F106" s="35" t="s">
        <v>4520</v>
      </c>
      <c r="G106" s="38" t="s">
        <v>4525</v>
      </c>
      <c r="H106" s="36">
        <v>591652000</v>
      </c>
      <c r="I106" s="36">
        <v>241260800</v>
      </c>
      <c r="J106" s="28" t="s">
        <v>4424</v>
      </c>
      <c r="K106" s="28" t="s">
        <v>4425</v>
      </c>
      <c r="L106" s="27" t="s">
        <v>108</v>
      </c>
      <c r="M106" s="27" t="s">
        <v>109</v>
      </c>
      <c r="N106" s="27" t="s">
        <v>110</v>
      </c>
      <c r="O106" s="27" t="s">
        <v>111</v>
      </c>
      <c r="P106" s="28" t="s">
        <v>123</v>
      </c>
      <c r="Q106" s="28" t="s">
        <v>124</v>
      </c>
      <c r="R106" s="28" t="s">
        <v>125</v>
      </c>
      <c r="S106" s="28">
        <v>230003001</v>
      </c>
      <c r="T106" s="28" t="s">
        <v>124</v>
      </c>
      <c r="U106" s="29" t="s">
        <v>126</v>
      </c>
      <c r="V106" s="29"/>
      <c r="W106" s="28"/>
      <c r="X106" s="30"/>
      <c r="Y106" s="28"/>
      <c r="Z106" s="28"/>
      <c r="AA106" s="31" t="str">
        <f t="shared" si="1"/>
        <v/>
      </c>
      <c r="AB106" s="29"/>
      <c r="AC106" s="29"/>
      <c r="AD106" s="29"/>
      <c r="AE106" s="27" t="s">
        <v>120</v>
      </c>
      <c r="AF106" s="28" t="s">
        <v>54</v>
      </c>
      <c r="AG106" s="27" t="s">
        <v>55</v>
      </c>
    </row>
    <row r="107" spans="1:33" s="32" customFormat="1" ht="63.75" x14ac:dyDescent="0.25">
      <c r="A107" s="25" t="s">
        <v>106</v>
      </c>
      <c r="B107" s="26">
        <v>72141400</v>
      </c>
      <c r="C107" s="27" t="s">
        <v>127</v>
      </c>
      <c r="D107" s="27" t="s">
        <v>4389</v>
      </c>
      <c r="E107" s="26" t="s">
        <v>4400</v>
      </c>
      <c r="F107" s="35" t="s">
        <v>4520</v>
      </c>
      <c r="G107" s="38" t="s">
        <v>4525</v>
      </c>
      <c r="H107" s="36">
        <v>360000000</v>
      </c>
      <c r="I107" s="36">
        <v>360000000</v>
      </c>
      <c r="J107" s="28" t="s">
        <v>4423</v>
      </c>
      <c r="K107" s="28" t="s">
        <v>48</v>
      </c>
      <c r="L107" s="27" t="s">
        <v>108</v>
      </c>
      <c r="M107" s="27" t="s">
        <v>109</v>
      </c>
      <c r="N107" s="27" t="s">
        <v>110</v>
      </c>
      <c r="O107" s="27" t="s">
        <v>111</v>
      </c>
      <c r="P107" s="28" t="s">
        <v>123</v>
      </c>
      <c r="Q107" s="28" t="s">
        <v>124</v>
      </c>
      <c r="R107" s="28" t="s">
        <v>125</v>
      </c>
      <c r="S107" s="28">
        <v>230003001</v>
      </c>
      <c r="T107" s="28" t="s">
        <v>124</v>
      </c>
      <c r="U107" s="29" t="s">
        <v>126</v>
      </c>
      <c r="V107" s="29"/>
      <c r="W107" s="28"/>
      <c r="X107" s="30"/>
      <c r="Y107" s="28"/>
      <c r="Z107" s="28"/>
      <c r="AA107" s="31" t="str">
        <f t="shared" si="1"/>
        <v/>
      </c>
      <c r="AB107" s="29"/>
      <c r="AC107" s="29"/>
      <c r="AD107" s="29"/>
      <c r="AE107" s="27" t="s">
        <v>128</v>
      </c>
      <c r="AF107" s="28" t="s">
        <v>54</v>
      </c>
      <c r="AG107" s="27" t="s">
        <v>55</v>
      </c>
    </row>
    <row r="108" spans="1:33" s="32" customFormat="1" ht="63.75" x14ac:dyDescent="0.25">
      <c r="A108" s="25" t="s">
        <v>106</v>
      </c>
      <c r="B108" s="26">
        <v>72141400</v>
      </c>
      <c r="C108" s="27" t="s">
        <v>129</v>
      </c>
      <c r="D108" s="27" t="s">
        <v>4389</v>
      </c>
      <c r="E108" s="26" t="s">
        <v>4400</v>
      </c>
      <c r="F108" s="35" t="s">
        <v>4520</v>
      </c>
      <c r="G108" s="38" t="s">
        <v>4525</v>
      </c>
      <c r="H108" s="36">
        <v>100000000</v>
      </c>
      <c r="I108" s="36">
        <v>100000000</v>
      </c>
      <c r="J108" s="28" t="s">
        <v>4423</v>
      </c>
      <c r="K108" s="28" t="s">
        <v>48</v>
      </c>
      <c r="L108" s="27" t="s">
        <v>108</v>
      </c>
      <c r="M108" s="27" t="s">
        <v>109</v>
      </c>
      <c r="N108" s="27" t="s">
        <v>110</v>
      </c>
      <c r="O108" s="27" t="s">
        <v>111</v>
      </c>
      <c r="P108" s="28" t="s">
        <v>123</v>
      </c>
      <c r="Q108" s="28" t="s">
        <v>124</v>
      </c>
      <c r="R108" s="28" t="s">
        <v>125</v>
      </c>
      <c r="S108" s="28">
        <v>230003001</v>
      </c>
      <c r="T108" s="28" t="s">
        <v>124</v>
      </c>
      <c r="U108" s="29" t="s">
        <v>126</v>
      </c>
      <c r="V108" s="29"/>
      <c r="W108" s="28"/>
      <c r="X108" s="30"/>
      <c r="Y108" s="28"/>
      <c r="Z108" s="28"/>
      <c r="AA108" s="31" t="str">
        <f t="shared" si="1"/>
        <v/>
      </c>
      <c r="AB108" s="29"/>
      <c r="AC108" s="29"/>
      <c r="AD108" s="29"/>
      <c r="AE108" s="27" t="s">
        <v>128</v>
      </c>
      <c r="AF108" s="28" t="s">
        <v>54</v>
      </c>
      <c r="AG108" s="27" t="s">
        <v>55</v>
      </c>
    </row>
    <row r="109" spans="1:33" s="32" customFormat="1" ht="63.75" x14ac:dyDescent="0.25">
      <c r="A109" s="25" t="s">
        <v>106</v>
      </c>
      <c r="B109" s="26">
        <v>72141400</v>
      </c>
      <c r="C109" s="27" t="s">
        <v>130</v>
      </c>
      <c r="D109" s="27" t="s">
        <v>4389</v>
      </c>
      <c r="E109" s="26" t="s">
        <v>4400</v>
      </c>
      <c r="F109" s="35" t="s">
        <v>4520</v>
      </c>
      <c r="G109" s="38" t="s">
        <v>4525</v>
      </c>
      <c r="H109" s="36">
        <v>150000000</v>
      </c>
      <c r="I109" s="36">
        <v>150000000</v>
      </c>
      <c r="J109" s="28" t="s">
        <v>4423</v>
      </c>
      <c r="K109" s="28" t="s">
        <v>48</v>
      </c>
      <c r="L109" s="27" t="s">
        <v>108</v>
      </c>
      <c r="M109" s="27" t="s">
        <v>109</v>
      </c>
      <c r="N109" s="27" t="s">
        <v>110</v>
      </c>
      <c r="O109" s="27" t="s">
        <v>111</v>
      </c>
      <c r="P109" s="28" t="s">
        <v>123</v>
      </c>
      <c r="Q109" s="28" t="s">
        <v>124</v>
      </c>
      <c r="R109" s="28" t="s">
        <v>125</v>
      </c>
      <c r="S109" s="28">
        <v>230003001</v>
      </c>
      <c r="T109" s="28" t="s">
        <v>124</v>
      </c>
      <c r="U109" s="29" t="s">
        <v>126</v>
      </c>
      <c r="V109" s="29"/>
      <c r="W109" s="28"/>
      <c r="X109" s="30"/>
      <c r="Y109" s="28"/>
      <c r="Z109" s="28"/>
      <c r="AA109" s="31" t="str">
        <f t="shared" si="1"/>
        <v/>
      </c>
      <c r="AB109" s="29"/>
      <c r="AC109" s="29"/>
      <c r="AD109" s="29"/>
      <c r="AE109" s="27" t="s">
        <v>128</v>
      </c>
      <c r="AF109" s="28" t="s">
        <v>54</v>
      </c>
      <c r="AG109" s="27" t="s">
        <v>55</v>
      </c>
    </row>
    <row r="110" spans="1:33" s="32" customFormat="1" ht="63.75" x14ac:dyDescent="0.25">
      <c r="A110" s="25" t="s">
        <v>106</v>
      </c>
      <c r="B110" s="26">
        <v>72141400</v>
      </c>
      <c r="C110" s="27" t="s">
        <v>131</v>
      </c>
      <c r="D110" s="27" t="s">
        <v>4389</v>
      </c>
      <c r="E110" s="26" t="s">
        <v>4400</v>
      </c>
      <c r="F110" s="35" t="s">
        <v>4520</v>
      </c>
      <c r="G110" s="38" t="s">
        <v>4525</v>
      </c>
      <c r="H110" s="36">
        <v>150000000</v>
      </c>
      <c r="I110" s="36">
        <v>250000000</v>
      </c>
      <c r="J110" s="28" t="s">
        <v>4423</v>
      </c>
      <c r="K110" s="28" t="s">
        <v>48</v>
      </c>
      <c r="L110" s="27" t="s">
        <v>108</v>
      </c>
      <c r="M110" s="27" t="s">
        <v>109</v>
      </c>
      <c r="N110" s="27" t="s">
        <v>110</v>
      </c>
      <c r="O110" s="27" t="s">
        <v>111</v>
      </c>
      <c r="P110" s="28" t="s">
        <v>123</v>
      </c>
      <c r="Q110" s="28" t="s">
        <v>124</v>
      </c>
      <c r="R110" s="28" t="s">
        <v>125</v>
      </c>
      <c r="S110" s="28">
        <v>230003001</v>
      </c>
      <c r="T110" s="28" t="s">
        <v>124</v>
      </c>
      <c r="U110" s="29" t="s">
        <v>126</v>
      </c>
      <c r="V110" s="29"/>
      <c r="W110" s="28"/>
      <c r="X110" s="30"/>
      <c r="Y110" s="28"/>
      <c r="Z110" s="28"/>
      <c r="AA110" s="31" t="str">
        <f t="shared" si="1"/>
        <v/>
      </c>
      <c r="AB110" s="29"/>
      <c r="AC110" s="29"/>
      <c r="AD110" s="29"/>
      <c r="AE110" s="27" t="s">
        <v>128</v>
      </c>
      <c r="AF110" s="28" t="s">
        <v>54</v>
      </c>
      <c r="AG110" s="27" t="s">
        <v>55</v>
      </c>
    </row>
    <row r="111" spans="1:33" s="32" customFormat="1" ht="63.75" x14ac:dyDescent="0.25">
      <c r="A111" s="25" t="s">
        <v>106</v>
      </c>
      <c r="B111" s="26">
        <v>72141400</v>
      </c>
      <c r="C111" s="27" t="s">
        <v>132</v>
      </c>
      <c r="D111" s="27" t="s">
        <v>4389</v>
      </c>
      <c r="E111" s="26" t="s">
        <v>4400</v>
      </c>
      <c r="F111" s="35" t="s">
        <v>4520</v>
      </c>
      <c r="G111" s="38" t="s">
        <v>4525</v>
      </c>
      <c r="H111" s="36">
        <v>100000000</v>
      </c>
      <c r="I111" s="36">
        <v>100000000</v>
      </c>
      <c r="J111" s="28" t="s">
        <v>4423</v>
      </c>
      <c r="K111" s="28" t="s">
        <v>48</v>
      </c>
      <c r="L111" s="27" t="s">
        <v>108</v>
      </c>
      <c r="M111" s="27" t="s">
        <v>109</v>
      </c>
      <c r="N111" s="27" t="s">
        <v>110</v>
      </c>
      <c r="O111" s="27" t="s">
        <v>111</v>
      </c>
      <c r="P111" s="28" t="s">
        <v>123</v>
      </c>
      <c r="Q111" s="28" t="s">
        <v>124</v>
      </c>
      <c r="R111" s="28" t="s">
        <v>125</v>
      </c>
      <c r="S111" s="28">
        <v>230003001</v>
      </c>
      <c r="T111" s="28" t="s">
        <v>124</v>
      </c>
      <c r="U111" s="29" t="s">
        <v>126</v>
      </c>
      <c r="V111" s="29"/>
      <c r="W111" s="28"/>
      <c r="X111" s="30"/>
      <c r="Y111" s="28"/>
      <c r="Z111" s="28"/>
      <c r="AA111" s="31" t="str">
        <f t="shared" si="1"/>
        <v/>
      </c>
      <c r="AB111" s="29"/>
      <c r="AC111" s="29"/>
      <c r="AD111" s="29"/>
      <c r="AE111" s="27" t="s">
        <v>128</v>
      </c>
      <c r="AF111" s="28" t="s">
        <v>54</v>
      </c>
      <c r="AG111" s="27" t="s">
        <v>55</v>
      </c>
    </row>
    <row r="112" spans="1:33" s="32" customFormat="1" ht="63.75" x14ac:dyDescent="0.25">
      <c r="A112" s="25" t="s">
        <v>106</v>
      </c>
      <c r="B112" s="26">
        <v>72141400</v>
      </c>
      <c r="C112" s="27" t="s">
        <v>133</v>
      </c>
      <c r="D112" s="27" t="s">
        <v>4389</v>
      </c>
      <c r="E112" s="26" t="s">
        <v>4400</v>
      </c>
      <c r="F112" s="35" t="s">
        <v>4520</v>
      </c>
      <c r="G112" s="38" t="s">
        <v>4525</v>
      </c>
      <c r="H112" s="36">
        <v>250000000</v>
      </c>
      <c r="I112" s="36">
        <v>300000000</v>
      </c>
      <c r="J112" s="28" t="s">
        <v>4423</v>
      </c>
      <c r="K112" s="28" t="s">
        <v>48</v>
      </c>
      <c r="L112" s="27" t="s">
        <v>108</v>
      </c>
      <c r="M112" s="27" t="s">
        <v>109</v>
      </c>
      <c r="N112" s="27" t="s">
        <v>110</v>
      </c>
      <c r="O112" s="27" t="s">
        <v>111</v>
      </c>
      <c r="P112" s="28" t="s">
        <v>123</v>
      </c>
      <c r="Q112" s="28" t="s">
        <v>124</v>
      </c>
      <c r="R112" s="28" t="s">
        <v>125</v>
      </c>
      <c r="S112" s="28">
        <v>230003001</v>
      </c>
      <c r="T112" s="28" t="s">
        <v>124</v>
      </c>
      <c r="U112" s="29" t="s">
        <v>126</v>
      </c>
      <c r="V112" s="29"/>
      <c r="W112" s="28"/>
      <c r="X112" s="30"/>
      <c r="Y112" s="28"/>
      <c r="Z112" s="28"/>
      <c r="AA112" s="31" t="str">
        <f t="shared" si="1"/>
        <v/>
      </c>
      <c r="AB112" s="29"/>
      <c r="AC112" s="29"/>
      <c r="AD112" s="29"/>
      <c r="AE112" s="27" t="s">
        <v>128</v>
      </c>
      <c r="AF112" s="28" t="s">
        <v>54</v>
      </c>
      <c r="AG112" s="27" t="s">
        <v>55</v>
      </c>
    </row>
    <row r="113" spans="1:33" s="32" customFormat="1" ht="63.75" x14ac:dyDescent="0.25">
      <c r="A113" s="25" t="s">
        <v>106</v>
      </c>
      <c r="B113" s="26">
        <v>72141400</v>
      </c>
      <c r="C113" s="27" t="s">
        <v>134</v>
      </c>
      <c r="D113" s="27" t="s">
        <v>4389</v>
      </c>
      <c r="E113" s="26" t="s">
        <v>4400</v>
      </c>
      <c r="F113" s="35" t="s">
        <v>4520</v>
      </c>
      <c r="G113" s="38" t="s">
        <v>4525</v>
      </c>
      <c r="H113" s="36">
        <v>250000000</v>
      </c>
      <c r="I113" s="36">
        <v>300000000</v>
      </c>
      <c r="J113" s="28" t="s">
        <v>4423</v>
      </c>
      <c r="K113" s="28" t="s">
        <v>48</v>
      </c>
      <c r="L113" s="27" t="s">
        <v>108</v>
      </c>
      <c r="M113" s="27" t="s">
        <v>109</v>
      </c>
      <c r="N113" s="27" t="s">
        <v>110</v>
      </c>
      <c r="O113" s="27" t="s">
        <v>111</v>
      </c>
      <c r="P113" s="28" t="s">
        <v>123</v>
      </c>
      <c r="Q113" s="28" t="s">
        <v>124</v>
      </c>
      <c r="R113" s="28" t="s">
        <v>125</v>
      </c>
      <c r="S113" s="28">
        <v>230003001</v>
      </c>
      <c r="T113" s="28" t="s">
        <v>124</v>
      </c>
      <c r="U113" s="29" t="s">
        <v>126</v>
      </c>
      <c r="V113" s="29"/>
      <c r="W113" s="28"/>
      <c r="X113" s="30"/>
      <c r="Y113" s="28"/>
      <c r="Z113" s="28"/>
      <c r="AA113" s="31" t="str">
        <f t="shared" si="1"/>
        <v/>
      </c>
      <c r="AB113" s="29"/>
      <c r="AC113" s="29"/>
      <c r="AD113" s="29"/>
      <c r="AE113" s="27" t="s">
        <v>128</v>
      </c>
      <c r="AF113" s="28" t="s">
        <v>54</v>
      </c>
      <c r="AG113" s="27" t="s">
        <v>55</v>
      </c>
    </row>
    <row r="114" spans="1:33" s="32" customFormat="1" ht="63.75" x14ac:dyDescent="0.25">
      <c r="A114" s="25" t="s">
        <v>106</v>
      </c>
      <c r="B114" s="26">
        <v>93131802</v>
      </c>
      <c r="C114" s="27" t="s">
        <v>135</v>
      </c>
      <c r="D114" s="27" t="s">
        <v>4384</v>
      </c>
      <c r="E114" s="26" t="s">
        <v>4402</v>
      </c>
      <c r="F114" s="26" t="s">
        <v>4447</v>
      </c>
      <c r="G114" s="38" t="s">
        <v>4525</v>
      </c>
      <c r="H114" s="36">
        <v>700000000</v>
      </c>
      <c r="I114" s="36">
        <v>800000000</v>
      </c>
      <c r="J114" s="28" t="s">
        <v>4423</v>
      </c>
      <c r="K114" s="28" t="s">
        <v>48</v>
      </c>
      <c r="L114" s="27" t="s">
        <v>108</v>
      </c>
      <c r="M114" s="27" t="s">
        <v>109</v>
      </c>
      <c r="N114" s="27" t="s">
        <v>136</v>
      </c>
      <c r="O114" s="27" t="s">
        <v>111</v>
      </c>
      <c r="P114" s="28" t="s">
        <v>137</v>
      </c>
      <c r="Q114" s="28" t="s">
        <v>138</v>
      </c>
      <c r="R114" s="28" t="s">
        <v>139</v>
      </c>
      <c r="S114" s="28">
        <v>220145001</v>
      </c>
      <c r="T114" s="28" t="s">
        <v>139</v>
      </c>
      <c r="U114" s="29" t="s">
        <v>139</v>
      </c>
      <c r="V114" s="29"/>
      <c r="W114" s="28"/>
      <c r="X114" s="30"/>
      <c r="Y114" s="28"/>
      <c r="Z114" s="28"/>
      <c r="AA114" s="31" t="str">
        <f t="shared" si="1"/>
        <v/>
      </c>
      <c r="AB114" s="29"/>
      <c r="AC114" s="29"/>
      <c r="AD114" s="29"/>
      <c r="AE114" s="27" t="s">
        <v>140</v>
      </c>
      <c r="AF114" s="28" t="s">
        <v>54</v>
      </c>
      <c r="AG114" s="27" t="s">
        <v>55</v>
      </c>
    </row>
    <row r="115" spans="1:33" s="32" customFormat="1" ht="63.75" x14ac:dyDescent="0.25">
      <c r="A115" s="25" t="s">
        <v>106</v>
      </c>
      <c r="B115" s="26">
        <v>93131801</v>
      </c>
      <c r="C115" s="27" t="s">
        <v>141</v>
      </c>
      <c r="D115" s="27" t="s">
        <v>4389</v>
      </c>
      <c r="E115" s="26" t="s">
        <v>4401</v>
      </c>
      <c r="F115" s="35" t="s">
        <v>4520</v>
      </c>
      <c r="G115" s="38" t="s">
        <v>4525</v>
      </c>
      <c r="H115" s="36">
        <v>300000000</v>
      </c>
      <c r="I115" s="36">
        <v>300000000</v>
      </c>
      <c r="J115" s="28" t="s">
        <v>4423</v>
      </c>
      <c r="K115" s="28" t="s">
        <v>48</v>
      </c>
      <c r="L115" s="27" t="s">
        <v>108</v>
      </c>
      <c r="M115" s="27" t="s">
        <v>109</v>
      </c>
      <c r="N115" s="27" t="s">
        <v>136</v>
      </c>
      <c r="O115" s="27" t="s">
        <v>111</v>
      </c>
      <c r="P115" s="28" t="s">
        <v>137</v>
      </c>
      <c r="Q115" s="28" t="s">
        <v>142</v>
      </c>
      <c r="R115" s="28" t="s">
        <v>139</v>
      </c>
      <c r="S115" s="28">
        <v>220145001</v>
      </c>
      <c r="T115" s="28" t="s">
        <v>139</v>
      </c>
      <c r="U115" s="29" t="s">
        <v>139</v>
      </c>
      <c r="V115" s="29"/>
      <c r="W115" s="28"/>
      <c r="X115" s="30"/>
      <c r="Y115" s="28"/>
      <c r="Z115" s="28"/>
      <c r="AA115" s="31" t="str">
        <f t="shared" si="1"/>
        <v/>
      </c>
      <c r="AB115" s="29"/>
      <c r="AC115" s="29"/>
      <c r="AD115" s="29"/>
      <c r="AE115" s="27" t="s">
        <v>140</v>
      </c>
      <c r="AF115" s="28" t="s">
        <v>54</v>
      </c>
      <c r="AG115" s="27" t="s">
        <v>55</v>
      </c>
    </row>
    <row r="116" spans="1:33" s="32" customFormat="1" ht="76.5" x14ac:dyDescent="0.25">
      <c r="A116" s="25" t="s">
        <v>106</v>
      </c>
      <c r="B116" s="26">
        <v>93131802</v>
      </c>
      <c r="C116" s="27" t="s">
        <v>143</v>
      </c>
      <c r="D116" s="27" t="s">
        <v>4387</v>
      </c>
      <c r="E116" s="26" t="s">
        <v>4402</v>
      </c>
      <c r="F116" s="26" t="s">
        <v>4447</v>
      </c>
      <c r="G116" s="38" t="s">
        <v>4525</v>
      </c>
      <c r="H116" s="36">
        <v>1000000000</v>
      </c>
      <c r="I116" s="36">
        <v>1000000000</v>
      </c>
      <c r="J116" s="28" t="s">
        <v>4424</v>
      </c>
      <c r="K116" s="28" t="s">
        <v>4425</v>
      </c>
      <c r="L116" s="27" t="s">
        <v>108</v>
      </c>
      <c r="M116" s="27" t="s">
        <v>109</v>
      </c>
      <c r="N116" s="27" t="s">
        <v>144</v>
      </c>
      <c r="O116" s="27" t="s">
        <v>111</v>
      </c>
      <c r="P116" s="28" t="s">
        <v>137</v>
      </c>
      <c r="Q116" s="28" t="s">
        <v>145</v>
      </c>
      <c r="R116" s="28" t="s">
        <v>139</v>
      </c>
      <c r="S116" s="28">
        <v>220145001</v>
      </c>
      <c r="T116" s="28" t="s">
        <v>145</v>
      </c>
      <c r="U116" s="29" t="s">
        <v>145</v>
      </c>
      <c r="V116" s="29"/>
      <c r="W116" s="28"/>
      <c r="X116" s="30"/>
      <c r="Y116" s="28"/>
      <c r="Z116" s="28"/>
      <c r="AA116" s="31" t="str">
        <f t="shared" si="1"/>
        <v/>
      </c>
      <c r="AB116" s="29"/>
      <c r="AC116" s="29"/>
      <c r="AD116" s="29"/>
      <c r="AE116" s="27" t="s">
        <v>146</v>
      </c>
      <c r="AF116" s="28" t="s">
        <v>54</v>
      </c>
      <c r="AG116" s="27" t="s">
        <v>55</v>
      </c>
    </row>
    <row r="117" spans="1:33" s="32" customFormat="1" ht="63.75" x14ac:dyDescent="0.25">
      <c r="A117" s="25" t="s">
        <v>106</v>
      </c>
      <c r="B117" s="26">
        <v>93131802</v>
      </c>
      <c r="C117" s="27" t="s">
        <v>147</v>
      </c>
      <c r="D117" s="27" t="s">
        <v>4389</v>
      </c>
      <c r="E117" s="26" t="s">
        <v>4402</v>
      </c>
      <c r="F117" s="35" t="s">
        <v>4520</v>
      </c>
      <c r="G117" s="38" t="s">
        <v>4525</v>
      </c>
      <c r="H117" s="36">
        <v>250000000</v>
      </c>
      <c r="I117" s="36">
        <v>300000000</v>
      </c>
      <c r="J117" s="28" t="s">
        <v>4423</v>
      </c>
      <c r="K117" s="28" t="s">
        <v>48</v>
      </c>
      <c r="L117" s="27" t="s">
        <v>108</v>
      </c>
      <c r="M117" s="27" t="s">
        <v>109</v>
      </c>
      <c r="N117" s="27" t="s">
        <v>148</v>
      </c>
      <c r="O117" s="27" t="s">
        <v>111</v>
      </c>
      <c r="P117" s="28" t="s">
        <v>137</v>
      </c>
      <c r="Q117" s="28" t="s">
        <v>149</v>
      </c>
      <c r="R117" s="28" t="s">
        <v>139</v>
      </c>
      <c r="S117" s="28">
        <v>220145001</v>
      </c>
      <c r="T117" s="28" t="s">
        <v>139</v>
      </c>
      <c r="U117" s="29" t="s">
        <v>139</v>
      </c>
      <c r="V117" s="29"/>
      <c r="W117" s="28"/>
      <c r="X117" s="30"/>
      <c r="Y117" s="28"/>
      <c r="Z117" s="28"/>
      <c r="AA117" s="31" t="str">
        <f t="shared" si="1"/>
        <v/>
      </c>
      <c r="AB117" s="29"/>
      <c r="AC117" s="29"/>
      <c r="AD117" s="29"/>
      <c r="AE117" s="27" t="s">
        <v>150</v>
      </c>
      <c r="AF117" s="28" t="s">
        <v>54</v>
      </c>
      <c r="AG117" s="27" t="s">
        <v>55</v>
      </c>
    </row>
    <row r="118" spans="1:33" s="32" customFormat="1" ht="63.75" x14ac:dyDescent="0.25">
      <c r="A118" s="25" t="s">
        <v>106</v>
      </c>
      <c r="B118" s="26">
        <v>43231511</v>
      </c>
      <c r="C118" s="27" t="s">
        <v>151</v>
      </c>
      <c r="D118" s="27" t="s">
        <v>4389</v>
      </c>
      <c r="E118" s="26" t="s">
        <v>4402</v>
      </c>
      <c r="F118" s="35" t="s">
        <v>4520</v>
      </c>
      <c r="G118" s="38" t="s">
        <v>4525</v>
      </c>
      <c r="H118" s="36">
        <v>90000000</v>
      </c>
      <c r="I118" s="36">
        <v>100000000</v>
      </c>
      <c r="J118" s="28" t="s">
        <v>4423</v>
      </c>
      <c r="K118" s="28" t="s">
        <v>48</v>
      </c>
      <c r="L118" s="27" t="s">
        <v>108</v>
      </c>
      <c r="M118" s="27" t="s">
        <v>109</v>
      </c>
      <c r="N118" s="27" t="s">
        <v>152</v>
      </c>
      <c r="O118" s="27" t="s">
        <v>111</v>
      </c>
      <c r="P118" s="28" t="s">
        <v>153</v>
      </c>
      <c r="Q118" s="28" t="s">
        <v>154</v>
      </c>
      <c r="R118" s="28" t="s">
        <v>155</v>
      </c>
      <c r="S118" s="28">
        <v>230000001</v>
      </c>
      <c r="T118" s="28" t="s">
        <v>156</v>
      </c>
      <c r="U118" s="29" t="s">
        <v>157</v>
      </c>
      <c r="V118" s="29"/>
      <c r="W118" s="28"/>
      <c r="X118" s="30"/>
      <c r="Y118" s="28"/>
      <c r="Z118" s="28"/>
      <c r="AA118" s="31" t="str">
        <f t="shared" si="1"/>
        <v/>
      </c>
      <c r="AB118" s="29"/>
      <c r="AC118" s="29"/>
      <c r="AD118" s="29"/>
      <c r="AE118" s="27" t="s">
        <v>158</v>
      </c>
      <c r="AF118" s="28" t="s">
        <v>54</v>
      </c>
      <c r="AG118" s="27" t="s">
        <v>55</v>
      </c>
    </row>
    <row r="119" spans="1:33" s="32" customFormat="1" ht="102" x14ac:dyDescent="0.25">
      <c r="A119" s="25" t="s">
        <v>106</v>
      </c>
      <c r="B119" s="26">
        <v>93131801</v>
      </c>
      <c r="C119" s="27" t="s">
        <v>159</v>
      </c>
      <c r="D119" s="27" t="s">
        <v>4389</v>
      </c>
      <c r="E119" s="26" t="s">
        <v>4399</v>
      </c>
      <c r="F119" s="35" t="s">
        <v>4520</v>
      </c>
      <c r="G119" s="38" t="s">
        <v>4525</v>
      </c>
      <c r="H119" s="36">
        <v>450000000</v>
      </c>
      <c r="I119" s="36">
        <v>500000000</v>
      </c>
      <c r="J119" s="28" t="s">
        <v>4423</v>
      </c>
      <c r="K119" s="28" t="s">
        <v>48</v>
      </c>
      <c r="L119" s="27" t="s">
        <v>108</v>
      </c>
      <c r="M119" s="27" t="s">
        <v>109</v>
      </c>
      <c r="N119" s="27" t="s">
        <v>110</v>
      </c>
      <c r="O119" s="27" t="s">
        <v>111</v>
      </c>
      <c r="P119" s="28" t="s">
        <v>160</v>
      </c>
      <c r="Q119" s="28" t="s">
        <v>161</v>
      </c>
      <c r="R119" s="28" t="s">
        <v>162</v>
      </c>
      <c r="S119" s="28">
        <v>220070001</v>
      </c>
      <c r="T119" s="28" t="s">
        <v>162</v>
      </c>
      <c r="U119" s="29" t="s">
        <v>162</v>
      </c>
      <c r="V119" s="29"/>
      <c r="W119" s="28"/>
      <c r="X119" s="30"/>
      <c r="Y119" s="28"/>
      <c r="Z119" s="28"/>
      <c r="AA119" s="31" t="str">
        <f t="shared" si="1"/>
        <v/>
      </c>
      <c r="AB119" s="29"/>
      <c r="AC119" s="29"/>
      <c r="AD119" s="29"/>
      <c r="AE119" s="27" t="s">
        <v>163</v>
      </c>
      <c r="AF119" s="28" t="s">
        <v>54</v>
      </c>
      <c r="AG119" s="27" t="s">
        <v>55</v>
      </c>
    </row>
    <row r="120" spans="1:33" s="32" customFormat="1" ht="63.75" x14ac:dyDescent="0.25">
      <c r="A120" s="25" t="s">
        <v>106</v>
      </c>
      <c r="B120" s="26">
        <v>78111502</v>
      </c>
      <c r="C120" s="27" t="s">
        <v>382</v>
      </c>
      <c r="D120" s="27" t="s">
        <v>4383</v>
      </c>
      <c r="E120" s="26" t="s">
        <v>4399</v>
      </c>
      <c r="F120" s="26" t="s">
        <v>4447</v>
      </c>
      <c r="G120" s="38" t="s">
        <v>4525</v>
      </c>
      <c r="H120" s="36">
        <v>150000000</v>
      </c>
      <c r="I120" s="36">
        <v>200000000</v>
      </c>
      <c r="J120" s="28" t="s">
        <v>4423</v>
      </c>
      <c r="K120" s="28" t="s">
        <v>48</v>
      </c>
      <c r="L120" s="27" t="s">
        <v>108</v>
      </c>
      <c r="M120" s="27" t="s">
        <v>109</v>
      </c>
      <c r="N120" s="27" t="s">
        <v>110</v>
      </c>
      <c r="O120" s="27" t="s">
        <v>111</v>
      </c>
      <c r="P120" s="28"/>
      <c r="Q120" s="28"/>
      <c r="R120" s="28"/>
      <c r="S120" s="28"/>
      <c r="T120" s="28"/>
      <c r="U120" s="29"/>
      <c r="V120" s="29"/>
      <c r="W120" s="28"/>
      <c r="X120" s="30"/>
      <c r="Y120" s="28"/>
      <c r="Z120" s="28"/>
      <c r="AA120" s="31" t="str">
        <f t="shared" si="1"/>
        <v/>
      </c>
      <c r="AB120" s="29"/>
      <c r="AC120" s="29"/>
      <c r="AD120" s="29"/>
      <c r="AE120" s="27" t="s">
        <v>383</v>
      </c>
      <c r="AF120" s="28" t="s">
        <v>54</v>
      </c>
      <c r="AG120" s="27" t="s">
        <v>55</v>
      </c>
    </row>
    <row r="121" spans="1:33" s="32" customFormat="1" ht="63.75" x14ac:dyDescent="0.25">
      <c r="A121" s="25" t="s">
        <v>106</v>
      </c>
      <c r="B121" s="26" t="s">
        <v>895</v>
      </c>
      <c r="C121" s="27" t="s">
        <v>384</v>
      </c>
      <c r="D121" s="27" t="s">
        <v>4383</v>
      </c>
      <c r="E121" s="26" t="s">
        <v>4403</v>
      </c>
      <c r="F121" s="35" t="s">
        <v>4520</v>
      </c>
      <c r="G121" s="38" t="s">
        <v>4525</v>
      </c>
      <c r="H121" s="36">
        <v>1609000000</v>
      </c>
      <c r="I121" s="36">
        <v>1609000000</v>
      </c>
      <c r="J121" s="28" t="s">
        <v>4423</v>
      </c>
      <c r="K121" s="28" t="s">
        <v>48</v>
      </c>
      <c r="L121" s="27" t="s">
        <v>108</v>
      </c>
      <c r="M121" s="27" t="s">
        <v>109</v>
      </c>
      <c r="N121" s="27" t="s">
        <v>110</v>
      </c>
      <c r="O121" s="27" t="s">
        <v>111</v>
      </c>
      <c r="P121" s="28"/>
      <c r="Q121" s="28"/>
      <c r="R121" s="28"/>
      <c r="S121" s="28"/>
      <c r="T121" s="28"/>
      <c r="U121" s="29"/>
      <c r="V121" s="29"/>
      <c r="W121" s="28"/>
      <c r="X121" s="30"/>
      <c r="Y121" s="28"/>
      <c r="Z121" s="28"/>
      <c r="AA121" s="31" t="str">
        <f t="shared" si="1"/>
        <v/>
      </c>
      <c r="AB121" s="29"/>
      <c r="AC121" s="29"/>
      <c r="AD121" s="29"/>
      <c r="AE121" s="27" t="s">
        <v>385</v>
      </c>
      <c r="AF121" s="28" t="s">
        <v>54</v>
      </c>
      <c r="AG121" s="27" t="s">
        <v>55</v>
      </c>
    </row>
    <row r="122" spans="1:33" s="32" customFormat="1" ht="51" x14ac:dyDescent="0.25">
      <c r="A122" s="25" t="s">
        <v>386</v>
      </c>
      <c r="B122" s="26">
        <v>86101810</v>
      </c>
      <c r="C122" s="27" t="s">
        <v>387</v>
      </c>
      <c r="D122" s="27" t="s">
        <v>4384</v>
      </c>
      <c r="E122" s="26" t="s">
        <v>4404</v>
      </c>
      <c r="F122" s="35" t="s">
        <v>4522</v>
      </c>
      <c r="G122" s="38" t="s">
        <v>4525</v>
      </c>
      <c r="H122" s="36">
        <v>500000000</v>
      </c>
      <c r="I122" s="36">
        <v>500000000</v>
      </c>
      <c r="J122" s="28" t="s">
        <v>4423</v>
      </c>
      <c r="K122" s="28" t="s">
        <v>48</v>
      </c>
      <c r="L122" s="27" t="s">
        <v>388</v>
      </c>
      <c r="M122" s="27" t="s">
        <v>50</v>
      </c>
      <c r="N122" s="27" t="s">
        <v>389</v>
      </c>
      <c r="O122" s="27" t="s">
        <v>390</v>
      </c>
      <c r="P122" s="28" t="s">
        <v>391</v>
      </c>
      <c r="Q122" s="28" t="s">
        <v>392</v>
      </c>
      <c r="R122" s="28" t="s">
        <v>393</v>
      </c>
      <c r="S122" s="28" t="s">
        <v>394</v>
      </c>
      <c r="T122" s="28" t="s">
        <v>395</v>
      </c>
      <c r="U122" s="29" t="s">
        <v>396</v>
      </c>
      <c r="V122" s="29"/>
      <c r="W122" s="28"/>
      <c r="X122" s="30"/>
      <c r="Y122" s="28"/>
      <c r="Z122" s="28"/>
      <c r="AA122" s="31" t="str">
        <f t="shared" si="1"/>
        <v/>
      </c>
      <c r="AB122" s="29"/>
      <c r="AC122" s="29"/>
      <c r="AD122" s="29"/>
      <c r="AE122" s="27" t="s">
        <v>397</v>
      </c>
      <c r="AF122" s="28" t="s">
        <v>54</v>
      </c>
      <c r="AG122" s="27" t="s">
        <v>398</v>
      </c>
    </row>
    <row r="123" spans="1:33" s="32" customFormat="1" ht="51" x14ac:dyDescent="0.25">
      <c r="A123" s="25" t="s">
        <v>386</v>
      </c>
      <c r="B123" s="26">
        <v>80141626</v>
      </c>
      <c r="C123" s="27" t="s">
        <v>399</v>
      </c>
      <c r="D123" s="27" t="s">
        <v>4383</v>
      </c>
      <c r="E123" s="26" t="s">
        <v>4398</v>
      </c>
      <c r="F123" s="35" t="s">
        <v>4522</v>
      </c>
      <c r="G123" s="38" t="s">
        <v>4525</v>
      </c>
      <c r="H123" s="36">
        <v>250000000</v>
      </c>
      <c r="I123" s="36">
        <v>250000000</v>
      </c>
      <c r="J123" s="28" t="s">
        <v>4423</v>
      </c>
      <c r="K123" s="28" t="s">
        <v>48</v>
      </c>
      <c r="L123" s="27" t="s">
        <v>388</v>
      </c>
      <c r="M123" s="27" t="s">
        <v>50</v>
      </c>
      <c r="N123" s="27" t="s">
        <v>400</v>
      </c>
      <c r="O123" s="27" t="s">
        <v>390</v>
      </c>
      <c r="P123" s="28" t="s">
        <v>391</v>
      </c>
      <c r="Q123" s="28" t="s">
        <v>401</v>
      </c>
      <c r="R123" s="28" t="s">
        <v>393</v>
      </c>
      <c r="S123" s="28" t="s">
        <v>394</v>
      </c>
      <c r="T123" s="28" t="s">
        <v>402</v>
      </c>
      <c r="U123" s="29" t="s">
        <v>396</v>
      </c>
      <c r="V123" s="29"/>
      <c r="W123" s="28"/>
      <c r="X123" s="30"/>
      <c r="Y123" s="28"/>
      <c r="Z123" s="28"/>
      <c r="AA123" s="31" t="str">
        <f t="shared" si="1"/>
        <v/>
      </c>
      <c r="AB123" s="29"/>
      <c r="AC123" s="29"/>
      <c r="AD123" s="29"/>
      <c r="AE123" s="27" t="s">
        <v>397</v>
      </c>
      <c r="AF123" s="28" t="s">
        <v>54</v>
      </c>
      <c r="AG123" s="27" t="s">
        <v>398</v>
      </c>
    </row>
    <row r="124" spans="1:33" s="32" customFormat="1" ht="51" x14ac:dyDescent="0.25">
      <c r="A124" s="25" t="s">
        <v>386</v>
      </c>
      <c r="B124" s="26">
        <v>931315503</v>
      </c>
      <c r="C124" s="27" t="s">
        <v>403</v>
      </c>
      <c r="D124" s="27" t="s">
        <v>4384</v>
      </c>
      <c r="E124" s="26" t="s">
        <v>4398</v>
      </c>
      <c r="F124" s="26" t="s">
        <v>4512</v>
      </c>
      <c r="G124" s="38" t="s">
        <v>4525</v>
      </c>
      <c r="H124" s="36">
        <v>150000000</v>
      </c>
      <c r="I124" s="36">
        <v>150000000</v>
      </c>
      <c r="J124" s="28" t="s">
        <v>4423</v>
      </c>
      <c r="K124" s="28" t="s">
        <v>48</v>
      </c>
      <c r="L124" s="27" t="s">
        <v>388</v>
      </c>
      <c r="M124" s="27" t="s">
        <v>50</v>
      </c>
      <c r="N124" s="27" t="s">
        <v>389</v>
      </c>
      <c r="O124" s="27" t="s">
        <v>390</v>
      </c>
      <c r="P124" s="28" t="s">
        <v>391</v>
      </c>
      <c r="Q124" s="28" t="s">
        <v>404</v>
      </c>
      <c r="R124" s="28" t="s">
        <v>393</v>
      </c>
      <c r="S124" s="28" t="s">
        <v>394</v>
      </c>
      <c r="T124" s="28" t="s">
        <v>405</v>
      </c>
      <c r="U124" s="29" t="s">
        <v>396</v>
      </c>
      <c r="V124" s="29"/>
      <c r="W124" s="28"/>
      <c r="X124" s="30"/>
      <c r="Y124" s="28"/>
      <c r="Z124" s="28"/>
      <c r="AA124" s="31" t="str">
        <f t="shared" si="1"/>
        <v/>
      </c>
      <c r="AB124" s="29"/>
      <c r="AC124" s="29"/>
      <c r="AD124" s="29"/>
      <c r="AE124" s="27" t="s">
        <v>397</v>
      </c>
      <c r="AF124" s="28" t="s">
        <v>54</v>
      </c>
      <c r="AG124" s="27" t="s">
        <v>398</v>
      </c>
    </row>
    <row r="125" spans="1:33" s="32" customFormat="1" ht="51" x14ac:dyDescent="0.25">
      <c r="A125" s="25" t="s">
        <v>386</v>
      </c>
      <c r="B125" s="26">
        <v>92111502</v>
      </c>
      <c r="C125" s="27" t="s">
        <v>406</v>
      </c>
      <c r="D125" s="27" t="s">
        <v>4383</v>
      </c>
      <c r="E125" s="26" t="s">
        <v>4400</v>
      </c>
      <c r="F125" s="26" t="s">
        <v>4512</v>
      </c>
      <c r="G125" s="38" t="s">
        <v>4525</v>
      </c>
      <c r="H125" s="36">
        <v>150000000</v>
      </c>
      <c r="I125" s="36">
        <v>150000000</v>
      </c>
      <c r="J125" s="28" t="s">
        <v>4423</v>
      </c>
      <c r="K125" s="28" t="s">
        <v>48</v>
      </c>
      <c r="L125" s="27" t="s">
        <v>388</v>
      </c>
      <c r="M125" s="27" t="s">
        <v>50</v>
      </c>
      <c r="N125" s="27" t="s">
        <v>389</v>
      </c>
      <c r="O125" s="27" t="s">
        <v>390</v>
      </c>
      <c r="P125" s="28" t="s">
        <v>391</v>
      </c>
      <c r="Q125" s="28" t="s">
        <v>407</v>
      </c>
      <c r="R125" s="28" t="s">
        <v>408</v>
      </c>
      <c r="S125" s="28" t="s">
        <v>409</v>
      </c>
      <c r="T125" s="28" t="s">
        <v>410</v>
      </c>
      <c r="U125" s="29"/>
      <c r="V125" s="29"/>
      <c r="W125" s="28"/>
      <c r="X125" s="30"/>
      <c r="Y125" s="28"/>
      <c r="Z125" s="28"/>
      <c r="AA125" s="31" t="str">
        <f t="shared" si="1"/>
        <v/>
      </c>
      <c r="AB125" s="29"/>
      <c r="AC125" s="29"/>
      <c r="AD125" s="29"/>
      <c r="AE125" s="27" t="s">
        <v>397</v>
      </c>
      <c r="AF125" s="28" t="s">
        <v>54</v>
      </c>
      <c r="AG125" s="27" t="s">
        <v>398</v>
      </c>
    </row>
    <row r="126" spans="1:33" s="32" customFormat="1" ht="51" x14ac:dyDescent="0.25">
      <c r="A126" s="25" t="s">
        <v>386</v>
      </c>
      <c r="B126" s="26">
        <v>92111502</v>
      </c>
      <c r="C126" s="27" t="s">
        <v>411</v>
      </c>
      <c r="D126" s="27" t="s">
        <v>4388</v>
      </c>
      <c r="E126" s="26" t="s">
        <v>4402</v>
      </c>
      <c r="F126" s="26" t="s">
        <v>4512</v>
      </c>
      <c r="G126" s="38" t="s">
        <v>4525</v>
      </c>
      <c r="H126" s="36">
        <v>100000000</v>
      </c>
      <c r="I126" s="36">
        <v>100000000</v>
      </c>
      <c r="J126" s="28" t="s">
        <v>4423</v>
      </c>
      <c r="K126" s="28" t="s">
        <v>48</v>
      </c>
      <c r="L126" s="27" t="s">
        <v>388</v>
      </c>
      <c r="M126" s="27" t="s">
        <v>50</v>
      </c>
      <c r="N126" s="27" t="s">
        <v>389</v>
      </c>
      <c r="O126" s="27" t="s">
        <v>390</v>
      </c>
      <c r="P126" s="28" t="s">
        <v>391</v>
      </c>
      <c r="Q126" s="28" t="s">
        <v>412</v>
      </c>
      <c r="R126" s="28" t="s">
        <v>408</v>
      </c>
      <c r="S126" s="28" t="s">
        <v>409</v>
      </c>
      <c r="T126" s="28" t="s">
        <v>413</v>
      </c>
      <c r="U126" s="29"/>
      <c r="V126" s="29"/>
      <c r="W126" s="28"/>
      <c r="X126" s="30"/>
      <c r="Y126" s="28"/>
      <c r="Z126" s="28"/>
      <c r="AA126" s="31" t="str">
        <f t="shared" si="1"/>
        <v/>
      </c>
      <c r="AB126" s="29"/>
      <c r="AC126" s="29"/>
      <c r="AD126" s="29"/>
      <c r="AE126" s="27" t="s">
        <v>397</v>
      </c>
      <c r="AF126" s="28" t="s">
        <v>54</v>
      </c>
      <c r="AG126" s="27" t="s">
        <v>398</v>
      </c>
    </row>
    <row r="127" spans="1:33" s="32" customFormat="1" ht="89.25" x14ac:dyDescent="0.25">
      <c r="A127" s="25" t="s">
        <v>386</v>
      </c>
      <c r="B127" s="26">
        <v>92111502</v>
      </c>
      <c r="C127" s="27" t="s">
        <v>414</v>
      </c>
      <c r="D127" s="27" t="s">
        <v>4383</v>
      </c>
      <c r="E127" s="26" t="s">
        <v>4402</v>
      </c>
      <c r="F127" s="35" t="s">
        <v>4522</v>
      </c>
      <c r="G127" s="38" t="s">
        <v>4525</v>
      </c>
      <c r="H127" s="36">
        <v>1057721083</v>
      </c>
      <c r="I127" s="36">
        <v>1057721083</v>
      </c>
      <c r="J127" s="28" t="s">
        <v>4423</v>
      </c>
      <c r="K127" s="28" t="s">
        <v>48</v>
      </c>
      <c r="L127" s="27" t="s">
        <v>415</v>
      </c>
      <c r="M127" s="27" t="s">
        <v>50</v>
      </c>
      <c r="N127" s="27" t="s">
        <v>416</v>
      </c>
      <c r="O127" s="27" t="s">
        <v>417</v>
      </c>
      <c r="P127" s="28" t="s">
        <v>418</v>
      </c>
      <c r="Q127" s="28" t="s">
        <v>419</v>
      </c>
      <c r="R127" s="28" t="s">
        <v>420</v>
      </c>
      <c r="S127" s="28" t="s">
        <v>421</v>
      </c>
      <c r="T127" s="28" t="s">
        <v>422</v>
      </c>
      <c r="U127" s="29" t="s">
        <v>423</v>
      </c>
      <c r="V127">
        <v>7243</v>
      </c>
      <c r="W127" s="28">
        <v>17896</v>
      </c>
      <c r="X127" s="30">
        <v>42916</v>
      </c>
      <c r="Y127" s="28">
        <v>90011</v>
      </c>
      <c r="Z127" s="28">
        <v>4600006996</v>
      </c>
      <c r="AA127" s="31">
        <f t="shared" si="1"/>
        <v>1</v>
      </c>
      <c r="AB127" s="29" t="s">
        <v>424</v>
      </c>
      <c r="AC127" s="29" t="s">
        <v>425</v>
      </c>
      <c r="AD127" s="29"/>
      <c r="AE127" s="27" t="s">
        <v>426</v>
      </c>
      <c r="AF127" s="28" t="s">
        <v>54</v>
      </c>
      <c r="AG127" s="27" t="s">
        <v>398</v>
      </c>
    </row>
    <row r="128" spans="1:33" s="32" customFormat="1" ht="76.5" x14ac:dyDescent="0.25">
      <c r="A128" s="25" t="s">
        <v>386</v>
      </c>
      <c r="B128" s="26">
        <v>92111502</v>
      </c>
      <c r="C128" s="27" t="s">
        <v>427</v>
      </c>
      <c r="D128" s="27" t="s">
        <v>4383</v>
      </c>
      <c r="E128" s="26" t="s">
        <v>4400</v>
      </c>
      <c r="F128" s="35" t="s">
        <v>4522</v>
      </c>
      <c r="G128" s="38" t="s">
        <v>4525</v>
      </c>
      <c r="H128" s="36">
        <v>252299214</v>
      </c>
      <c r="I128" s="36">
        <v>252299214</v>
      </c>
      <c r="J128" s="28" t="s">
        <v>4423</v>
      </c>
      <c r="K128" s="28" t="s">
        <v>48</v>
      </c>
      <c r="L128" s="27" t="s">
        <v>415</v>
      </c>
      <c r="M128" s="27" t="s">
        <v>50</v>
      </c>
      <c r="N128" s="27" t="s">
        <v>416</v>
      </c>
      <c r="O128" s="27" t="s">
        <v>417</v>
      </c>
      <c r="P128" s="28" t="s">
        <v>418</v>
      </c>
      <c r="Q128" s="28" t="s">
        <v>419</v>
      </c>
      <c r="R128" s="28" t="s">
        <v>420</v>
      </c>
      <c r="S128" s="28" t="s">
        <v>421</v>
      </c>
      <c r="T128" s="28" t="s">
        <v>422</v>
      </c>
      <c r="U128" s="29" t="s">
        <v>428</v>
      </c>
      <c r="V128" s="29">
        <v>7243</v>
      </c>
      <c r="W128" s="28">
        <v>17919</v>
      </c>
      <c r="X128" s="30">
        <v>42916</v>
      </c>
      <c r="Y128" s="28">
        <v>90011</v>
      </c>
      <c r="Z128" s="28">
        <v>4600006996</v>
      </c>
      <c r="AA128" s="31">
        <f t="shared" si="1"/>
        <v>1</v>
      </c>
      <c r="AB128" s="29" t="s">
        <v>429</v>
      </c>
      <c r="AC128" s="29" t="s">
        <v>425</v>
      </c>
      <c r="AD128" s="29"/>
      <c r="AE128" s="27" t="s">
        <v>430</v>
      </c>
      <c r="AF128" s="28" t="s">
        <v>54</v>
      </c>
      <c r="AG128" s="27" t="s">
        <v>398</v>
      </c>
    </row>
    <row r="129" spans="1:33" s="32" customFormat="1" ht="76.5" x14ac:dyDescent="0.25">
      <c r="A129" s="25" t="s">
        <v>386</v>
      </c>
      <c r="B129" s="26">
        <v>92111502</v>
      </c>
      <c r="C129" s="27" t="s">
        <v>427</v>
      </c>
      <c r="D129" s="27" t="s">
        <v>4383</v>
      </c>
      <c r="E129" s="26" t="s">
        <v>4397</v>
      </c>
      <c r="F129" s="35" t="s">
        <v>4522</v>
      </c>
      <c r="G129" s="38" t="s">
        <v>4525</v>
      </c>
      <c r="H129" s="36">
        <v>39836718</v>
      </c>
      <c r="I129" s="36">
        <v>39836718</v>
      </c>
      <c r="J129" s="28" t="s">
        <v>4423</v>
      </c>
      <c r="K129" s="28" t="s">
        <v>48</v>
      </c>
      <c r="L129" s="27" t="s">
        <v>415</v>
      </c>
      <c r="M129" s="27" t="s">
        <v>50</v>
      </c>
      <c r="N129" s="27" t="s">
        <v>416</v>
      </c>
      <c r="O129" s="27" t="s">
        <v>417</v>
      </c>
      <c r="P129" s="28" t="s">
        <v>418</v>
      </c>
      <c r="Q129" s="28" t="s">
        <v>419</v>
      </c>
      <c r="R129" s="28" t="s">
        <v>420</v>
      </c>
      <c r="S129" s="28" t="s">
        <v>421</v>
      </c>
      <c r="T129" s="28" t="s">
        <v>422</v>
      </c>
      <c r="U129" s="29" t="s">
        <v>431</v>
      </c>
      <c r="V129" s="29">
        <v>7243</v>
      </c>
      <c r="W129" s="28">
        <v>17920</v>
      </c>
      <c r="X129" s="30"/>
      <c r="Y129" s="28"/>
      <c r="Z129" s="28"/>
      <c r="AA129" s="31">
        <f t="shared" si="1"/>
        <v>0</v>
      </c>
      <c r="AB129" s="29" t="s">
        <v>432</v>
      </c>
      <c r="AC129" s="29" t="s">
        <v>378</v>
      </c>
      <c r="AD129" s="29"/>
      <c r="AE129" s="27" t="s">
        <v>430</v>
      </c>
      <c r="AF129" s="28" t="s">
        <v>54</v>
      </c>
      <c r="AG129" s="27" t="s">
        <v>398</v>
      </c>
    </row>
    <row r="130" spans="1:33" s="32" customFormat="1" ht="51" x14ac:dyDescent="0.25">
      <c r="A130" s="25" t="s">
        <v>386</v>
      </c>
      <c r="B130" s="26">
        <v>80111504</v>
      </c>
      <c r="C130" s="27" t="s">
        <v>433</v>
      </c>
      <c r="D130" s="27" t="s">
        <v>4384</v>
      </c>
      <c r="E130" s="26" t="s">
        <v>4398</v>
      </c>
      <c r="F130" s="35" t="s">
        <v>4522</v>
      </c>
      <c r="G130" s="38" t="s">
        <v>4530</v>
      </c>
      <c r="H130" s="36">
        <v>0</v>
      </c>
      <c r="I130" s="36">
        <v>0</v>
      </c>
      <c r="J130" s="28" t="s">
        <v>4423</v>
      </c>
      <c r="K130" s="28" t="s">
        <v>48</v>
      </c>
      <c r="L130" s="27" t="s">
        <v>388</v>
      </c>
      <c r="M130" s="27" t="s">
        <v>50</v>
      </c>
      <c r="N130" s="27" t="s">
        <v>389</v>
      </c>
      <c r="O130" s="27" t="s">
        <v>390</v>
      </c>
      <c r="P130" s="28" t="s">
        <v>434</v>
      </c>
      <c r="Q130" s="28" t="s">
        <v>435</v>
      </c>
      <c r="R130" s="28" t="s">
        <v>436</v>
      </c>
      <c r="S130" s="28"/>
      <c r="T130" s="28" t="s">
        <v>437</v>
      </c>
      <c r="U130" s="29" t="s">
        <v>435</v>
      </c>
      <c r="V130" s="29"/>
      <c r="W130" s="28"/>
      <c r="X130" s="30"/>
      <c r="Y130" s="28"/>
      <c r="Z130" s="28"/>
      <c r="AA130" s="31" t="str">
        <f t="shared" si="1"/>
        <v/>
      </c>
      <c r="AB130" s="29"/>
      <c r="AC130" s="29"/>
      <c r="AD130" s="29"/>
      <c r="AE130" s="27" t="s">
        <v>397</v>
      </c>
      <c r="AF130" s="28" t="s">
        <v>54</v>
      </c>
      <c r="AG130" s="27" t="s">
        <v>398</v>
      </c>
    </row>
    <row r="131" spans="1:33" s="32" customFormat="1" ht="76.5" x14ac:dyDescent="0.25">
      <c r="A131" s="25" t="s">
        <v>438</v>
      </c>
      <c r="B131" s="26">
        <v>86131504</v>
      </c>
      <c r="C131" s="27" t="s">
        <v>439</v>
      </c>
      <c r="D131" s="27" t="s">
        <v>4383</v>
      </c>
      <c r="E131" s="26" t="s">
        <v>4398</v>
      </c>
      <c r="F131" s="35" t="s">
        <v>4522</v>
      </c>
      <c r="G131" s="38" t="s">
        <v>4525</v>
      </c>
      <c r="H131" s="36">
        <f>600000000+500000000</f>
        <v>1100000000</v>
      </c>
      <c r="I131" s="36">
        <f>600000000+500000000</f>
        <v>1100000000</v>
      </c>
      <c r="J131" s="28" t="s">
        <v>59</v>
      </c>
      <c r="K131" s="28" t="s">
        <v>4426</v>
      </c>
      <c r="L131" s="27" t="s">
        <v>440</v>
      </c>
      <c r="M131" s="27" t="s">
        <v>50</v>
      </c>
      <c r="N131" s="27" t="s">
        <v>441</v>
      </c>
      <c r="O131" s="27" t="s">
        <v>442</v>
      </c>
      <c r="P131" s="28" t="s">
        <v>443</v>
      </c>
      <c r="Q131" s="28" t="s">
        <v>444</v>
      </c>
      <c r="R131" s="28" t="s">
        <v>445</v>
      </c>
      <c r="S131" s="28" t="s">
        <v>446</v>
      </c>
      <c r="T131" s="28">
        <v>370107000</v>
      </c>
      <c r="U131" s="29" t="s">
        <v>447</v>
      </c>
      <c r="V131" s="29">
        <v>6359</v>
      </c>
      <c r="W131" s="28">
        <v>16181</v>
      </c>
      <c r="X131" s="30">
        <v>42767</v>
      </c>
      <c r="Y131" s="28" t="s">
        <v>448</v>
      </c>
      <c r="Z131" s="28">
        <v>4600006243</v>
      </c>
      <c r="AA131" s="31">
        <f t="shared" si="1"/>
        <v>1</v>
      </c>
      <c r="AB131" s="29" t="s">
        <v>449</v>
      </c>
      <c r="AC131" s="29" t="s">
        <v>450</v>
      </c>
      <c r="AD131" s="29" t="s">
        <v>451</v>
      </c>
      <c r="AE131" s="27" t="s">
        <v>452</v>
      </c>
      <c r="AF131" s="28" t="s">
        <v>54</v>
      </c>
      <c r="AG131" s="27" t="s">
        <v>453</v>
      </c>
    </row>
    <row r="132" spans="1:33" s="32" customFormat="1" ht="89.25" x14ac:dyDescent="0.25">
      <c r="A132" s="25" t="s">
        <v>438</v>
      </c>
      <c r="B132" s="26">
        <v>80141607</v>
      </c>
      <c r="C132" s="27" t="s">
        <v>454</v>
      </c>
      <c r="D132" s="27" t="s">
        <v>4383</v>
      </c>
      <c r="E132" s="26" t="s">
        <v>4400</v>
      </c>
      <c r="F132" s="35" t="s">
        <v>4522</v>
      </c>
      <c r="G132" s="38" t="s">
        <v>4525</v>
      </c>
      <c r="H132" s="36">
        <f>400000000+500000000</f>
        <v>900000000</v>
      </c>
      <c r="I132" s="36">
        <f>400000000+500000000</f>
        <v>900000000</v>
      </c>
      <c r="J132" s="28" t="s">
        <v>59</v>
      </c>
      <c r="K132" s="28" t="s">
        <v>4426</v>
      </c>
      <c r="L132" s="27" t="s">
        <v>440</v>
      </c>
      <c r="M132" s="27" t="s">
        <v>50</v>
      </c>
      <c r="N132" s="27" t="s">
        <v>441</v>
      </c>
      <c r="O132" s="27" t="s">
        <v>442</v>
      </c>
      <c r="P132" s="28" t="s">
        <v>455</v>
      </c>
      <c r="Q132" s="28" t="s">
        <v>456</v>
      </c>
      <c r="R132" s="28" t="s">
        <v>457</v>
      </c>
      <c r="S132" s="28" t="s">
        <v>458</v>
      </c>
      <c r="T132" s="28">
        <v>370107000</v>
      </c>
      <c r="U132" s="29" t="s">
        <v>459</v>
      </c>
      <c r="V132" s="29">
        <v>6361</v>
      </c>
      <c r="W132" s="28">
        <v>16182</v>
      </c>
      <c r="X132" s="30">
        <v>42767</v>
      </c>
      <c r="Y132" s="28">
        <v>2017060039435</v>
      </c>
      <c r="Z132" s="28">
        <v>4600006201</v>
      </c>
      <c r="AA132" s="31">
        <f t="shared" si="1"/>
        <v>1</v>
      </c>
      <c r="AB132" s="29" t="s">
        <v>460</v>
      </c>
      <c r="AC132" s="29" t="s">
        <v>450</v>
      </c>
      <c r="AD132" s="29" t="s">
        <v>451</v>
      </c>
      <c r="AE132" s="27" t="s">
        <v>452</v>
      </c>
      <c r="AF132" s="28" t="s">
        <v>54</v>
      </c>
      <c r="AG132" s="27" t="s">
        <v>453</v>
      </c>
    </row>
    <row r="133" spans="1:33" s="32" customFormat="1" ht="63.75" x14ac:dyDescent="0.25">
      <c r="A133" s="25" t="s">
        <v>438</v>
      </c>
      <c r="B133" s="26">
        <v>80111504</v>
      </c>
      <c r="C133" s="27" t="s">
        <v>461</v>
      </c>
      <c r="D133" s="27" t="s">
        <v>4384</v>
      </c>
      <c r="E133" s="26" t="s">
        <v>4400</v>
      </c>
      <c r="F133" s="35" t="s">
        <v>4522</v>
      </c>
      <c r="G133" s="38" t="s">
        <v>4525</v>
      </c>
      <c r="H133" s="36">
        <v>22336000</v>
      </c>
      <c r="I133" s="36">
        <v>22336000</v>
      </c>
      <c r="J133" s="28" t="s">
        <v>4423</v>
      </c>
      <c r="K133" s="28" t="s">
        <v>48</v>
      </c>
      <c r="L133" s="27" t="s">
        <v>440</v>
      </c>
      <c r="M133" s="27" t="s">
        <v>50</v>
      </c>
      <c r="N133" s="27" t="s">
        <v>441</v>
      </c>
      <c r="O133" s="27" t="s">
        <v>442</v>
      </c>
      <c r="P133" s="28" t="s">
        <v>462</v>
      </c>
      <c r="Q133" s="28" t="s">
        <v>463</v>
      </c>
      <c r="R133" s="28" t="s">
        <v>464</v>
      </c>
      <c r="S133" s="28">
        <v>20130</v>
      </c>
      <c r="T133" s="28"/>
      <c r="U133" s="29"/>
      <c r="V133" s="29"/>
      <c r="W133" s="28"/>
      <c r="X133" s="30"/>
      <c r="Y133" s="28"/>
      <c r="Z133" s="28"/>
      <c r="AA133" s="31" t="str">
        <f t="shared" si="1"/>
        <v/>
      </c>
      <c r="AB133" s="29"/>
      <c r="AC133" s="29"/>
      <c r="AD133" s="29" t="s">
        <v>465</v>
      </c>
      <c r="AE133" s="27" t="s">
        <v>4313</v>
      </c>
      <c r="AF133" s="28" t="s">
        <v>54</v>
      </c>
      <c r="AG133" s="27" t="s">
        <v>453</v>
      </c>
    </row>
    <row r="134" spans="1:33" s="32" customFormat="1" ht="38.25" x14ac:dyDescent="0.25">
      <c r="A134" s="25" t="s">
        <v>438</v>
      </c>
      <c r="B134" s="26">
        <v>56015000</v>
      </c>
      <c r="C134" s="27" t="s">
        <v>466</v>
      </c>
      <c r="D134" s="27" t="s">
        <v>4386</v>
      </c>
      <c r="E134" s="26" t="s">
        <v>4400</v>
      </c>
      <c r="F134" s="28" t="s">
        <v>4504</v>
      </c>
      <c r="G134" s="38" t="s">
        <v>4525</v>
      </c>
      <c r="H134" s="36">
        <v>159800000</v>
      </c>
      <c r="I134" s="36">
        <v>159800000</v>
      </c>
      <c r="J134" s="28" t="s">
        <v>4423</v>
      </c>
      <c r="K134" s="28" t="s">
        <v>48</v>
      </c>
      <c r="L134" s="27" t="s">
        <v>467</v>
      </c>
      <c r="M134" s="27" t="s">
        <v>468</v>
      </c>
      <c r="N134" s="27" t="s">
        <v>469</v>
      </c>
      <c r="O134" s="27" t="s">
        <v>470</v>
      </c>
      <c r="P134" s="28"/>
      <c r="Q134" s="28"/>
      <c r="R134" s="28"/>
      <c r="S134" s="28"/>
      <c r="T134" s="28"/>
      <c r="U134" s="29"/>
      <c r="V134" s="29"/>
      <c r="W134" s="28"/>
      <c r="X134" s="30"/>
      <c r="Y134" s="28"/>
      <c r="Z134" s="28"/>
      <c r="AA134" s="31" t="str">
        <f t="shared" si="1"/>
        <v/>
      </c>
      <c r="AB134" s="29"/>
      <c r="AC134" s="29"/>
      <c r="AD134" s="29" t="s">
        <v>471</v>
      </c>
      <c r="AE134" s="27" t="s">
        <v>4313</v>
      </c>
      <c r="AF134" s="28" t="s">
        <v>54</v>
      </c>
      <c r="AG134" s="27" t="s">
        <v>453</v>
      </c>
    </row>
    <row r="135" spans="1:33" s="32" customFormat="1" ht="76.5" x14ac:dyDescent="0.25">
      <c r="A135" s="25" t="s">
        <v>438</v>
      </c>
      <c r="B135" s="26">
        <v>86131504</v>
      </c>
      <c r="C135" s="27" t="s">
        <v>472</v>
      </c>
      <c r="D135" s="27" t="s">
        <v>4383</v>
      </c>
      <c r="E135" s="26" t="s">
        <v>4400</v>
      </c>
      <c r="F135" s="35" t="s">
        <v>4522</v>
      </c>
      <c r="G135" s="38" t="s">
        <v>4525</v>
      </c>
      <c r="H135" s="36">
        <v>600000000</v>
      </c>
      <c r="I135" s="36">
        <v>600000000</v>
      </c>
      <c r="J135" s="28" t="s">
        <v>4423</v>
      </c>
      <c r="K135" s="28" t="s">
        <v>48</v>
      </c>
      <c r="L135" s="27" t="s">
        <v>473</v>
      </c>
      <c r="M135" s="27" t="s">
        <v>50</v>
      </c>
      <c r="N135" s="27" t="s">
        <v>474</v>
      </c>
      <c r="O135" s="27" t="s">
        <v>475</v>
      </c>
      <c r="P135" s="28" t="s">
        <v>455</v>
      </c>
      <c r="Q135" s="28" t="s">
        <v>476</v>
      </c>
      <c r="R135" s="28" t="s">
        <v>477</v>
      </c>
      <c r="S135" s="28" t="s">
        <v>478</v>
      </c>
      <c r="T135" s="28">
        <v>370107000</v>
      </c>
      <c r="U135" s="29" t="s">
        <v>479</v>
      </c>
      <c r="V135" s="29"/>
      <c r="W135" s="28"/>
      <c r="X135" s="30"/>
      <c r="Y135" s="28"/>
      <c r="Z135" s="28"/>
      <c r="AA135" s="31" t="str">
        <f t="shared" si="1"/>
        <v/>
      </c>
      <c r="AB135" s="29"/>
      <c r="AC135" s="29"/>
      <c r="AD135" s="29" t="s">
        <v>451</v>
      </c>
      <c r="AE135" s="27" t="s">
        <v>480</v>
      </c>
      <c r="AF135" s="28" t="s">
        <v>54</v>
      </c>
      <c r="AG135" s="27" t="s">
        <v>453</v>
      </c>
    </row>
    <row r="136" spans="1:33" s="32" customFormat="1" ht="63.75" x14ac:dyDescent="0.25">
      <c r="A136" s="25" t="s">
        <v>497</v>
      </c>
      <c r="B136" s="26">
        <v>781818002</v>
      </c>
      <c r="C136" s="27" t="s">
        <v>481</v>
      </c>
      <c r="D136" s="27" t="s">
        <v>4383</v>
      </c>
      <c r="E136" s="26" t="s">
        <v>4405</v>
      </c>
      <c r="F136" s="28" t="s">
        <v>4504</v>
      </c>
      <c r="G136" s="38" t="s">
        <v>4525</v>
      </c>
      <c r="H136" s="36">
        <v>267003243</v>
      </c>
      <c r="I136" s="36">
        <v>267003243</v>
      </c>
      <c r="J136" s="28" t="s">
        <v>4424</v>
      </c>
      <c r="K136" s="28" t="s">
        <v>4425</v>
      </c>
      <c r="L136" s="27" t="s">
        <v>482</v>
      </c>
      <c r="M136" s="27" t="s">
        <v>50</v>
      </c>
      <c r="N136" s="27" t="s">
        <v>483</v>
      </c>
      <c r="O136" s="27" t="s">
        <v>484</v>
      </c>
      <c r="P136" s="28"/>
      <c r="Q136" s="28"/>
      <c r="R136" s="28"/>
      <c r="S136" s="28"/>
      <c r="T136" s="28"/>
      <c r="U136" s="29"/>
      <c r="V136" s="29"/>
      <c r="W136" s="28"/>
      <c r="X136" s="30"/>
      <c r="Y136" s="28" t="s">
        <v>485</v>
      </c>
      <c r="Z136" s="28">
        <v>17160</v>
      </c>
      <c r="AA136" s="31" t="str">
        <f t="shared" si="1"/>
        <v>Información incompleta</v>
      </c>
      <c r="AB136" s="29" t="s">
        <v>186</v>
      </c>
      <c r="AC136" s="29">
        <v>4600007039</v>
      </c>
      <c r="AD136" s="29">
        <v>1</v>
      </c>
      <c r="AE136" s="27" t="s">
        <v>486</v>
      </c>
      <c r="AF136" s="28" t="s">
        <v>54</v>
      </c>
      <c r="AG136" s="27" t="s">
        <v>487</v>
      </c>
    </row>
    <row r="137" spans="1:33" s="32" customFormat="1" ht="63.75" x14ac:dyDescent="0.25">
      <c r="A137" s="25" t="s">
        <v>497</v>
      </c>
      <c r="B137" s="26">
        <v>78111501</v>
      </c>
      <c r="C137" s="27" t="s">
        <v>488</v>
      </c>
      <c r="D137" s="27" t="s">
        <v>4383</v>
      </c>
      <c r="E137" s="26" t="s">
        <v>4405</v>
      </c>
      <c r="F137" s="26" t="s">
        <v>4512</v>
      </c>
      <c r="G137" s="38" t="s">
        <v>4525</v>
      </c>
      <c r="H137" s="36">
        <v>78935719</v>
      </c>
      <c r="I137" s="36">
        <v>78935719</v>
      </c>
      <c r="J137" s="28" t="s">
        <v>4423</v>
      </c>
      <c r="K137" s="28" t="s">
        <v>48</v>
      </c>
      <c r="L137" s="27" t="s">
        <v>482</v>
      </c>
      <c r="M137" s="27" t="s">
        <v>50</v>
      </c>
      <c r="N137" s="27" t="s">
        <v>483</v>
      </c>
      <c r="O137" s="27" t="s">
        <v>484</v>
      </c>
      <c r="P137" s="28"/>
      <c r="Q137" s="28"/>
      <c r="R137" s="28"/>
      <c r="S137" s="28"/>
      <c r="T137" s="28"/>
      <c r="U137" s="29"/>
      <c r="V137" s="29"/>
      <c r="W137" s="28"/>
      <c r="X137" s="30"/>
      <c r="Y137" s="28"/>
      <c r="Z137" s="28"/>
      <c r="AA137" s="31" t="str">
        <f t="shared" si="1"/>
        <v/>
      </c>
      <c r="AB137" s="29"/>
      <c r="AC137" s="29"/>
      <c r="AD137" s="29"/>
      <c r="AE137" s="27" t="s">
        <v>486</v>
      </c>
      <c r="AF137" s="28" t="s">
        <v>54</v>
      </c>
      <c r="AG137" s="27" t="s">
        <v>487</v>
      </c>
    </row>
    <row r="138" spans="1:33" s="32" customFormat="1" ht="63.75" x14ac:dyDescent="0.25">
      <c r="A138" s="25" t="s">
        <v>497</v>
      </c>
      <c r="B138" s="27" t="s">
        <v>4319</v>
      </c>
      <c r="C138" s="27" t="s">
        <v>489</v>
      </c>
      <c r="D138" s="27" t="s">
        <v>4383</v>
      </c>
      <c r="E138" s="26" t="s">
        <v>4399</v>
      </c>
      <c r="F138" s="35" t="s">
        <v>4522</v>
      </c>
      <c r="G138" s="38" t="s">
        <v>4525</v>
      </c>
      <c r="H138" s="36">
        <v>32455141.559999999</v>
      </c>
      <c r="I138" s="36">
        <v>32455141.559999999</v>
      </c>
      <c r="J138" s="28" t="s">
        <v>4423</v>
      </c>
      <c r="K138" s="28" t="s">
        <v>48</v>
      </c>
      <c r="L138" s="27" t="s">
        <v>482</v>
      </c>
      <c r="M138" s="27" t="s">
        <v>50</v>
      </c>
      <c r="N138" s="27" t="s">
        <v>490</v>
      </c>
      <c r="O138" s="27" t="s">
        <v>484</v>
      </c>
      <c r="P138" s="28"/>
      <c r="Q138" s="28"/>
      <c r="R138" s="28"/>
      <c r="S138" s="28"/>
      <c r="T138" s="28"/>
      <c r="U138" s="29"/>
      <c r="V138" s="29"/>
      <c r="W138" s="28"/>
      <c r="X138" s="30"/>
      <c r="Y138" s="28"/>
      <c r="Z138" s="28"/>
      <c r="AA138" s="31" t="str">
        <f t="shared" si="1"/>
        <v/>
      </c>
      <c r="AB138" s="29"/>
      <c r="AC138" s="29"/>
      <c r="AD138" s="29"/>
      <c r="AE138" s="27" t="s">
        <v>491</v>
      </c>
      <c r="AF138" s="28" t="s">
        <v>54</v>
      </c>
      <c r="AG138" s="27" t="s">
        <v>487</v>
      </c>
    </row>
    <row r="139" spans="1:33" s="32" customFormat="1" ht="63.75" x14ac:dyDescent="0.25">
      <c r="A139" s="25" t="s">
        <v>497</v>
      </c>
      <c r="B139" s="26">
        <v>15101504</v>
      </c>
      <c r="C139" s="27" t="s">
        <v>492</v>
      </c>
      <c r="D139" s="27" t="s">
        <v>4384</v>
      </c>
      <c r="E139" s="26" t="s">
        <v>4399</v>
      </c>
      <c r="F139" s="35" t="s">
        <v>4522</v>
      </c>
      <c r="G139" s="38" t="s">
        <v>4525</v>
      </c>
      <c r="H139" s="36">
        <v>416880750</v>
      </c>
      <c r="I139" s="36">
        <v>416880750</v>
      </c>
      <c r="J139" s="28" t="s">
        <v>4423</v>
      </c>
      <c r="K139" s="28" t="s">
        <v>48</v>
      </c>
      <c r="L139" s="27" t="s">
        <v>482</v>
      </c>
      <c r="M139" s="27" t="s">
        <v>50</v>
      </c>
      <c r="N139" s="27" t="s">
        <v>490</v>
      </c>
      <c r="O139" s="27" t="s">
        <v>484</v>
      </c>
      <c r="P139" s="28"/>
      <c r="Q139" s="28"/>
      <c r="R139" s="28"/>
      <c r="S139" s="28"/>
      <c r="T139" s="28"/>
      <c r="U139" s="29"/>
      <c r="V139" s="29"/>
      <c r="W139" s="28"/>
      <c r="X139" s="30"/>
      <c r="Y139" s="28"/>
      <c r="Z139" s="28"/>
      <c r="AA139" s="31" t="str">
        <f t="shared" si="1"/>
        <v/>
      </c>
      <c r="AB139" s="29"/>
      <c r="AC139" s="29"/>
      <c r="AD139" s="29"/>
      <c r="AE139" s="27" t="s">
        <v>491</v>
      </c>
      <c r="AF139" s="28" t="s">
        <v>54</v>
      </c>
      <c r="AG139" s="27" t="s">
        <v>487</v>
      </c>
    </row>
    <row r="140" spans="1:33" s="32" customFormat="1" ht="63.75" x14ac:dyDescent="0.25">
      <c r="A140" s="25" t="s">
        <v>497</v>
      </c>
      <c r="B140" s="26">
        <v>90121502</v>
      </c>
      <c r="C140" s="27" t="s">
        <v>493</v>
      </c>
      <c r="D140" s="27" t="s">
        <v>4383</v>
      </c>
      <c r="E140" s="26" t="s">
        <v>4400</v>
      </c>
      <c r="F140" s="35" t="s">
        <v>4521</v>
      </c>
      <c r="G140" s="38" t="s">
        <v>4525</v>
      </c>
      <c r="H140" s="36">
        <v>158625000</v>
      </c>
      <c r="I140" s="36">
        <v>158625000</v>
      </c>
      <c r="J140" s="28" t="s">
        <v>4423</v>
      </c>
      <c r="K140" s="28" t="s">
        <v>48</v>
      </c>
      <c r="L140" s="27" t="s">
        <v>482</v>
      </c>
      <c r="M140" s="27" t="s">
        <v>50</v>
      </c>
      <c r="N140" s="27" t="s">
        <v>490</v>
      </c>
      <c r="O140" s="27" t="s">
        <v>484</v>
      </c>
      <c r="P140" s="28"/>
      <c r="Q140" s="28"/>
      <c r="R140" s="28"/>
      <c r="S140" s="28"/>
      <c r="T140" s="28"/>
      <c r="U140" s="29"/>
      <c r="V140" s="29"/>
      <c r="W140" s="28"/>
      <c r="X140" s="30"/>
      <c r="Y140" s="28">
        <v>7571</v>
      </c>
      <c r="Z140" s="28" t="s">
        <v>494</v>
      </c>
      <c r="AA140" s="31" t="str">
        <f t="shared" si="1"/>
        <v>Información incompleta</v>
      </c>
      <c r="AB140" s="29" t="s">
        <v>186</v>
      </c>
      <c r="AC140" s="29">
        <v>4600007506</v>
      </c>
      <c r="AD140" s="29">
        <f t="shared" ref="AD140" si="2">+IF(AND(Z140="",AA140="",AB140="",AC140=""),"",IF(AND(Z140&lt;&gt;"",AA140="",AB140="",AC140=""),0%,IF(AND(Z140&lt;&gt;"",AA140&lt;&gt;"",AB140="",AC140=""),33%,IF(AND(Z140&lt;&gt;"",AA140&lt;&gt;"",AB140&lt;&gt;"",AC140=""),66%,IF(AND(Z140&lt;&gt;"",AA140&lt;&gt;"",AB140&lt;&gt;"",AC140&lt;&gt;""),100%,"Información incompleta")))))</f>
        <v>1</v>
      </c>
      <c r="AE140" s="27" t="s">
        <v>495</v>
      </c>
      <c r="AF140" s="28" t="s">
        <v>54</v>
      </c>
      <c r="AG140" s="27" t="s">
        <v>487</v>
      </c>
    </row>
    <row r="141" spans="1:33" s="32" customFormat="1" ht="63.75" x14ac:dyDescent="0.25">
      <c r="A141" s="25" t="s">
        <v>497</v>
      </c>
      <c r="B141" s="26">
        <v>80111504</v>
      </c>
      <c r="C141" s="27" t="s">
        <v>496</v>
      </c>
      <c r="D141" s="27" t="s">
        <v>4383</v>
      </c>
      <c r="E141" s="26" t="s">
        <v>4398</v>
      </c>
      <c r="F141" s="35" t="s">
        <v>4520</v>
      </c>
      <c r="G141" s="38" t="s">
        <v>4525</v>
      </c>
      <c r="H141" s="36">
        <v>17760537</v>
      </c>
      <c r="I141" s="36">
        <v>17760537</v>
      </c>
      <c r="J141" s="28" t="s">
        <v>4423</v>
      </c>
      <c r="K141" s="28" t="s">
        <v>48</v>
      </c>
      <c r="L141" s="27" t="s">
        <v>482</v>
      </c>
      <c r="M141" s="27" t="s">
        <v>50</v>
      </c>
      <c r="N141" s="27" t="s">
        <v>490</v>
      </c>
      <c r="O141" s="27" t="s">
        <v>484</v>
      </c>
      <c r="P141" s="28" t="s">
        <v>462</v>
      </c>
      <c r="Q141" s="28"/>
      <c r="R141" s="28"/>
      <c r="S141" s="28"/>
      <c r="T141" s="28"/>
      <c r="U141" s="29"/>
      <c r="V141" s="29"/>
      <c r="W141" s="28"/>
      <c r="X141" s="30"/>
      <c r="Y141" s="28"/>
      <c r="Z141" s="28"/>
      <c r="AA141" s="31" t="str">
        <f t="shared" ref="AA141:AA204" si="3">+IF(AND(W141="",X141="",Y141="",Z141=""),"",IF(AND(W141&lt;&gt;"",X141="",Y141="",Z141=""),0%,IF(AND(W141&lt;&gt;"",X141&lt;&gt;"",Y141="",Z141=""),33%,IF(AND(W141&lt;&gt;"",X141&lt;&gt;"",Y141&lt;&gt;"",Z141=""),66%,IF(AND(W141&lt;&gt;"",X141&lt;&gt;"",Y141&lt;&gt;"",Z141&lt;&gt;""),100%,"Información incompleta")))))</f>
        <v/>
      </c>
      <c r="AB141" s="29"/>
      <c r="AC141" s="29"/>
      <c r="AD141" s="29"/>
      <c r="AE141" s="27" t="s">
        <v>4313</v>
      </c>
      <c r="AF141" s="28" t="s">
        <v>54</v>
      </c>
      <c r="AG141" s="27" t="s">
        <v>1708</v>
      </c>
    </row>
    <row r="142" spans="1:33" s="32" customFormat="1" ht="63.75" x14ac:dyDescent="0.25">
      <c r="A142" s="25" t="s">
        <v>498</v>
      </c>
      <c r="B142" s="26">
        <v>72121406</v>
      </c>
      <c r="C142" s="27" t="s">
        <v>499</v>
      </c>
      <c r="D142" s="27" t="s">
        <v>4383</v>
      </c>
      <c r="E142" s="26" t="s">
        <v>4400</v>
      </c>
      <c r="F142" s="35" t="s">
        <v>4522</v>
      </c>
      <c r="G142" s="39" t="s">
        <v>4526</v>
      </c>
      <c r="H142" s="36">
        <v>337563078</v>
      </c>
      <c r="I142" s="36">
        <v>337563078</v>
      </c>
      <c r="J142" s="28" t="s">
        <v>4423</v>
      </c>
      <c r="K142" s="28" t="s">
        <v>48</v>
      </c>
      <c r="L142" s="27" t="s">
        <v>500</v>
      </c>
      <c r="M142" s="27" t="s">
        <v>501</v>
      </c>
      <c r="N142" s="27" t="s">
        <v>502</v>
      </c>
      <c r="O142" s="27" t="s">
        <v>503</v>
      </c>
      <c r="P142" s="28" t="s">
        <v>504</v>
      </c>
      <c r="Q142" s="28" t="s">
        <v>48</v>
      </c>
      <c r="R142" s="28" t="s">
        <v>505</v>
      </c>
      <c r="S142" s="28" t="s">
        <v>506</v>
      </c>
      <c r="T142" s="28" t="s">
        <v>48</v>
      </c>
      <c r="U142" s="29" t="s">
        <v>48</v>
      </c>
      <c r="V142" s="29">
        <v>4600004275</v>
      </c>
      <c r="W142" s="28">
        <v>4590</v>
      </c>
      <c r="X142" s="30">
        <v>42179</v>
      </c>
      <c r="Y142" s="28" t="s">
        <v>507</v>
      </c>
      <c r="Z142" s="28">
        <v>4600004275</v>
      </c>
      <c r="AA142" s="31">
        <f t="shared" si="3"/>
        <v>1</v>
      </c>
      <c r="AB142" s="29" t="s">
        <v>508</v>
      </c>
      <c r="AC142" s="29"/>
      <c r="AD142" s="29"/>
      <c r="AE142" s="27" t="s">
        <v>509</v>
      </c>
      <c r="AF142" s="28" t="s">
        <v>510</v>
      </c>
      <c r="AG142" s="27" t="s">
        <v>511</v>
      </c>
    </row>
    <row r="143" spans="1:33" s="32" customFormat="1" ht="76.5" x14ac:dyDescent="0.25">
      <c r="A143" s="25" t="s">
        <v>498</v>
      </c>
      <c r="B143" s="26">
        <v>72121406</v>
      </c>
      <c r="C143" s="27" t="s">
        <v>512</v>
      </c>
      <c r="D143" s="27" t="s">
        <v>4385</v>
      </c>
      <c r="E143" s="26" t="s">
        <v>4402</v>
      </c>
      <c r="F143" s="26" t="s">
        <v>4524</v>
      </c>
      <c r="G143" s="39" t="s">
        <v>4529</v>
      </c>
      <c r="H143" s="36">
        <v>600000000</v>
      </c>
      <c r="I143" s="36">
        <v>600000000</v>
      </c>
      <c r="J143" s="28" t="s">
        <v>4423</v>
      </c>
      <c r="K143" s="28" t="s">
        <v>48</v>
      </c>
      <c r="L143" s="27" t="s">
        <v>500</v>
      </c>
      <c r="M143" s="27" t="s">
        <v>501</v>
      </c>
      <c r="N143" s="27" t="s">
        <v>502</v>
      </c>
      <c r="O143" s="27" t="s">
        <v>503</v>
      </c>
      <c r="P143" s="28" t="s">
        <v>513</v>
      </c>
      <c r="Q143" s="28" t="s">
        <v>514</v>
      </c>
      <c r="R143" s="28" t="s">
        <v>515</v>
      </c>
      <c r="S143" s="28" t="s">
        <v>516</v>
      </c>
      <c r="T143" s="28" t="s">
        <v>517</v>
      </c>
      <c r="U143" s="29" t="s">
        <v>518</v>
      </c>
      <c r="V143" s="29"/>
      <c r="W143" s="28"/>
      <c r="X143" s="30"/>
      <c r="Y143" s="28"/>
      <c r="Z143" s="28"/>
      <c r="AA143" s="31" t="str">
        <f t="shared" si="3"/>
        <v/>
      </c>
      <c r="AB143" s="29"/>
      <c r="AC143" s="29"/>
      <c r="AD143" s="29"/>
      <c r="AE143" s="27" t="s">
        <v>519</v>
      </c>
      <c r="AF143" s="28" t="s">
        <v>520</v>
      </c>
      <c r="AG143" s="27" t="s">
        <v>521</v>
      </c>
    </row>
    <row r="144" spans="1:33" s="32" customFormat="1" ht="76.5" x14ac:dyDescent="0.25">
      <c r="A144" s="25" t="s">
        <v>498</v>
      </c>
      <c r="B144" s="26">
        <v>72121406</v>
      </c>
      <c r="C144" s="27" t="s">
        <v>522</v>
      </c>
      <c r="D144" s="27" t="s">
        <v>4385</v>
      </c>
      <c r="E144" s="26" t="s">
        <v>4402</v>
      </c>
      <c r="F144" s="26" t="s">
        <v>4524</v>
      </c>
      <c r="G144" s="39" t="s">
        <v>4529</v>
      </c>
      <c r="H144" s="36">
        <v>100000000</v>
      </c>
      <c r="I144" s="36">
        <v>100000000</v>
      </c>
      <c r="J144" s="28" t="s">
        <v>4423</v>
      </c>
      <c r="K144" s="28" t="s">
        <v>48</v>
      </c>
      <c r="L144" s="27" t="s">
        <v>500</v>
      </c>
      <c r="M144" s="27" t="s">
        <v>501</v>
      </c>
      <c r="N144" s="27" t="s">
        <v>502</v>
      </c>
      <c r="O144" s="27" t="s">
        <v>503</v>
      </c>
      <c r="P144" s="28" t="s">
        <v>504</v>
      </c>
      <c r="Q144" s="28" t="s">
        <v>523</v>
      </c>
      <c r="R144" s="28" t="s">
        <v>505</v>
      </c>
      <c r="S144" s="28" t="s">
        <v>506</v>
      </c>
      <c r="T144" s="28" t="s">
        <v>523</v>
      </c>
      <c r="U144" s="29" t="s">
        <v>523</v>
      </c>
      <c r="V144" s="29"/>
      <c r="W144" s="28"/>
      <c r="X144" s="30"/>
      <c r="Y144" s="28"/>
      <c r="Z144" s="28"/>
      <c r="AA144" s="31" t="str">
        <f t="shared" si="3"/>
        <v/>
      </c>
      <c r="AB144" s="29"/>
      <c r="AC144" s="29"/>
      <c r="AD144" s="29"/>
      <c r="AE144" s="27" t="s">
        <v>519</v>
      </c>
      <c r="AF144" s="28" t="s">
        <v>520</v>
      </c>
      <c r="AG144" s="27" t="s">
        <v>521</v>
      </c>
    </row>
    <row r="145" spans="1:33" s="32" customFormat="1" ht="76.5" x14ac:dyDescent="0.25">
      <c r="A145" s="25" t="s">
        <v>498</v>
      </c>
      <c r="B145" s="26">
        <v>72121406</v>
      </c>
      <c r="C145" s="27" t="s">
        <v>522</v>
      </c>
      <c r="D145" s="27" t="s">
        <v>4385</v>
      </c>
      <c r="E145" s="26" t="s">
        <v>4402</v>
      </c>
      <c r="F145" s="26" t="s">
        <v>4524</v>
      </c>
      <c r="G145" s="39" t="s">
        <v>4529</v>
      </c>
      <c r="H145" s="36">
        <v>300000000</v>
      </c>
      <c r="I145" s="36">
        <v>300000000</v>
      </c>
      <c r="J145" s="28" t="s">
        <v>4423</v>
      </c>
      <c r="K145" s="28" t="s">
        <v>48</v>
      </c>
      <c r="L145" s="27" t="s">
        <v>500</v>
      </c>
      <c r="M145" s="27" t="s">
        <v>501</v>
      </c>
      <c r="N145" s="27" t="s">
        <v>502</v>
      </c>
      <c r="O145" s="27" t="s">
        <v>503</v>
      </c>
      <c r="P145" s="28" t="s">
        <v>513</v>
      </c>
      <c r="Q145" s="28" t="s">
        <v>523</v>
      </c>
      <c r="R145" s="28" t="s">
        <v>515</v>
      </c>
      <c r="S145" s="28" t="s">
        <v>516</v>
      </c>
      <c r="T145" s="28" t="s">
        <v>523</v>
      </c>
      <c r="U145" s="29" t="s">
        <v>523</v>
      </c>
      <c r="V145" s="29"/>
      <c r="W145" s="28"/>
      <c r="X145" s="30"/>
      <c r="Y145" s="28"/>
      <c r="Z145" s="28"/>
      <c r="AA145" s="31" t="str">
        <f t="shared" si="3"/>
        <v/>
      </c>
      <c r="AB145" s="29"/>
      <c r="AC145" s="29"/>
      <c r="AD145" s="29"/>
      <c r="AE145" s="27" t="s">
        <v>519</v>
      </c>
      <c r="AF145" s="28" t="s">
        <v>520</v>
      </c>
      <c r="AG145" s="27" t="s">
        <v>521</v>
      </c>
    </row>
    <row r="146" spans="1:33" s="32" customFormat="1" ht="102" x14ac:dyDescent="0.25">
      <c r="A146" s="25" t="s">
        <v>498</v>
      </c>
      <c r="B146" s="26">
        <v>72121406</v>
      </c>
      <c r="C146" s="27" t="s">
        <v>524</v>
      </c>
      <c r="D146" s="27" t="s">
        <v>4385</v>
      </c>
      <c r="E146" s="26" t="s">
        <v>4402</v>
      </c>
      <c r="F146" s="26" t="s">
        <v>4524</v>
      </c>
      <c r="G146" s="39" t="s">
        <v>4529</v>
      </c>
      <c r="H146" s="36">
        <v>100000000</v>
      </c>
      <c r="I146" s="36">
        <v>100000000</v>
      </c>
      <c r="J146" s="28" t="s">
        <v>4423</v>
      </c>
      <c r="K146" s="28" t="s">
        <v>48</v>
      </c>
      <c r="L146" s="27" t="s">
        <v>500</v>
      </c>
      <c r="M146" s="27" t="s">
        <v>501</v>
      </c>
      <c r="N146" s="27" t="s">
        <v>502</v>
      </c>
      <c r="O146" s="27" t="s">
        <v>503</v>
      </c>
      <c r="P146" s="28" t="s">
        <v>504</v>
      </c>
      <c r="Q146" s="28" t="s">
        <v>523</v>
      </c>
      <c r="R146" s="28" t="s">
        <v>505</v>
      </c>
      <c r="S146" s="28" t="s">
        <v>506</v>
      </c>
      <c r="T146" s="28" t="s">
        <v>523</v>
      </c>
      <c r="U146" s="29" t="s">
        <v>523</v>
      </c>
      <c r="V146" s="29"/>
      <c r="W146" s="28"/>
      <c r="X146" s="30"/>
      <c r="Y146" s="28"/>
      <c r="Z146" s="28"/>
      <c r="AA146" s="31" t="str">
        <f t="shared" si="3"/>
        <v/>
      </c>
      <c r="AB146" s="29"/>
      <c r="AC146" s="29"/>
      <c r="AD146" s="29"/>
      <c r="AE146" s="27" t="s">
        <v>519</v>
      </c>
      <c r="AF146" s="28" t="s">
        <v>520</v>
      </c>
      <c r="AG146" s="27" t="s">
        <v>521</v>
      </c>
    </row>
    <row r="147" spans="1:33" s="32" customFormat="1" ht="102" x14ac:dyDescent="0.25">
      <c r="A147" s="25" t="s">
        <v>498</v>
      </c>
      <c r="B147" s="26">
        <v>72121406</v>
      </c>
      <c r="C147" s="27" t="s">
        <v>524</v>
      </c>
      <c r="D147" s="27" t="s">
        <v>4385</v>
      </c>
      <c r="E147" s="26" t="s">
        <v>4398</v>
      </c>
      <c r="F147" s="26" t="s">
        <v>4524</v>
      </c>
      <c r="G147" s="39" t="s">
        <v>4529</v>
      </c>
      <c r="H147" s="36">
        <v>200000000</v>
      </c>
      <c r="I147" s="36">
        <v>200000000</v>
      </c>
      <c r="J147" s="28" t="s">
        <v>4423</v>
      </c>
      <c r="K147" s="28" t="s">
        <v>48</v>
      </c>
      <c r="L147" s="27" t="s">
        <v>500</v>
      </c>
      <c r="M147" s="27" t="s">
        <v>501</v>
      </c>
      <c r="N147" s="27" t="s">
        <v>502</v>
      </c>
      <c r="O147" s="27" t="s">
        <v>503</v>
      </c>
      <c r="P147" s="28" t="s">
        <v>513</v>
      </c>
      <c r="Q147" s="28" t="s">
        <v>523</v>
      </c>
      <c r="R147" s="28" t="s">
        <v>515</v>
      </c>
      <c r="S147" s="28" t="s">
        <v>516</v>
      </c>
      <c r="T147" s="28" t="s">
        <v>523</v>
      </c>
      <c r="U147" s="29" t="s">
        <v>523</v>
      </c>
      <c r="V147" s="29"/>
      <c r="W147" s="28"/>
      <c r="X147" s="30"/>
      <c r="Y147" s="28"/>
      <c r="Z147" s="28"/>
      <c r="AA147" s="31" t="str">
        <f t="shared" si="3"/>
        <v/>
      </c>
      <c r="AB147" s="29"/>
      <c r="AC147" s="29"/>
      <c r="AD147" s="29"/>
      <c r="AE147" s="27" t="s">
        <v>519</v>
      </c>
      <c r="AF147" s="28" t="s">
        <v>520</v>
      </c>
      <c r="AG147" s="27" t="s">
        <v>521</v>
      </c>
    </row>
    <row r="148" spans="1:33" s="32" customFormat="1" ht="63.75" x14ac:dyDescent="0.25">
      <c r="A148" s="25" t="s">
        <v>498</v>
      </c>
      <c r="B148" s="26">
        <v>72121406</v>
      </c>
      <c r="C148" s="27" t="s">
        <v>525</v>
      </c>
      <c r="D148" s="27" t="s">
        <v>4385</v>
      </c>
      <c r="E148" s="26" t="s">
        <v>4398</v>
      </c>
      <c r="F148" s="28" t="s">
        <v>4504</v>
      </c>
      <c r="G148" s="39" t="s">
        <v>4529</v>
      </c>
      <c r="H148" s="36">
        <v>900000000</v>
      </c>
      <c r="I148" s="36">
        <v>900000000</v>
      </c>
      <c r="J148" s="28" t="s">
        <v>4423</v>
      </c>
      <c r="K148" s="28" t="s">
        <v>48</v>
      </c>
      <c r="L148" s="27" t="s">
        <v>500</v>
      </c>
      <c r="M148" s="27" t="s">
        <v>501</v>
      </c>
      <c r="N148" s="27" t="s">
        <v>502</v>
      </c>
      <c r="O148" s="27" t="s">
        <v>503</v>
      </c>
      <c r="P148" s="28" t="s">
        <v>513</v>
      </c>
      <c r="Q148" s="28" t="s">
        <v>514</v>
      </c>
      <c r="R148" s="28" t="s">
        <v>515</v>
      </c>
      <c r="S148" s="28" t="s">
        <v>516</v>
      </c>
      <c r="T148" s="28" t="s">
        <v>526</v>
      </c>
      <c r="U148" s="29" t="s">
        <v>526</v>
      </c>
      <c r="V148" s="29"/>
      <c r="W148" s="28"/>
      <c r="X148" s="30"/>
      <c r="Y148" s="28"/>
      <c r="Z148" s="28"/>
      <c r="AA148" s="31" t="str">
        <f t="shared" si="3"/>
        <v/>
      </c>
      <c r="AB148" s="29"/>
      <c r="AC148" s="29"/>
      <c r="AD148" s="29"/>
      <c r="AE148" s="27" t="s">
        <v>527</v>
      </c>
      <c r="AF148" s="28" t="s">
        <v>528</v>
      </c>
      <c r="AG148" s="27" t="s">
        <v>529</v>
      </c>
    </row>
    <row r="149" spans="1:33" s="32" customFormat="1" ht="63.75" x14ac:dyDescent="0.25">
      <c r="A149" s="25" t="s">
        <v>498</v>
      </c>
      <c r="B149" s="26">
        <v>81101515</v>
      </c>
      <c r="C149" s="27" t="s">
        <v>530</v>
      </c>
      <c r="D149" s="27" t="s">
        <v>4385</v>
      </c>
      <c r="E149" s="26" t="s">
        <v>4398</v>
      </c>
      <c r="F149" s="26" t="s">
        <v>4523</v>
      </c>
      <c r="G149" s="39" t="s">
        <v>4529</v>
      </c>
      <c r="H149" s="36">
        <v>90000000</v>
      </c>
      <c r="I149" s="36">
        <v>90000000</v>
      </c>
      <c r="J149" s="28" t="s">
        <v>4423</v>
      </c>
      <c r="K149" s="28" t="s">
        <v>48</v>
      </c>
      <c r="L149" s="27" t="s">
        <v>500</v>
      </c>
      <c r="M149" s="27" t="s">
        <v>501</v>
      </c>
      <c r="N149" s="27" t="s">
        <v>502</v>
      </c>
      <c r="O149" s="27" t="s">
        <v>503</v>
      </c>
      <c r="P149" s="28" t="s">
        <v>513</v>
      </c>
      <c r="Q149" s="28" t="s">
        <v>514</v>
      </c>
      <c r="R149" s="28" t="s">
        <v>515</v>
      </c>
      <c r="S149" s="28" t="s">
        <v>516</v>
      </c>
      <c r="T149" s="28" t="s">
        <v>526</v>
      </c>
      <c r="U149" s="29" t="s">
        <v>526</v>
      </c>
      <c r="V149" s="29"/>
      <c r="W149" s="28"/>
      <c r="X149" s="30"/>
      <c r="Y149" s="28"/>
      <c r="Z149" s="28"/>
      <c r="AA149" s="31" t="str">
        <f t="shared" si="3"/>
        <v/>
      </c>
      <c r="AB149" s="29"/>
      <c r="AC149" s="29"/>
      <c r="AD149" s="29"/>
      <c r="AE149" s="27" t="s">
        <v>531</v>
      </c>
      <c r="AF149" s="28" t="s">
        <v>510</v>
      </c>
      <c r="AG149" s="27" t="s">
        <v>511</v>
      </c>
    </row>
    <row r="150" spans="1:33" s="32" customFormat="1" ht="76.5" x14ac:dyDescent="0.25">
      <c r="A150" s="25" t="s">
        <v>498</v>
      </c>
      <c r="B150" s="26">
        <v>72121406</v>
      </c>
      <c r="C150" s="27" t="s">
        <v>532</v>
      </c>
      <c r="D150" s="27" t="s">
        <v>4385</v>
      </c>
      <c r="E150" s="26" t="s">
        <v>4400</v>
      </c>
      <c r="F150" s="26" t="s">
        <v>4524</v>
      </c>
      <c r="G150" s="39" t="s">
        <v>4529</v>
      </c>
      <c r="H150" s="36">
        <v>650000000</v>
      </c>
      <c r="I150" s="36">
        <v>650000000</v>
      </c>
      <c r="J150" s="28" t="s">
        <v>4423</v>
      </c>
      <c r="K150" s="28" t="s">
        <v>48</v>
      </c>
      <c r="L150" s="27" t="s">
        <v>500</v>
      </c>
      <c r="M150" s="27" t="s">
        <v>501</v>
      </c>
      <c r="N150" s="27" t="s">
        <v>502</v>
      </c>
      <c r="O150" s="27" t="s">
        <v>503</v>
      </c>
      <c r="P150" s="28" t="s">
        <v>513</v>
      </c>
      <c r="Q150" s="28" t="s">
        <v>533</v>
      </c>
      <c r="R150" s="28" t="s">
        <v>515</v>
      </c>
      <c r="S150" s="28" t="s">
        <v>516</v>
      </c>
      <c r="T150" s="28" t="s">
        <v>533</v>
      </c>
      <c r="U150" s="29" t="s">
        <v>533</v>
      </c>
      <c r="V150" s="29"/>
      <c r="W150" s="28"/>
      <c r="X150" s="30"/>
      <c r="Y150" s="28"/>
      <c r="Z150" s="28"/>
      <c r="AA150" s="31" t="str">
        <f t="shared" si="3"/>
        <v/>
      </c>
      <c r="AB150" s="29"/>
      <c r="AC150" s="29"/>
      <c r="AD150" s="29"/>
      <c r="AE150" s="27" t="s">
        <v>534</v>
      </c>
      <c r="AF150" s="28" t="s">
        <v>520</v>
      </c>
      <c r="AG150" s="27" t="s">
        <v>521</v>
      </c>
    </row>
    <row r="151" spans="1:33" s="32" customFormat="1" ht="76.5" x14ac:dyDescent="0.25">
      <c r="A151" s="25" t="s">
        <v>498</v>
      </c>
      <c r="B151" s="26">
        <v>72121406</v>
      </c>
      <c r="C151" s="27" t="s">
        <v>535</v>
      </c>
      <c r="D151" s="27" t="s">
        <v>4385</v>
      </c>
      <c r="E151" s="26" t="s">
        <v>4398</v>
      </c>
      <c r="F151" s="26" t="s">
        <v>4524</v>
      </c>
      <c r="G151" s="39" t="s">
        <v>4529</v>
      </c>
      <c r="H151" s="36">
        <v>730000000</v>
      </c>
      <c r="I151" s="36">
        <v>730000000</v>
      </c>
      <c r="J151" s="28" t="s">
        <v>4423</v>
      </c>
      <c r="K151" s="28" t="s">
        <v>48</v>
      </c>
      <c r="L151" s="27" t="s">
        <v>500</v>
      </c>
      <c r="M151" s="27" t="s">
        <v>501</v>
      </c>
      <c r="N151" s="27" t="s">
        <v>502</v>
      </c>
      <c r="O151" s="27" t="s">
        <v>503</v>
      </c>
      <c r="P151" s="28" t="s">
        <v>513</v>
      </c>
      <c r="Q151" s="28" t="s">
        <v>523</v>
      </c>
      <c r="R151" s="28" t="s">
        <v>515</v>
      </c>
      <c r="S151" s="28" t="s">
        <v>516</v>
      </c>
      <c r="T151" s="28" t="s">
        <v>523</v>
      </c>
      <c r="U151" s="29" t="s">
        <v>523</v>
      </c>
      <c r="V151" s="29"/>
      <c r="W151" s="28"/>
      <c r="X151" s="30"/>
      <c r="Y151" s="28"/>
      <c r="Z151" s="28"/>
      <c r="AA151" s="31" t="str">
        <f t="shared" si="3"/>
        <v/>
      </c>
      <c r="AB151" s="29"/>
      <c r="AC151" s="29"/>
      <c r="AD151" s="29"/>
      <c r="AE151" s="27" t="s">
        <v>536</v>
      </c>
      <c r="AF151" s="28" t="s">
        <v>520</v>
      </c>
      <c r="AG151" s="27" t="s">
        <v>521</v>
      </c>
    </row>
    <row r="152" spans="1:33" s="32" customFormat="1" ht="63.75" x14ac:dyDescent="0.25">
      <c r="A152" s="25" t="s">
        <v>498</v>
      </c>
      <c r="B152" s="26">
        <v>72121406</v>
      </c>
      <c r="C152" s="27" t="s">
        <v>537</v>
      </c>
      <c r="D152" s="27" t="s">
        <v>4385</v>
      </c>
      <c r="E152" s="26" t="s">
        <v>4398</v>
      </c>
      <c r="F152" s="28" t="s">
        <v>4504</v>
      </c>
      <c r="G152" s="39" t="s">
        <v>4529</v>
      </c>
      <c r="H152" s="36">
        <v>1000000000</v>
      </c>
      <c r="I152" s="36">
        <v>1000000000</v>
      </c>
      <c r="J152" s="28" t="s">
        <v>4423</v>
      </c>
      <c r="K152" s="28" t="s">
        <v>48</v>
      </c>
      <c r="L152" s="27" t="s">
        <v>500</v>
      </c>
      <c r="M152" s="27" t="s">
        <v>501</v>
      </c>
      <c r="N152" s="27" t="s">
        <v>502</v>
      </c>
      <c r="O152" s="27" t="s">
        <v>503</v>
      </c>
      <c r="P152" s="28" t="s">
        <v>513</v>
      </c>
      <c r="Q152" s="28" t="s">
        <v>533</v>
      </c>
      <c r="R152" s="28" t="s">
        <v>515</v>
      </c>
      <c r="S152" s="28" t="s">
        <v>516</v>
      </c>
      <c r="T152" s="28" t="s">
        <v>533</v>
      </c>
      <c r="U152" s="29" t="s">
        <v>533</v>
      </c>
      <c r="V152" s="29"/>
      <c r="W152" s="28"/>
      <c r="X152" s="30"/>
      <c r="Y152" s="28"/>
      <c r="Z152" s="28"/>
      <c r="AA152" s="31" t="str">
        <f t="shared" si="3"/>
        <v/>
      </c>
      <c r="AB152" s="29"/>
      <c r="AC152" s="29"/>
      <c r="AD152" s="29"/>
      <c r="AE152" s="27" t="s">
        <v>527</v>
      </c>
      <c r="AF152" s="28" t="s">
        <v>528</v>
      </c>
      <c r="AG152" s="27" t="s">
        <v>529</v>
      </c>
    </row>
    <row r="153" spans="1:33" s="32" customFormat="1" ht="63.75" x14ac:dyDescent="0.25">
      <c r="A153" s="25" t="s">
        <v>498</v>
      </c>
      <c r="B153" s="26">
        <v>81101515</v>
      </c>
      <c r="C153" s="27" t="s">
        <v>538</v>
      </c>
      <c r="D153" s="27" t="s">
        <v>4385</v>
      </c>
      <c r="E153" s="26" t="s">
        <v>4404</v>
      </c>
      <c r="F153" s="26" t="s">
        <v>4523</v>
      </c>
      <c r="G153" s="39" t="s">
        <v>4529</v>
      </c>
      <c r="H153" s="36">
        <v>100000000</v>
      </c>
      <c r="I153" s="36">
        <v>100000000</v>
      </c>
      <c r="J153" s="28" t="s">
        <v>4423</v>
      </c>
      <c r="K153" s="28" t="s">
        <v>48</v>
      </c>
      <c r="L153" s="27" t="s">
        <v>500</v>
      </c>
      <c r="M153" s="27" t="s">
        <v>501</v>
      </c>
      <c r="N153" s="27" t="s">
        <v>502</v>
      </c>
      <c r="O153" s="27" t="s">
        <v>503</v>
      </c>
      <c r="P153" s="28" t="s">
        <v>513</v>
      </c>
      <c r="Q153" s="28" t="s">
        <v>533</v>
      </c>
      <c r="R153" s="28" t="s">
        <v>515</v>
      </c>
      <c r="S153" s="28" t="s">
        <v>516</v>
      </c>
      <c r="T153" s="28" t="s">
        <v>533</v>
      </c>
      <c r="U153" s="29" t="s">
        <v>533</v>
      </c>
      <c r="V153" s="29"/>
      <c r="W153" s="28"/>
      <c r="X153" s="30"/>
      <c r="Y153" s="28"/>
      <c r="Z153" s="28"/>
      <c r="AA153" s="31" t="str">
        <f t="shared" si="3"/>
        <v/>
      </c>
      <c r="AB153" s="29"/>
      <c r="AC153" s="29"/>
      <c r="AD153" s="29"/>
      <c r="AE153" s="27" t="s">
        <v>539</v>
      </c>
      <c r="AF153" s="28" t="s">
        <v>510</v>
      </c>
      <c r="AG153" s="27" t="s">
        <v>511</v>
      </c>
    </row>
    <row r="154" spans="1:33" s="32" customFormat="1" ht="76.5" x14ac:dyDescent="0.25">
      <c r="A154" s="25" t="s">
        <v>498</v>
      </c>
      <c r="B154" s="26">
        <v>72121406</v>
      </c>
      <c r="C154" s="27" t="s">
        <v>540</v>
      </c>
      <c r="D154" s="27" t="s">
        <v>4385</v>
      </c>
      <c r="E154" s="26" t="s">
        <v>4399</v>
      </c>
      <c r="F154" s="26" t="s">
        <v>4524</v>
      </c>
      <c r="G154" s="39" t="s">
        <v>4526</v>
      </c>
      <c r="H154" s="36">
        <v>350000000</v>
      </c>
      <c r="I154" s="36">
        <v>350000000</v>
      </c>
      <c r="J154" s="28" t="s">
        <v>4423</v>
      </c>
      <c r="K154" s="28" t="s">
        <v>48</v>
      </c>
      <c r="L154" s="27" t="s">
        <v>500</v>
      </c>
      <c r="M154" s="27" t="s">
        <v>501</v>
      </c>
      <c r="N154" s="27" t="s">
        <v>502</v>
      </c>
      <c r="O154" s="27" t="s">
        <v>503</v>
      </c>
      <c r="P154" s="28" t="s">
        <v>504</v>
      </c>
      <c r="Q154" s="28" t="s">
        <v>541</v>
      </c>
      <c r="R154" s="28" t="s">
        <v>505</v>
      </c>
      <c r="S154" s="28" t="s">
        <v>506</v>
      </c>
      <c r="T154" s="28" t="s">
        <v>541</v>
      </c>
      <c r="U154" s="29" t="s">
        <v>541</v>
      </c>
      <c r="V154" s="29"/>
      <c r="W154" s="28"/>
      <c r="X154" s="30"/>
      <c r="Y154" s="28"/>
      <c r="Z154" s="28"/>
      <c r="AA154" s="31" t="str">
        <f t="shared" si="3"/>
        <v/>
      </c>
      <c r="AB154" s="29"/>
      <c r="AC154" s="29"/>
      <c r="AD154" s="29"/>
      <c r="AE154" s="27" t="s">
        <v>536</v>
      </c>
      <c r="AF154" s="28" t="s">
        <v>520</v>
      </c>
      <c r="AG154" s="27" t="s">
        <v>521</v>
      </c>
    </row>
    <row r="155" spans="1:33" s="32" customFormat="1" ht="89.25" x14ac:dyDescent="0.25">
      <c r="A155" s="25" t="s">
        <v>498</v>
      </c>
      <c r="B155" s="26">
        <v>72121406</v>
      </c>
      <c r="C155" s="27" t="s">
        <v>542</v>
      </c>
      <c r="D155" s="27" t="s">
        <v>4385</v>
      </c>
      <c r="E155" s="26" t="s">
        <v>4399</v>
      </c>
      <c r="F155" s="35" t="s">
        <v>4522</v>
      </c>
      <c r="G155" s="39" t="s">
        <v>4529</v>
      </c>
      <c r="H155" s="36">
        <v>1970560944</v>
      </c>
      <c r="I155" s="36">
        <v>1970560944</v>
      </c>
      <c r="J155" s="28" t="s">
        <v>4423</v>
      </c>
      <c r="K155" s="28" t="s">
        <v>48</v>
      </c>
      <c r="L155" s="27" t="s">
        <v>500</v>
      </c>
      <c r="M155" s="27" t="s">
        <v>501</v>
      </c>
      <c r="N155" s="27" t="s">
        <v>502</v>
      </c>
      <c r="O155" s="27" t="s">
        <v>503</v>
      </c>
      <c r="P155" s="28" t="s">
        <v>543</v>
      </c>
      <c r="Q155" s="28" t="s">
        <v>514</v>
      </c>
      <c r="R155" s="28" t="s">
        <v>515</v>
      </c>
      <c r="S155" s="28" t="s">
        <v>516</v>
      </c>
      <c r="T155" s="28" t="s">
        <v>544</v>
      </c>
      <c r="U155" s="29" t="s">
        <v>518</v>
      </c>
      <c r="V155" s="29"/>
      <c r="W155" s="28"/>
      <c r="X155" s="30"/>
      <c r="Y155" s="28"/>
      <c r="Z155" s="28"/>
      <c r="AA155" s="31" t="str">
        <f t="shared" si="3"/>
        <v/>
      </c>
      <c r="AB155" s="29"/>
      <c r="AC155" s="29"/>
      <c r="AD155" s="29"/>
      <c r="AE155" s="27" t="s">
        <v>545</v>
      </c>
      <c r="AF155" s="28" t="s">
        <v>510</v>
      </c>
      <c r="AG155" s="27" t="s">
        <v>511</v>
      </c>
    </row>
    <row r="156" spans="1:33" s="32" customFormat="1" ht="89.25" x14ac:dyDescent="0.25">
      <c r="A156" s="25" t="s">
        <v>498</v>
      </c>
      <c r="B156" s="26">
        <v>72121406</v>
      </c>
      <c r="C156" s="27" t="s">
        <v>542</v>
      </c>
      <c r="D156" s="27" t="s">
        <v>4385</v>
      </c>
      <c r="E156" s="26" t="s">
        <v>4399</v>
      </c>
      <c r="F156" s="35" t="s">
        <v>4522</v>
      </c>
      <c r="G156" s="39" t="s">
        <v>4529</v>
      </c>
      <c r="H156" s="36">
        <v>275477056</v>
      </c>
      <c r="I156" s="36">
        <v>275477056</v>
      </c>
      <c r="J156" s="28" t="s">
        <v>4423</v>
      </c>
      <c r="K156" s="28" t="s">
        <v>48</v>
      </c>
      <c r="L156" s="27" t="s">
        <v>500</v>
      </c>
      <c r="M156" s="27" t="s">
        <v>501</v>
      </c>
      <c r="N156" s="27" t="s">
        <v>502</v>
      </c>
      <c r="O156" s="27" t="s">
        <v>503</v>
      </c>
      <c r="P156" s="28" t="s">
        <v>543</v>
      </c>
      <c r="Q156" s="28" t="s">
        <v>514</v>
      </c>
      <c r="R156" s="28" t="s">
        <v>505</v>
      </c>
      <c r="S156" s="28" t="s">
        <v>506</v>
      </c>
      <c r="T156" s="28" t="s">
        <v>544</v>
      </c>
      <c r="U156" s="29" t="s">
        <v>518</v>
      </c>
      <c r="V156" s="29"/>
      <c r="W156" s="28"/>
      <c r="X156" s="30"/>
      <c r="Y156" s="28"/>
      <c r="Z156" s="28"/>
      <c r="AA156" s="31" t="str">
        <f t="shared" si="3"/>
        <v/>
      </c>
      <c r="AB156" s="29"/>
      <c r="AC156" s="29"/>
      <c r="AD156" s="29"/>
      <c r="AE156" s="27" t="s">
        <v>545</v>
      </c>
      <c r="AF156" s="28" t="s">
        <v>510</v>
      </c>
      <c r="AG156" s="27" t="s">
        <v>511</v>
      </c>
    </row>
    <row r="157" spans="1:33" s="32" customFormat="1" ht="89.25" x14ac:dyDescent="0.25">
      <c r="A157" s="25" t="s">
        <v>498</v>
      </c>
      <c r="B157" s="26">
        <v>72121406</v>
      </c>
      <c r="C157" s="27" t="s">
        <v>542</v>
      </c>
      <c r="D157" s="27" t="s">
        <v>4385</v>
      </c>
      <c r="E157" s="26" t="s">
        <v>4400</v>
      </c>
      <c r="F157" s="35" t="s">
        <v>4522</v>
      </c>
      <c r="G157" s="39" t="s">
        <v>4526</v>
      </c>
      <c r="H157" s="36">
        <v>1190048483</v>
      </c>
      <c r="I157" s="36">
        <v>1190048483</v>
      </c>
      <c r="J157" s="28" t="s">
        <v>4423</v>
      </c>
      <c r="K157" s="28" t="s">
        <v>48</v>
      </c>
      <c r="L157" s="27" t="s">
        <v>500</v>
      </c>
      <c r="M157" s="27" t="s">
        <v>501</v>
      </c>
      <c r="N157" s="27" t="s">
        <v>502</v>
      </c>
      <c r="O157" s="27" t="s">
        <v>503</v>
      </c>
      <c r="P157" s="28" t="s">
        <v>504</v>
      </c>
      <c r="Q157" s="28" t="s">
        <v>546</v>
      </c>
      <c r="R157" s="28" t="s">
        <v>505</v>
      </c>
      <c r="S157" s="28" t="s">
        <v>506</v>
      </c>
      <c r="T157" s="28" t="s">
        <v>544</v>
      </c>
      <c r="U157" s="29" t="s">
        <v>518</v>
      </c>
      <c r="V157" s="29"/>
      <c r="W157" s="28"/>
      <c r="X157" s="30"/>
      <c r="Y157" s="28"/>
      <c r="Z157" s="28"/>
      <c r="AA157" s="31" t="str">
        <f t="shared" si="3"/>
        <v/>
      </c>
      <c r="AB157" s="29"/>
      <c r="AC157" s="29"/>
      <c r="AD157" s="29"/>
      <c r="AE157" s="27" t="s">
        <v>545</v>
      </c>
      <c r="AF157" s="28" t="s">
        <v>510</v>
      </c>
      <c r="AG157" s="27" t="s">
        <v>511</v>
      </c>
    </row>
    <row r="158" spans="1:33" s="32" customFormat="1" ht="63.75" x14ac:dyDescent="0.25">
      <c r="A158" s="25" t="s">
        <v>498</v>
      </c>
      <c r="B158" s="26">
        <v>72121406</v>
      </c>
      <c r="C158" s="27" t="s">
        <v>547</v>
      </c>
      <c r="D158" s="27" t="s">
        <v>4389</v>
      </c>
      <c r="E158" s="26" t="s">
        <v>4397</v>
      </c>
      <c r="F158" s="35" t="s">
        <v>4522</v>
      </c>
      <c r="G158" s="39" t="s">
        <v>4526</v>
      </c>
      <c r="H158" s="36">
        <v>252047939</v>
      </c>
      <c r="I158" s="36">
        <v>252047939</v>
      </c>
      <c r="J158" s="28" t="s">
        <v>4423</v>
      </c>
      <c r="K158" s="28" t="s">
        <v>48</v>
      </c>
      <c r="L158" s="27" t="s">
        <v>500</v>
      </c>
      <c r="M158" s="27" t="s">
        <v>501</v>
      </c>
      <c r="N158" s="27" t="s">
        <v>502</v>
      </c>
      <c r="O158" s="27" t="s">
        <v>503</v>
      </c>
      <c r="P158" s="28" t="s">
        <v>548</v>
      </c>
      <c r="Q158" s="28" t="s">
        <v>549</v>
      </c>
      <c r="R158" s="28" t="s">
        <v>550</v>
      </c>
      <c r="S158" s="28" t="s">
        <v>551</v>
      </c>
      <c r="T158" s="28" t="s">
        <v>549</v>
      </c>
      <c r="U158" s="29" t="s">
        <v>552</v>
      </c>
      <c r="V158" s="29"/>
      <c r="W158" s="28"/>
      <c r="X158" s="30"/>
      <c r="Y158" s="28"/>
      <c r="Z158" s="28"/>
      <c r="AA158" s="31" t="str">
        <f t="shared" si="3"/>
        <v/>
      </c>
      <c r="AB158" s="29"/>
      <c r="AC158" s="29"/>
      <c r="AD158" s="29"/>
      <c r="AE158" s="27" t="s">
        <v>553</v>
      </c>
      <c r="AF158" s="28" t="s">
        <v>510</v>
      </c>
      <c r="AG158" s="27" t="s">
        <v>511</v>
      </c>
    </row>
    <row r="159" spans="1:33" s="32" customFormat="1" ht="63.75" x14ac:dyDescent="0.25">
      <c r="A159" s="25" t="s">
        <v>498</v>
      </c>
      <c r="B159" s="26" t="s">
        <v>4332</v>
      </c>
      <c r="C159" s="27" t="s">
        <v>554</v>
      </c>
      <c r="D159" s="27" t="s">
        <v>4384</v>
      </c>
      <c r="E159" s="26" t="s">
        <v>4398</v>
      </c>
      <c r="F159" s="26" t="s">
        <v>4524</v>
      </c>
      <c r="G159" s="38" t="s">
        <v>4530</v>
      </c>
      <c r="H159" s="36">
        <v>300000000</v>
      </c>
      <c r="I159" s="36">
        <v>300000000</v>
      </c>
      <c r="J159" s="28" t="s">
        <v>4423</v>
      </c>
      <c r="K159" s="28" t="s">
        <v>48</v>
      </c>
      <c r="L159" s="27" t="s">
        <v>555</v>
      </c>
      <c r="M159" s="27" t="s">
        <v>104</v>
      </c>
      <c r="N159" s="27">
        <v>3838569</v>
      </c>
      <c r="O159" s="27" t="s">
        <v>556</v>
      </c>
      <c r="P159" s="28" t="s">
        <v>557</v>
      </c>
      <c r="Q159" s="28" t="s">
        <v>558</v>
      </c>
      <c r="R159" s="28" t="s">
        <v>559</v>
      </c>
      <c r="S159" s="28" t="s">
        <v>560</v>
      </c>
      <c r="T159" s="28" t="s">
        <v>558</v>
      </c>
      <c r="U159" s="29" t="s">
        <v>561</v>
      </c>
      <c r="V159" s="29"/>
      <c r="W159" s="28"/>
      <c r="X159" s="30"/>
      <c r="Y159" s="28"/>
      <c r="Z159" s="28"/>
      <c r="AA159" s="31" t="str">
        <f t="shared" si="3"/>
        <v/>
      </c>
      <c r="AB159" s="29"/>
      <c r="AC159" s="29"/>
      <c r="AD159" s="29"/>
      <c r="AE159" s="27" t="s">
        <v>562</v>
      </c>
      <c r="AF159" s="28" t="s">
        <v>510</v>
      </c>
      <c r="AG159" s="27" t="s">
        <v>511</v>
      </c>
    </row>
    <row r="160" spans="1:33" s="32" customFormat="1" ht="63.75" x14ac:dyDescent="0.25">
      <c r="A160" s="25" t="s">
        <v>498</v>
      </c>
      <c r="B160" s="26" t="s">
        <v>4322</v>
      </c>
      <c r="C160" s="27" t="s">
        <v>563</v>
      </c>
      <c r="D160" s="27" t="s">
        <v>4384</v>
      </c>
      <c r="E160" s="26" t="s">
        <v>4400</v>
      </c>
      <c r="F160" s="26" t="s">
        <v>4524</v>
      </c>
      <c r="G160" s="38" t="s">
        <v>4530</v>
      </c>
      <c r="H160" s="36">
        <v>600241862</v>
      </c>
      <c r="I160" s="36">
        <v>600241862</v>
      </c>
      <c r="J160" s="28" t="s">
        <v>4423</v>
      </c>
      <c r="K160" s="28" t="s">
        <v>48</v>
      </c>
      <c r="L160" s="27" t="s">
        <v>555</v>
      </c>
      <c r="M160" s="27" t="s">
        <v>104</v>
      </c>
      <c r="N160" s="27">
        <v>3838569</v>
      </c>
      <c r="O160" s="27" t="s">
        <v>556</v>
      </c>
      <c r="P160" s="28" t="s">
        <v>564</v>
      </c>
      <c r="Q160" s="28" t="s">
        <v>565</v>
      </c>
      <c r="R160" s="28" t="s">
        <v>566</v>
      </c>
      <c r="S160" s="28" t="s">
        <v>567</v>
      </c>
      <c r="T160" s="28" t="s">
        <v>568</v>
      </c>
      <c r="U160" s="29" t="s">
        <v>569</v>
      </c>
      <c r="V160" s="29"/>
      <c r="W160" s="28"/>
      <c r="X160" s="30"/>
      <c r="Y160" s="28"/>
      <c r="Z160" s="28"/>
      <c r="AA160" s="31" t="str">
        <f t="shared" si="3"/>
        <v/>
      </c>
      <c r="AB160" s="29"/>
      <c r="AC160" s="29"/>
      <c r="AD160" s="29"/>
      <c r="AE160" s="27" t="s">
        <v>570</v>
      </c>
      <c r="AF160" s="28" t="s">
        <v>510</v>
      </c>
      <c r="AG160" s="27" t="s">
        <v>511</v>
      </c>
    </row>
    <row r="161" spans="1:33" s="32" customFormat="1" ht="63.75" x14ac:dyDescent="0.25">
      <c r="A161" s="25" t="s">
        <v>498</v>
      </c>
      <c r="B161" s="26">
        <v>80111707</v>
      </c>
      <c r="C161" s="27" t="s">
        <v>571</v>
      </c>
      <c r="D161" s="27" t="s">
        <v>4387</v>
      </c>
      <c r="E161" s="26" t="s">
        <v>4400</v>
      </c>
      <c r="F161" s="26" t="s">
        <v>4524</v>
      </c>
      <c r="G161" s="39" t="s">
        <v>4529</v>
      </c>
      <c r="H161" s="36">
        <v>1000000000</v>
      </c>
      <c r="I161" s="36">
        <v>1000000000</v>
      </c>
      <c r="J161" s="28" t="s">
        <v>4423</v>
      </c>
      <c r="K161" s="28" t="s">
        <v>48</v>
      </c>
      <c r="L161" s="27" t="s">
        <v>572</v>
      </c>
      <c r="M161" s="27" t="s">
        <v>573</v>
      </c>
      <c r="N161" s="27">
        <v>3838470</v>
      </c>
      <c r="O161" s="27" t="s">
        <v>574</v>
      </c>
      <c r="P161" s="28" t="s">
        <v>575</v>
      </c>
      <c r="Q161" s="28" t="s">
        <v>576</v>
      </c>
      <c r="R161" s="28" t="s">
        <v>577</v>
      </c>
      <c r="S161" s="28" t="s">
        <v>578</v>
      </c>
      <c r="T161" s="28" t="s">
        <v>579</v>
      </c>
      <c r="U161" s="29" t="s">
        <v>580</v>
      </c>
      <c r="V161" s="29"/>
      <c r="W161" s="28"/>
      <c r="X161" s="30"/>
      <c r="Y161" s="28"/>
      <c r="Z161" s="28"/>
      <c r="AA161" s="31" t="str">
        <f t="shared" si="3"/>
        <v/>
      </c>
      <c r="AB161" s="29"/>
      <c r="AC161" s="29"/>
      <c r="AD161" s="29"/>
      <c r="AE161" s="27" t="s">
        <v>581</v>
      </c>
      <c r="AF161" s="28" t="s">
        <v>510</v>
      </c>
      <c r="AG161" s="27" t="s">
        <v>511</v>
      </c>
    </row>
    <row r="162" spans="1:33" s="32" customFormat="1" ht="63.75" x14ac:dyDescent="0.25">
      <c r="A162" s="25" t="s">
        <v>498</v>
      </c>
      <c r="B162" s="26">
        <v>86111604</v>
      </c>
      <c r="C162" s="27" t="s">
        <v>582</v>
      </c>
      <c r="D162" s="27" t="s">
        <v>4389</v>
      </c>
      <c r="E162" s="26" t="s">
        <v>4400</v>
      </c>
      <c r="F162" s="35" t="s">
        <v>4522</v>
      </c>
      <c r="G162" s="38" t="s">
        <v>4530</v>
      </c>
      <c r="H162" s="36">
        <v>40000000</v>
      </c>
      <c r="I162" s="36">
        <v>40000000</v>
      </c>
      <c r="J162" s="28" t="s">
        <v>4423</v>
      </c>
      <c r="K162" s="28" t="s">
        <v>48</v>
      </c>
      <c r="L162" s="27" t="s">
        <v>572</v>
      </c>
      <c r="M162" s="27" t="s">
        <v>573</v>
      </c>
      <c r="N162" s="27">
        <v>3838470</v>
      </c>
      <c r="O162" s="27" t="s">
        <v>574</v>
      </c>
      <c r="P162" s="28" t="s">
        <v>548</v>
      </c>
      <c r="Q162" s="28" t="s">
        <v>583</v>
      </c>
      <c r="R162" s="28" t="s">
        <v>584</v>
      </c>
      <c r="S162" s="28" t="s">
        <v>585</v>
      </c>
      <c r="T162" s="28" t="s">
        <v>586</v>
      </c>
      <c r="U162" s="29" t="s">
        <v>587</v>
      </c>
      <c r="V162" s="29"/>
      <c r="W162" s="28"/>
      <c r="X162" s="30"/>
      <c r="Y162" s="28"/>
      <c r="Z162" s="28"/>
      <c r="AA162" s="31" t="str">
        <f t="shared" si="3"/>
        <v/>
      </c>
      <c r="AB162" s="29"/>
      <c r="AC162" s="29"/>
      <c r="AD162" s="29"/>
      <c r="AE162" s="27" t="s">
        <v>588</v>
      </c>
      <c r="AF162" s="28" t="s">
        <v>510</v>
      </c>
      <c r="AG162" s="27" t="s">
        <v>511</v>
      </c>
    </row>
    <row r="163" spans="1:33" s="32" customFormat="1" ht="63.75" x14ac:dyDescent="0.25">
      <c r="A163" s="25" t="s">
        <v>498</v>
      </c>
      <c r="B163" s="26">
        <v>86111604</v>
      </c>
      <c r="C163" s="27" t="s">
        <v>589</v>
      </c>
      <c r="D163" s="27" t="s">
        <v>4389</v>
      </c>
      <c r="E163" s="26" t="s">
        <v>4400</v>
      </c>
      <c r="F163" s="35" t="s">
        <v>4522</v>
      </c>
      <c r="G163" s="38" t="s">
        <v>4530</v>
      </c>
      <c r="H163" s="36">
        <v>40000000</v>
      </c>
      <c r="I163" s="36">
        <v>40000000</v>
      </c>
      <c r="J163" s="28" t="s">
        <v>4423</v>
      </c>
      <c r="K163" s="28" t="s">
        <v>48</v>
      </c>
      <c r="L163" s="27" t="s">
        <v>590</v>
      </c>
      <c r="M163" s="27" t="s">
        <v>573</v>
      </c>
      <c r="N163" s="27">
        <v>3838470</v>
      </c>
      <c r="O163" s="27" t="s">
        <v>574</v>
      </c>
      <c r="P163" s="28" t="s">
        <v>548</v>
      </c>
      <c r="Q163" s="28" t="s">
        <v>583</v>
      </c>
      <c r="R163" s="28" t="s">
        <v>584</v>
      </c>
      <c r="S163" s="28" t="s">
        <v>585</v>
      </c>
      <c r="T163" s="28" t="s">
        <v>586</v>
      </c>
      <c r="U163" s="29" t="s">
        <v>587</v>
      </c>
      <c r="V163" s="29"/>
      <c r="W163" s="28"/>
      <c r="X163" s="30"/>
      <c r="Y163" s="28"/>
      <c r="Z163" s="28"/>
      <c r="AA163" s="31" t="str">
        <f t="shared" si="3"/>
        <v/>
      </c>
      <c r="AB163" s="29"/>
      <c r="AC163" s="29"/>
      <c r="AD163" s="29"/>
      <c r="AE163" s="27" t="s">
        <v>588</v>
      </c>
      <c r="AF163" s="28" t="s">
        <v>510</v>
      </c>
      <c r="AG163" s="27" t="s">
        <v>511</v>
      </c>
    </row>
    <row r="164" spans="1:33" s="32" customFormat="1" ht="63.75" x14ac:dyDescent="0.25">
      <c r="A164" s="25" t="s">
        <v>498</v>
      </c>
      <c r="B164" s="26">
        <v>86111604</v>
      </c>
      <c r="C164" s="27" t="s">
        <v>591</v>
      </c>
      <c r="D164" s="27" t="s">
        <v>4389</v>
      </c>
      <c r="E164" s="26" t="s">
        <v>4399</v>
      </c>
      <c r="F164" s="35" t="s">
        <v>4522</v>
      </c>
      <c r="G164" s="38" t="s">
        <v>4530</v>
      </c>
      <c r="H164" s="36">
        <v>98149000</v>
      </c>
      <c r="I164" s="36">
        <v>98149000</v>
      </c>
      <c r="J164" s="28" t="s">
        <v>4423</v>
      </c>
      <c r="K164" s="28" t="s">
        <v>48</v>
      </c>
      <c r="L164" s="27" t="s">
        <v>590</v>
      </c>
      <c r="M164" s="27" t="s">
        <v>573</v>
      </c>
      <c r="N164" s="27">
        <v>3838470</v>
      </c>
      <c r="O164" s="27" t="s">
        <v>574</v>
      </c>
      <c r="P164" s="28" t="s">
        <v>548</v>
      </c>
      <c r="Q164" s="28" t="s">
        <v>583</v>
      </c>
      <c r="R164" s="28" t="s">
        <v>584</v>
      </c>
      <c r="S164" s="28" t="s">
        <v>585</v>
      </c>
      <c r="T164" s="28" t="s">
        <v>586</v>
      </c>
      <c r="U164" s="29" t="s">
        <v>587</v>
      </c>
      <c r="V164" s="29"/>
      <c r="W164" s="28"/>
      <c r="X164" s="30"/>
      <c r="Y164" s="28"/>
      <c r="Z164" s="28"/>
      <c r="AA164" s="31" t="str">
        <f t="shared" si="3"/>
        <v/>
      </c>
      <c r="AB164" s="29"/>
      <c r="AC164" s="29"/>
      <c r="AD164" s="29"/>
      <c r="AE164" s="27" t="s">
        <v>588</v>
      </c>
      <c r="AF164" s="28" t="s">
        <v>510</v>
      </c>
      <c r="AG164" s="27" t="s">
        <v>511</v>
      </c>
    </row>
    <row r="165" spans="1:33" s="32" customFormat="1" ht="63.75" x14ac:dyDescent="0.25">
      <c r="A165" s="25" t="s">
        <v>498</v>
      </c>
      <c r="B165" s="26">
        <v>80111504</v>
      </c>
      <c r="C165" s="27" t="s">
        <v>592</v>
      </c>
      <c r="D165" s="27" t="s">
        <v>4383</v>
      </c>
      <c r="E165" s="26" t="s">
        <v>4397</v>
      </c>
      <c r="F165" s="28" t="s">
        <v>4504</v>
      </c>
      <c r="G165" s="38" t="s">
        <v>4530</v>
      </c>
      <c r="H165" s="36">
        <v>4000000000</v>
      </c>
      <c r="I165" s="36">
        <v>4000000000</v>
      </c>
      <c r="J165" s="28" t="s">
        <v>4424</v>
      </c>
      <c r="K165" s="28" t="s">
        <v>4425</v>
      </c>
      <c r="L165" s="27" t="s">
        <v>593</v>
      </c>
      <c r="M165" s="27" t="s">
        <v>594</v>
      </c>
      <c r="N165" s="27">
        <v>3835510</v>
      </c>
      <c r="O165" s="27" t="s">
        <v>595</v>
      </c>
      <c r="P165" s="28" t="s">
        <v>596</v>
      </c>
      <c r="Q165" s="28" t="s">
        <v>597</v>
      </c>
      <c r="R165" s="28" t="s">
        <v>598</v>
      </c>
      <c r="S165" s="28" t="s">
        <v>599</v>
      </c>
      <c r="T165" s="28" t="s">
        <v>600</v>
      </c>
      <c r="U165" s="29" t="s">
        <v>601</v>
      </c>
      <c r="V165" s="29"/>
      <c r="W165" s="28"/>
      <c r="X165" s="30"/>
      <c r="Y165" s="28"/>
      <c r="Z165" s="28"/>
      <c r="AA165" s="31" t="str">
        <f t="shared" si="3"/>
        <v/>
      </c>
      <c r="AB165" s="29"/>
      <c r="AC165" s="29"/>
      <c r="AD165" s="29" t="s">
        <v>602</v>
      </c>
      <c r="AE165" s="27" t="s">
        <v>603</v>
      </c>
      <c r="AF165" s="28" t="s">
        <v>520</v>
      </c>
      <c r="AG165" s="27" t="s">
        <v>521</v>
      </c>
    </row>
    <row r="166" spans="1:33" s="32" customFormat="1" ht="51" x14ac:dyDescent="0.25">
      <c r="A166" s="25" t="s">
        <v>498</v>
      </c>
      <c r="B166" s="26" t="s">
        <v>4333</v>
      </c>
      <c r="C166" s="27" t="s">
        <v>604</v>
      </c>
      <c r="D166" s="27" t="s">
        <v>4383</v>
      </c>
      <c r="E166" s="26" t="s">
        <v>4404</v>
      </c>
      <c r="F166" s="28" t="s">
        <v>4504</v>
      </c>
      <c r="G166" s="38" t="s">
        <v>4525</v>
      </c>
      <c r="H166" s="36">
        <v>5000000000</v>
      </c>
      <c r="I166" s="36">
        <v>5000000000</v>
      </c>
      <c r="J166" s="28" t="s">
        <v>4424</v>
      </c>
      <c r="K166" s="28" t="s">
        <v>4425</v>
      </c>
      <c r="L166" s="27" t="s">
        <v>605</v>
      </c>
      <c r="M166" s="27" t="s">
        <v>606</v>
      </c>
      <c r="N166" s="27">
        <v>3835513</v>
      </c>
      <c r="O166" s="27" t="s">
        <v>607</v>
      </c>
      <c r="P166" s="28" t="s">
        <v>608</v>
      </c>
      <c r="Q166" s="28" t="s">
        <v>609</v>
      </c>
      <c r="R166" s="28" t="s">
        <v>610</v>
      </c>
      <c r="S166" s="28" t="s">
        <v>611</v>
      </c>
      <c r="T166" s="28" t="s">
        <v>609</v>
      </c>
      <c r="U166" s="29" t="s">
        <v>612</v>
      </c>
      <c r="V166" s="29"/>
      <c r="W166" s="28"/>
      <c r="X166" s="30"/>
      <c r="Y166" s="28"/>
      <c r="Z166" s="28"/>
      <c r="AA166" s="31" t="str">
        <f t="shared" si="3"/>
        <v/>
      </c>
      <c r="AB166" s="29"/>
      <c r="AC166" s="29"/>
      <c r="AD166" s="29" t="s">
        <v>602</v>
      </c>
      <c r="AE166" s="27" t="s">
        <v>613</v>
      </c>
      <c r="AF166" s="28" t="s">
        <v>520</v>
      </c>
      <c r="AG166" s="27" t="s">
        <v>521</v>
      </c>
    </row>
    <row r="167" spans="1:33" s="32" customFormat="1" ht="63.75" x14ac:dyDescent="0.25">
      <c r="A167" s="25" t="s">
        <v>498</v>
      </c>
      <c r="B167" s="26">
        <v>86111503</v>
      </c>
      <c r="C167" s="27" t="s">
        <v>614</v>
      </c>
      <c r="D167" s="27" t="s">
        <v>4389</v>
      </c>
      <c r="E167" s="26" t="s">
        <v>4397</v>
      </c>
      <c r="F167" s="35" t="s">
        <v>4522</v>
      </c>
      <c r="G167" s="38" t="s">
        <v>4525</v>
      </c>
      <c r="H167" s="36">
        <v>111215981</v>
      </c>
      <c r="I167" s="36">
        <f t="shared" ref="I167:I173" si="4">+H167</f>
        <v>111215981</v>
      </c>
      <c r="J167" s="28" t="s">
        <v>4423</v>
      </c>
      <c r="K167" s="28" t="s">
        <v>48</v>
      </c>
      <c r="L167" s="27" t="s">
        <v>605</v>
      </c>
      <c r="M167" s="27" t="s">
        <v>606</v>
      </c>
      <c r="N167" s="27">
        <v>3835513</v>
      </c>
      <c r="O167" s="27" t="s">
        <v>607</v>
      </c>
      <c r="P167" s="28" t="s">
        <v>608</v>
      </c>
      <c r="Q167" s="28" t="s">
        <v>615</v>
      </c>
      <c r="R167" s="28" t="s">
        <v>610</v>
      </c>
      <c r="S167" s="28" t="s">
        <v>611</v>
      </c>
      <c r="T167" s="28" t="s">
        <v>609</v>
      </c>
      <c r="U167" s="29" t="s">
        <v>612</v>
      </c>
      <c r="V167" s="29"/>
      <c r="W167" s="28"/>
      <c r="X167" s="30"/>
      <c r="Y167" s="28"/>
      <c r="Z167" s="28"/>
      <c r="AA167" s="31" t="str">
        <f t="shared" si="3"/>
        <v/>
      </c>
      <c r="AB167" s="29"/>
      <c r="AC167" s="29"/>
      <c r="AD167" s="29"/>
      <c r="AE167" s="27" t="s">
        <v>616</v>
      </c>
      <c r="AF167" s="28" t="s">
        <v>520</v>
      </c>
      <c r="AG167" s="27" t="s">
        <v>511</v>
      </c>
    </row>
    <row r="168" spans="1:33" s="32" customFormat="1" ht="89.25" x14ac:dyDescent="0.25">
      <c r="A168" s="25" t="s">
        <v>498</v>
      </c>
      <c r="B168" s="26">
        <v>86121502</v>
      </c>
      <c r="C168" s="27" t="s">
        <v>617</v>
      </c>
      <c r="D168" s="27" t="s">
        <v>4383</v>
      </c>
      <c r="E168" s="26" t="s">
        <v>4397</v>
      </c>
      <c r="F168" s="35" t="s">
        <v>4522</v>
      </c>
      <c r="G168" s="39" t="s">
        <v>4529</v>
      </c>
      <c r="H168" s="36">
        <v>12378434261</v>
      </c>
      <c r="I168" s="36">
        <f t="shared" si="4"/>
        <v>12378434261</v>
      </c>
      <c r="J168" s="28" t="s">
        <v>4423</v>
      </c>
      <c r="K168" s="28" t="s">
        <v>48</v>
      </c>
      <c r="L168" s="27" t="s">
        <v>618</v>
      </c>
      <c r="M168" s="27" t="s">
        <v>619</v>
      </c>
      <c r="N168" s="27" t="s">
        <v>620</v>
      </c>
      <c r="O168" s="27" t="s">
        <v>621</v>
      </c>
      <c r="P168" s="28" t="s">
        <v>622</v>
      </c>
      <c r="Q168" s="28" t="s">
        <v>623</v>
      </c>
      <c r="R168" s="28" t="s">
        <v>624</v>
      </c>
      <c r="S168" s="28" t="s">
        <v>625</v>
      </c>
      <c r="T168" s="28" t="s">
        <v>626</v>
      </c>
      <c r="U168" s="29" t="s">
        <v>627</v>
      </c>
      <c r="V168" s="29"/>
      <c r="W168" s="28"/>
      <c r="X168" s="30"/>
      <c r="Y168" s="28"/>
      <c r="Z168" s="28"/>
      <c r="AA168" s="31" t="str">
        <f t="shared" si="3"/>
        <v/>
      </c>
      <c r="AB168" s="29"/>
      <c r="AC168" s="29"/>
      <c r="AD168" s="29"/>
      <c r="AE168" s="27" t="s">
        <v>628</v>
      </c>
      <c r="AF168" s="28" t="s">
        <v>528</v>
      </c>
      <c r="AG168" s="27" t="s">
        <v>529</v>
      </c>
    </row>
    <row r="169" spans="1:33" s="32" customFormat="1" ht="89.25" x14ac:dyDescent="0.25">
      <c r="A169" s="25" t="s">
        <v>498</v>
      </c>
      <c r="B169" s="26">
        <v>86121502</v>
      </c>
      <c r="C169" s="27" t="s">
        <v>629</v>
      </c>
      <c r="D169" s="27" t="s">
        <v>4383</v>
      </c>
      <c r="E169" s="26" t="s">
        <v>4397</v>
      </c>
      <c r="F169" s="35" t="s">
        <v>4522</v>
      </c>
      <c r="G169" s="39" t="s">
        <v>4529</v>
      </c>
      <c r="H169" s="36">
        <v>993625076</v>
      </c>
      <c r="I169" s="36">
        <f t="shared" si="4"/>
        <v>993625076</v>
      </c>
      <c r="J169" s="28" t="s">
        <v>4423</v>
      </c>
      <c r="K169" s="28" t="s">
        <v>48</v>
      </c>
      <c r="L169" s="27" t="s">
        <v>618</v>
      </c>
      <c r="M169" s="27" t="s">
        <v>619</v>
      </c>
      <c r="N169" s="27" t="s">
        <v>620</v>
      </c>
      <c r="O169" s="27" t="s">
        <v>621</v>
      </c>
      <c r="P169" s="28" t="s">
        <v>622</v>
      </c>
      <c r="Q169" s="28" t="s">
        <v>623</v>
      </c>
      <c r="R169" s="28" t="s">
        <v>624</v>
      </c>
      <c r="S169" s="28" t="s">
        <v>625</v>
      </c>
      <c r="T169" s="28" t="s">
        <v>626</v>
      </c>
      <c r="U169" s="29" t="s">
        <v>627</v>
      </c>
      <c r="V169" s="29"/>
      <c r="W169" s="28"/>
      <c r="X169" s="30"/>
      <c r="Y169" s="28"/>
      <c r="Z169" s="28"/>
      <c r="AA169" s="31" t="str">
        <f t="shared" si="3"/>
        <v/>
      </c>
      <c r="AB169" s="29"/>
      <c r="AC169" s="29"/>
      <c r="AD169" s="29"/>
      <c r="AE169" s="27" t="s">
        <v>630</v>
      </c>
      <c r="AF169" s="28" t="s">
        <v>510</v>
      </c>
      <c r="AG169" s="27" t="s">
        <v>511</v>
      </c>
    </row>
    <row r="170" spans="1:33" s="32" customFormat="1" ht="89.25" x14ac:dyDescent="0.25">
      <c r="A170" s="25" t="s">
        <v>498</v>
      </c>
      <c r="B170" s="26">
        <v>86121502</v>
      </c>
      <c r="C170" s="27" t="s">
        <v>631</v>
      </c>
      <c r="D170" s="27" t="s">
        <v>4383</v>
      </c>
      <c r="E170" s="26" t="s">
        <v>4397</v>
      </c>
      <c r="F170" s="35" t="s">
        <v>4522</v>
      </c>
      <c r="G170" s="39" t="s">
        <v>4529</v>
      </c>
      <c r="H170" s="36">
        <v>12947541528</v>
      </c>
      <c r="I170" s="36">
        <f t="shared" si="4"/>
        <v>12947541528</v>
      </c>
      <c r="J170" s="28" t="s">
        <v>4423</v>
      </c>
      <c r="K170" s="28" t="s">
        <v>48</v>
      </c>
      <c r="L170" s="27" t="s">
        <v>618</v>
      </c>
      <c r="M170" s="27" t="s">
        <v>619</v>
      </c>
      <c r="N170" s="27" t="s">
        <v>620</v>
      </c>
      <c r="O170" s="27" t="s">
        <v>621</v>
      </c>
      <c r="P170" s="28" t="s">
        <v>622</v>
      </c>
      <c r="Q170" s="28" t="s">
        <v>623</v>
      </c>
      <c r="R170" s="28" t="s">
        <v>624</v>
      </c>
      <c r="S170" s="28" t="s">
        <v>625</v>
      </c>
      <c r="T170" s="28" t="s">
        <v>626</v>
      </c>
      <c r="U170" s="29" t="s">
        <v>627</v>
      </c>
      <c r="V170" s="29"/>
      <c r="W170" s="28"/>
      <c r="X170" s="30"/>
      <c r="Y170" s="28"/>
      <c r="Z170" s="28"/>
      <c r="AA170" s="31" t="str">
        <f t="shared" si="3"/>
        <v/>
      </c>
      <c r="AB170" s="29"/>
      <c r="AC170" s="29"/>
      <c r="AD170" s="29"/>
      <c r="AE170" s="27" t="s">
        <v>632</v>
      </c>
      <c r="AF170" s="28" t="s">
        <v>528</v>
      </c>
      <c r="AG170" s="27" t="s">
        <v>529</v>
      </c>
    </row>
    <row r="171" spans="1:33" s="32" customFormat="1" ht="89.25" x14ac:dyDescent="0.25">
      <c r="A171" s="25" t="s">
        <v>498</v>
      </c>
      <c r="B171" s="26">
        <v>86121502</v>
      </c>
      <c r="C171" s="27" t="s">
        <v>633</v>
      </c>
      <c r="D171" s="27" t="s">
        <v>4383</v>
      </c>
      <c r="E171" s="26" t="s">
        <v>4397</v>
      </c>
      <c r="F171" s="35" t="s">
        <v>4522</v>
      </c>
      <c r="G171" s="39" t="s">
        <v>4529</v>
      </c>
      <c r="H171" s="36">
        <v>12101618625</v>
      </c>
      <c r="I171" s="36">
        <f t="shared" si="4"/>
        <v>12101618625</v>
      </c>
      <c r="J171" s="28" t="s">
        <v>4423</v>
      </c>
      <c r="K171" s="28" t="s">
        <v>48</v>
      </c>
      <c r="L171" s="27" t="s">
        <v>618</v>
      </c>
      <c r="M171" s="27" t="s">
        <v>619</v>
      </c>
      <c r="N171" s="27" t="s">
        <v>620</v>
      </c>
      <c r="O171" s="27" t="s">
        <v>621</v>
      </c>
      <c r="P171" s="28" t="s">
        <v>622</v>
      </c>
      <c r="Q171" s="28" t="s">
        <v>623</v>
      </c>
      <c r="R171" s="28" t="s">
        <v>624</v>
      </c>
      <c r="S171" s="28" t="s">
        <v>625</v>
      </c>
      <c r="T171" s="28" t="s">
        <v>626</v>
      </c>
      <c r="U171" s="29" t="s">
        <v>627</v>
      </c>
      <c r="V171" s="29"/>
      <c r="W171" s="28"/>
      <c r="X171" s="30"/>
      <c r="Y171" s="28"/>
      <c r="Z171" s="28"/>
      <c r="AA171" s="31" t="str">
        <f t="shared" si="3"/>
        <v/>
      </c>
      <c r="AB171" s="29"/>
      <c r="AC171" s="29"/>
      <c r="AD171" s="29"/>
      <c r="AE171" s="27" t="s">
        <v>634</v>
      </c>
      <c r="AF171" s="28" t="s">
        <v>528</v>
      </c>
      <c r="AG171" s="27" t="s">
        <v>529</v>
      </c>
    </row>
    <row r="172" spans="1:33" s="32" customFormat="1" ht="89.25" x14ac:dyDescent="0.25">
      <c r="A172" s="25" t="s">
        <v>498</v>
      </c>
      <c r="B172" s="26">
        <v>86121503</v>
      </c>
      <c r="C172" s="27" t="s">
        <v>635</v>
      </c>
      <c r="D172" s="27" t="s">
        <v>4383</v>
      </c>
      <c r="E172" s="26" t="s">
        <v>4397</v>
      </c>
      <c r="F172" s="35" t="s">
        <v>4522</v>
      </c>
      <c r="G172" s="39" t="s">
        <v>4529</v>
      </c>
      <c r="H172" s="36">
        <v>470971544</v>
      </c>
      <c r="I172" s="36">
        <f t="shared" si="4"/>
        <v>470971544</v>
      </c>
      <c r="J172" s="28" t="s">
        <v>4423</v>
      </c>
      <c r="K172" s="28" t="s">
        <v>48</v>
      </c>
      <c r="L172" s="27" t="s">
        <v>618</v>
      </c>
      <c r="M172" s="27" t="s">
        <v>619</v>
      </c>
      <c r="N172" s="27" t="s">
        <v>620</v>
      </c>
      <c r="O172" s="27" t="s">
        <v>621</v>
      </c>
      <c r="P172" s="28" t="s">
        <v>622</v>
      </c>
      <c r="Q172" s="28" t="s">
        <v>623</v>
      </c>
      <c r="R172" s="28" t="s">
        <v>624</v>
      </c>
      <c r="S172" s="28" t="s">
        <v>625</v>
      </c>
      <c r="T172" s="28" t="s">
        <v>626</v>
      </c>
      <c r="U172" s="29" t="s">
        <v>627</v>
      </c>
      <c r="V172" s="29"/>
      <c r="W172" s="28"/>
      <c r="X172" s="30"/>
      <c r="Y172" s="28"/>
      <c r="Z172" s="28"/>
      <c r="AA172" s="31" t="str">
        <f t="shared" si="3"/>
        <v/>
      </c>
      <c r="AB172" s="29"/>
      <c r="AC172" s="29"/>
      <c r="AD172" s="29"/>
      <c r="AE172" s="27" t="s">
        <v>636</v>
      </c>
      <c r="AF172" s="28" t="s">
        <v>510</v>
      </c>
      <c r="AG172" s="27" t="s">
        <v>511</v>
      </c>
    </row>
    <row r="173" spans="1:33" s="32" customFormat="1" ht="89.25" x14ac:dyDescent="0.25">
      <c r="A173" s="25" t="s">
        <v>498</v>
      </c>
      <c r="B173" s="26">
        <v>86121503</v>
      </c>
      <c r="C173" s="27" t="s">
        <v>637</v>
      </c>
      <c r="D173" s="27" t="s">
        <v>4383</v>
      </c>
      <c r="E173" s="26" t="s">
        <v>4401</v>
      </c>
      <c r="F173" s="35" t="s">
        <v>4522</v>
      </c>
      <c r="G173" s="39" t="s">
        <v>4529</v>
      </c>
      <c r="H173" s="36">
        <v>1055808966</v>
      </c>
      <c r="I173" s="36">
        <f t="shared" si="4"/>
        <v>1055808966</v>
      </c>
      <c r="J173" s="28" t="s">
        <v>4423</v>
      </c>
      <c r="K173" s="28" t="s">
        <v>48</v>
      </c>
      <c r="L173" s="27" t="s">
        <v>618</v>
      </c>
      <c r="M173" s="27" t="s">
        <v>619</v>
      </c>
      <c r="N173" s="27" t="s">
        <v>620</v>
      </c>
      <c r="O173" s="27" t="s">
        <v>621</v>
      </c>
      <c r="P173" s="28" t="s">
        <v>622</v>
      </c>
      <c r="Q173" s="28" t="s">
        <v>623</v>
      </c>
      <c r="R173" s="28" t="s">
        <v>624</v>
      </c>
      <c r="S173" s="28" t="s">
        <v>625</v>
      </c>
      <c r="T173" s="28" t="s">
        <v>626</v>
      </c>
      <c r="U173" s="29" t="s">
        <v>627</v>
      </c>
      <c r="V173" s="29"/>
      <c r="W173" s="28"/>
      <c r="X173" s="30"/>
      <c r="Y173" s="28"/>
      <c r="Z173" s="28"/>
      <c r="AA173" s="31" t="str">
        <f t="shared" si="3"/>
        <v/>
      </c>
      <c r="AB173" s="29"/>
      <c r="AC173" s="29"/>
      <c r="AD173" s="29"/>
      <c r="AE173" s="27" t="s">
        <v>638</v>
      </c>
      <c r="AF173" s="28" t="s">
        <v>510</v>
      </c>
      <c r="AG173" s="27" t="s">
        <v>511</v>
      </c>
    </row>
    <row r="174" spans="1:33" s="32" customFormat="1" ht="76.5" x14ac:dyDescent="0.25">
      <c r="A174" s="25" t="s">
        <v>498</v>
      </c>
      <c r="B174" s="26">
        <v>80111701</v>
      </c>
      <c r="C174" s="27" t="s">
        <v>639</v>
      </c>
      <c r="D174" s="27" t="s">
        <v>4383</v>
      </c>
      <c r="E174" s="26" t="s">
        <v>4399</v>
      </c>
      <c r="F174" s="28" t="s">
        <v>4504</v>
      </c>
      <c r="G174" s="39" t="s">
        <v>4529</v>
      </c>
      <c r="H174" s="36">
        <v>33000000000</v>
      </c>
      <c r="I174" s="36">
        <v>33000000000</v>
      </c>
      <c r="J174" s="28" t="s">
        <v>4424</v>
      </c>
      <c r="K174" s="28" t="s">
        <v>4425</v>
      </c>
      <c r="L174" s="27" t="s">
        <v>640</v>
      </c>
      <c r="M174" s="27" t="s">
        <v>641</v>
      </c>
      <c r="N174" s="27">
        <v>3835037</v>
      </c>
      <c r="O174" s="27" t="s">
        <v>642</v>
      </c>
      <c r="P174" s="28" t="s">
        <v>622</v>
      </c>
      <c r="Q174" s="28" t="s">
        <v>623</v>
      </c>
      <c r="R174" s="28" t="s">
        <v>643</v>
      </c>
      <c r="S174" s="28" t="s">
        <v>644</v>
      </c>
      <c r="T174" s="28" t="s">
        <v>645</v>
      </c>
      <c r="U174" s="29" t="s">
        <v>646</v>
      </c>
      <c r="V174" s="29" t="s">
        <v>647</v>
      </c>
      <c r="W174" s="28"/>
      <c r="X174" s="30">
        <v>43062</v>
      </c>
      <c r="Y174" s="28"/>
      <c r="Z174" s="28"/>
      <c r="AA174" s="31" t="str">
        <f t="shared" si="3"/>
        <v>Información incompleta</v>
      </c>
      <c r="AB174" s="29"/>
      <c r="AC174" s="29"/>
      <c r="AD174" s="29" t="s">
        <v>602</v>
      </c>
      <c r="AE174" s="27" t="s">
        <v>648</v>
      </c>
      <c r="AF174" s="28" t="s">
        <v>510</v>
      </c>
      <c r="AG174" s="27" t="s">
        <v>511</v>
      </c>
    </row>
    <row r="175" spans="1:33" s="32" customFormat="1" ht="63.75" x14ac:dyDescent="0.25">
      <c r="A175" s="25" t="s">
        <v>498</v>
      </c>
      <c r="B175" s="26">
        <v>90121502</v>
      </c>
      <c r="C175" s="27" t="s">
        <v>649</v>
      </c>
      <c r="D175" s="27" t="s">
        <v>4383</v>
      </c>
      <c r="E175" s="26" t="s">
        <v>4399</v>
      </c>
      <c r="F175" s="35" t="s">
        <v>4522</v>
      </c>
      <c r="G175" s="39" t="s">
        <v>4529</v>
      </c>
      <c r="H175" s="36">
        <v>52000000</v>
      </c>
      <c r="I175" s="36">
        <v>52000000</v>
      </c>
      <c r="J175" s="28" t="s">
        <v>4424</v>
      </c>
      <c r="K175" s="28" t="s">
        <v>4425</v>
      </c>
      <c r="L175" s="27" t="s">
        <v>650</v>
      </c>
      <c r="M175" s="27" t="s">
        <v>651</v>
      </c>
      <c r="N175" s="27" t="s">
        <v>652</v>
      </c>
      <c r="O175" s="27" t="s">
        <v>653</v>
      </c>
      <c r="P175" s="28" t="s">
        <v>654</v>
      </c>
      <c r="Q175" s="28" t="s">
        <v>623</v>
      </c>
      <c r="R175" s="28" t="s">
        <v>643</v>
      </c>
      <c r="S175" s="28" t="s">
        <v>644</v>
      </c>
      <c r="T175" s="28" t="s">
        <v>655</v>
      </c>
      <c r="U175" s="29" t="s">
        <v>646</v>
      </c>
      <c r="V175" s="29">
        <v>7571</v>
      </c>
      <c r="W175" s="28" t="s">
        <v>656</v>
      </c>
      <c r="X175" s="30">
        <v>43013</v>
      </c>
      <c r="Y175" s="28" t="s">
        <v>657</v>
      </c>
      <c r="Z175" s="28">
        <v>4600007506</v>
      </c>
      <c r="AA175" s="31">
        <f t="shared" si="3"/>
        <v>1</v>
      </c>
      <c r="AB175" s="29" t="s">
        <v>658</v>
      </c>
      <c r="AC175" s="29"/>
      <c r="AD175" s="29"/>
      <c r="AE175" s="27" t="s">
        <v>659</v>
      </c>
      <c r="AF175" s="28" t="s">
        <v>510</v>
      </c>
      <c r="AG175" s="27" t="s">
        <v>511</v>
      </c>
    </row>
    <row r="176" spans="1:33" s="32" customFormat="1" ht="63.75" x14ac:dyDescent="0.25">
      <c r="A176" s="25" t="s">
        <v>498</v>
      </c>
      <c r="B176" s="26">
        <v>90121502</v>
      </c>
      <c r="C176" s="27" t="s">
        <v>649</v>
      </c>
      <c r="D176" s="27" t="s">
        <v>4383</v>
      </c>
      <c r="E176" s="26" t="s">
        <v>4401</v>
      </c>
      <c r="F176" s="35" t="s">
        <v>4522</v>
      </c>
      <c r="G176" s="38" t="s">
        <v>4530</v>
      </c>
      <c r="H176" s="36">
        <v>108000000</v>
      </c>
      <c r="I176" s="36">
        <v>108000000</v>
      </c>
      <c r="J176" s="28" t="s">
        <v>4424</v>
      </c>
      <c r="K176" s="28" t="s">
        <v>4425</v>
      </c>
      <c r="L176" s="27" t="s">
        <v>650</v>
      </c>
      <c r="M176" s="27" t="s">
        <v>651</v>
      </c>
      <c r="N176" s="27" t="s">
        <v>652</v>
      </c>
      <c r="O176" s="27" t="s">
        <v>653</v>
      </c>
      <c r="P176" s="28" t="s">
        <v>660</v>
      </c>
      <c r="Q176" s="28" t="s">
        <v>660</v>
      </c>
      <c r="R176" s="28" t="s">
        <v>660</v>
      </c>
      <c r="S176" s="28" t="s">
        <v>661</v>
      </c>
      <c r="T176" s="28" t="s">
        <v>655</v>
      </c>
      <c r="U176" s="29" t="s">
        <v>660</v>
      </c>
      <c r="V176" s="29">
        <v>7571</v>
      </c>
      <c r="W176" s="28" t="s">
        <v>662</v>
      </c>
      <c r="X176" s="30">
        <v>43013</v>
      </c>
      <c r="Y176" s="28" t="s">
        <v>657</v>
      </c>
      <c r="Z176" s="28">
        <v>4600007506</v>
      </c>
      <c r="AA176" s="31">
        <f t="shared" si="3"/>
        <v>1</v>
      </c>
      <c r="AB176" s="29" t="s">
        <v>658</v>
      </c>
      <c r="AC176" s="29"/>
      <c r="AD176" s="29"/>
      <c r="AE176" s="27" t="s">
        <v>659</v>
      </c>
      <c r="AF176" s="28" t="s">
        <v>510</v>
      </c>
      <c r="AG176" s="27" t="s">
        <v>511</v>
      </c>
    </row>
    <row r="177" spans="1:33" s="32" customFormat="1" ht="89.25" x14ac:dyDescent="0.25">
      <c r="A177" s="25" t="s">
        <v>498</v>
      </c>
      <c r="B177" s="26">
        <v>81112101</v>
      </c>
      <c r="C177" s="27" t="s">
        <v>663</v>
      </c>
      <c r="D177" s="27" t="s">
        <v>4383</v>
      </c>
      <c r="E177" s="26" t="s">
        <v>4401</v>
      </c>
      <c r="F177" s="35" t="s">
        <v>4522</v>
      </c>
      <c r="G177" s="38" t="s">
        <v>4530</v>
      </c>
      <c r="H177" s="36">
        <v>1159468085</v>
      </c>
      <c r="I177" s="36">
        <f t="shared" ref="I177:I182" si="5">+H177</f>
        <v>1159468085</v>
      </c>
      <c r="J177" s="28" t="s">
        <v>4424</v>
      </c>
      <c r="K177" s="28" t="s">
        <v>4425</v>
      </c>
      <c r="L177" s="27" t="s">
        <v>664</v>
      </c>
      <c r="M177" s="27" t="s">
        <v>665</v>
      </c>
      <c r="N177" s="27">
        <v>3835160</v>
      </c>
      <c r="O177" s="27" t="s">
        <v>666</v>
      </c>
      <c r="P177" s="28" t="s">
        <v>667</v>
      </c>
      <c r="Q177" s="28" t="s">
        <v>668</v>
      </c>
      <c r="R177" s="28" t="s">
        <v>669</v>
      </c>
      <c r="S177" s="28" t="s">
        <v>670</v>
      </c>
      <c r="T177" s="28" t="s">
        <v>668</v>
      </c>
      <c r="U177" s="29" t="s">
        <v>671</v>
      </c>
      <c r="V177" s="29">
        <v>6281</v>
      </c>
      <c r="W177" s="28">
        <v>6281</v>
      </c>
      <c r="X177" s="30">
        <v>42717</v>
      </c>
      <c r="Y177" s="28"/>
      <c r="Z177" s="28">
        <v>4600006140</v>
      </c>
      <c r="AA177" s="31" t="str">
        <f t="shared" si="3"/>
        <v>Información incompleta</v>
      </c>
      <c r="AB177" s="29" t="s">
        <v>672</v>
      </c>
      <c r="AC177" s="29"/>
      <c r="AD177" s="29" t="s">
        <v>673</v>
      </c>
      <c r="AE177" s="27" t="s">
        <v>674</v>
      </c>
      <c r="AF177" s="28" t="s">
        <v>528</v>
      </c>
      <c r="AG177" s="27" t="s">
        <v>529</v>
      </c>
    </row>
    <row r="178" spans="1:33" s="32" customFormat="1" ht="63.75" x14ac:dyDescent="0.25">
      <c r="A178" s="25" t="s">
        <v>498</v>
      </c>
      <c r="B178" s="26">
        <v>81112101</v>
      </c>
      <c r="C178" s="27" t="s">
        <v>675</v>
      </c>
      <c r="D178" s="27" t="s">
        <v>4383</v>
      </c>
      <c r="E178" s="26" t="s">
        <v>4404</v>
      </c>
      <c r="F178" s="35" t="s">
        <v>4522</v>
      </c>
      <c r="G178" s="38" t="s">
        <v>4525</v>
      </c>
      <c r="H178" s="36">
        <f>738784018.5</f>
        <v>738784018.5</v>
      </c>
      <c r="I178" s="36">
        <f t="shared" si="5"/>
        <v>738784018.5</v>
      </c>
      <c r="J178" s="28" t="s">
        <v>4424</v>
      </c>
      <c r="K178" s="28" t="s">
        <v>4425</v>
      </c>
      <c r="L178" s="27" t="s">
        <v>664</v>
      </c>
      <c r="M178" s="27" t="s">
        <v>665</v>
      </c>
      <c r="N178" s="27">
        <v>3835160</v>
      </c>
      <c r="O178" s="27" t="s">
        <v>666</v>
      </c>
      <c r="P178" s="28" t="s">
        <v>676</v>
      </c>
      <c r="Q178" s="28" t="s">
        <v>677</v>
      </c>
      <c r="R178" s="28" t="s">
        <v>678</v>
      </c>
      <c r="S178" s="28" t="s">
        <v>679</v>
      </c>
      <c r="T178" s="28" t="s">
        <v>677</v>
      </c>
      <c r="U178" s="29" t="s">
        <v>680</v>
      </c>
      <c r="V178" s="29">
        <v>7159</v>
      </c>
      <c r="W178" s="28">
        <v>7159</v>
      </c>
      <c r="X178" s="30">
        <v>42907</v>
      </c>
      <c r="Y178" s="28" t="s">
        <v>681</v>
      </c>
      <c r="Z178" s="28">
        <v>4600006945</v>
      </c>
      <c r="AA178" s="31">
        <f t="shared" si="3"/>
        <v>1</v>
      </c>
      <c r="AB178" s="29" t="s">
        <v>682</v>
      </c>
      <c r="AC178" s="29"/>
      <c r="AD178" s="29"/>
      <c r="AE178" s="27" t="s">
        <v>683</v>
      </c>
      <c r="AF178" s="28" t="s">
        <v>510</v>
      </c>
      <c r="AG178" s="27" t="s">
        <v>511</v>
      </c>
    </row>
    <row r="179" spans="1:33" s="32" customFormat="1" ht="63.75" x14ac:dyDescent="0.25">
      <c r="A179" s="25" t="s">
        <v>498</v>
      </c>
      <c r="B179" s="26">
        <v>81112101</v>
      </c>
      <c r="C179" s="27" t="s">
        <v>684</v>
      </c>
      <c r="D179" s="27" t="s">
        <v>4389</v>
      </c>
      <c r="E179" s="26" t="s">
        <v>4398</v>
      </c>
      <c r="F179" s="35" t="s">
        <v>4522</v>
      </c>
      <c r="G179" s="38" t="s">
        <v>4530</v>
      </c>
      <c r="H179" s="36">
        <v>300000000</v>
      </c>
      <c r="I179" s="36">
        <f t="shared" si="5"/>
        <v>300000000</v>
      </c>
      <c r="J179" s="28" t="s">
        <v>4423</v>
      </c>
      <c r="K179" s="28" t="s">
        <v>48</v>
      </c>
      <c r="L179" s="27" t="s">
        <v>664</v>
      </c>
      <c r="M179" s="27" t="s">
        <v>665</v>
      </c>
      <c r="N179" s="27">
        <v>3835160</v>
      </c>
      <c r="O179" s="27" t="s">
        <v>666</v>
      </c>
      <c r="P179" s="28" t="s">
        <v>676</v>
      </c>
      <c r="Q179" s="28" t="s">
        <v>677</v>
      </c>
      <c r="R179" s="28" t="s">
        <v>678</v>
      </c>
      <c r="S179" s="28" t="s">
        <v>679</v>
      </c>
      <c r="T179" s="28" t="s">
        <v>677</v>
      </c>
      <c r="U179" s="29" t="s">
        <v>680</v>
      </c>
      <c r="V179" s="29"/>
      <c r="W179" s="28"/>
      <c r="X179" s="30"/>
      <c r="Y179" s="28"/>
      <c r="Z179" s="28"/>
      <c r="AA179" s="31" t="str">
        <f t="shared" si="3"/>
        <v/>
      </c>
      <c r="AB179" s="29"/>
      <c r="AC179" s="29"/>
      <c r="AD179" s="29"/>
      <c r="AE179" s="27" t="s">
        <v>683</v>
      </c>
      <c r="AF179" s="28" t="s">
        <v>510</v>
      </c>
      <c r="AG179" s="27" t="s">
        <v>511</v>
      </c>
    </row>
    <row r="180" spans="1:33" s="32" customFormat="1" ht="76.5" x14ac:dyDescent="0.25">
      <c r="A180" s="25" t="s">
        <v>498</v>
      </c>
      <c r="B180" s="26">
        <v>81111501</v>
      </c>
      <c r="C180" s="27" t="s">
        <v>685</v>
      </c>
      <c r="D180" s="27" t="s">
        <v>4389</v>
      </c>
      <c r="E180" s="26" t="s">
        <v>4399</v>
      </c>
      <c r="F180" s="35" t="s">
        <v>4522</v>
      </c>
      <c r="G180" s="38" t="s">
        <v>4530</v>
      </c>
      <c r="H180" s="36">
        <v>140000000</v>
      </c>
      <c r="I180" s="36">
        <f t="shared" si="5"/>
        <v>140000000</v>
      </c>
      <c r="J180" s="28" t="s">
        <v>4424</v>
      </c>
      <c r="K180" s="28" t="s">
        <v>4425</v>
      </c>
      <c r="L180" s="27" t="s">
        <v>686</v>
      </c>
      <c r="M180" s="27" t="s">
        <v>687</v>
      </c>
      <c r="N180" s="27">
        <v>3835234</v>
      </c>
      <c r="O180" s="27" t="s">
        <v>688</v>
      </c>
      <c r="P180" s="28" t="s">
        <v>689</v>
      </c>
      <c r="Q180" s="28" t="s">
        <v>690</v>
      </c>
      <c r="R180" s="28" t="s">
        <v>691</v>
      </c>
      <c r="S180" s="28" t="s">
        <v>692</v>
      </c>
      <c r="T180" s="28" t="s">
        <v>693</v>
      </c>
      <c r="U180" s="29" t="s">
        <v>694</v>
      </c>
      <c r="V180" s="29"/>
      <c r="W180" s="28"/>
      <c r="X180" s="30"/>
      <c r="Y180" s="28"/>
      <c r="Z180" s="28"/>
      <c r="AA180" s="31" t="str">
        <f t="shared" si="3"/>
        <v/>
      </c>
      <c r="AB180" s="29"/>
      <c r="AC180" s="29"/>
      <c r="AD180" s="29" t="s">
        <v>695</v>
      </c>
      <c r="AE180" s="27" t="s">
        <v>696</v>
      </c>
      <c r="AF180" s="28" t="s">
        <v>510</v>
      </c>
      <c r="AG180" s="27" t="s">
        <v>511</v>
      </c>
    </row>
    <row r="181" spans="1:33" s="32" customFormat="1" ht="63.75" x14ac:dyDescent="0.25">
      <c r="A181" s="25" t="s">
        <v>498</v>
      </c>
      <c r="B181" s="27" t="s">
        <v>4334</v>
      </c>
      <c r="C181" s="27" t="s">
        <v>697</v>
      </c>
      <c r="D181" s="27" t="s">
        <v>4383</v>
      </c>
      <c r="E181" s="26" t="s">
        <v>4399</v>
      </c>
      <c r="F181" s="28" t="s">
        <v>4504</v>
      </c>
      <c r="G181" s="39" t="s">
        <v>4529</v>
      </c>
      <c r="H181" s="36">
        <v>900000000</v>
      </c>
      <c r="I181" s="36">
        <f t="shared" si="5"/>
        <v>900000000</v>
      </c>
      <c r="J181" s="28" t="s">
        <v>4424</v>
      </c>
      <c r="K181" s="28" t="s">
        <v>4425</v>
      </c>
      <c r="L181" s="27" t="s">
        <v>640</v>
      </c>
      <c r="M181" s="27" t="s">
        <v>641</v>
      </c>
      <c r="N181" s="27">
        <v>3835037</v>
      </c>
      <c r="O181" s="27" t="s">
        <v>642</v>
      </c>
      <c r="P181" s="28" t="s">
        <v>698</v>
      </c>
      <c r="Q181" s="28" t="s">
        <v>699</v>
      </c>
      <c r="R181" s="28" t="s">
        <v>700</v>
      </c>
      <c r="S181" s="28" t="s">
        <v>701</v>
      </c>
      <c r="T181" s="28" t="s">
        <v>699</v>
      </c>
      <c r="U181" s="29" t="s">
        <v>702</v>
      </c>
      <c r="V181" s="29"/>
      <c r="W181" s="28"/>
      <c r="X181" s="30"/>
      <c r="Y181" s="28"/>
      <c r="Z181" s="28"/>
      <c r="AA181" s="31" t="str">
        <f t="shared" si="3"/>
        <v/>
      </c>
      <c r="AB181" s="29"/>
      <c r="AC181" s="29"/>
      <c r="AD181" s="29" t="s">
        <v>602</v>
      </c>
      <c r="AE181" s="27" t="s">
        <v>703</v>
      </c>
      <c r="AF181" s="28" t="s">
        <v>528</v>
      </c>
      <c r="AG181" s="27" t="s">
        <v>529</v>
      </c>
    </row>
    <row r="182" spans="1:33" s="32" customFormat="1" ht="63.75" x14ac:dyDescent="0.25">
      <c r="A182" s="25" t="s">
        <v>498</v>
      </c>
      <c r="B182" s="26" t="s">
        <v>4335</v>
      </c>
      <c r="C182" s="27" t="s">
        <v>697</v>
      </c>
      <c r="D182" s="27" t="s">
        <v>4383</v>
      </c>
      <c r="E182" s="26" t="s">
        <v>4405</v>
      </c>
      <c r="F182" s="28" t="s">
        <v>4504</v>
      </c>
      <c r="G182" s="38" t="s">
        <v>4530</v>
      </c>
      <c r="H182" s="36">
        <v>400000000</v>
      </c>
      <c r="I182" s="36">
        <f t="shared" si="5"/>
        <v>400000000</v>
      </c>
      <c r="J182" s="28" t="s">
        <v>4423</v>
      </c>
      <c r="K182" s="28" t="s">
        <v>48</v>
      </c>
      <c r="L182" s="27" t="str">
        <f>+L181</f>
        <v>Juliana Arboleda Jiménez</v>
      </c>
      <c r="M182" s="27" t="str">
        <f>+M181</f>
        <v>Directora Financiera</v>
      </c>
      <c r="N182" s="27">
        <v>3835037</v>
      </c>
      <c r="O182" s="27" t="s">
        <v>642</v>
      </c>
      <c r="P182" s="28" t="s">
        <v>698</v>
      </c>
      <c r="Q182" s="28" t="s">
        <v>704</v>
      </c>
      <c r="R182" s="28" t="s">
        <v>700</v>
      </c>
      <c r="S182" s="28" t="s">
        <v>701</v>
      </c>
      <c r="T182" s="28" t="s">
        <v>704</v>
      </c>
      <c r="U182" s="29" t="s">
        <v>702</v>
      </c>
      <c r="V182" s="29"/>
      <c r="W182" s="28"/>
      <c r="X182" s="30"/>
      <c r="Y182" s="28"/>
      <c r="Z182" s="28"/>
      <c r="AA182" s="31" t="str">
        <f t="shared" si="3"/>
        <v/>
      </c>
      <c r="AB182" s="29"/>
      <c r="AC182" s="29"/>
      <c r="AD182" s="29"/>
      <c r="AE182" s="27" t="s">
        <v>703</v>
      </c>
      <c r="AF182" s="28" t="s">
        <v>528</v>
      </c>
      <c r="AG182" s="27" t="s">
        <v>529</v>
      </c>
    </row>
    <row r="183" spans="1:33" s="32" customFormat="1" ht="63.75" x14ac:dyDescent="0.25">
      <c r="A183" s="25" t="s">
        <v>498</v>
      </c>
      <c r="B183" s="26">
        <v>86121504</v>
      </c>
      <c r="C183" s="27" t="s">
        <v>705</v>
      </c>
      <c r="D183" s="27" t="s">
        <v>4383</v>
      </c>
      <c r="E183" s="26" t="s">
        <v>4405</v>
      </c>
      <c r="F183" s="35" t="s">
        <v>4522</v>
      </c>
      <c r="G183" s="38" t="s">
        <v>4530</v>
      </c>
      <c r="H183" s="36">
        <v>300000000</v>
      </c>
      <c r="I183" s="36">
        <v>300000000</v>
      </c>
      <c r="J183" s="28" t="s">
        <v>4423</v>
      </c>
      <c r="K183" s="28" t="s">
        <v>48</v>
      </c>
      <c r="L183" s="27" t="s">
        <v>706</v>
      </c>
      <c r="M183" s="27" t="s">
        <v>707</v>
      </c>
      <c r="N183" s="27">
        <v>3838551</v>
      </c>
      <c r="O183" s="27" t="s">
        <v>708</v>
      </c>
      <c r="P183" s="28" t="s">
        <v>698</v>
      </c>
      <c r="Q183" s="28" t="s">
        <v>709</v>
      </c>
      <c r="R183" s="28" t="s">
        <v>710</v>
      </c>
      <c r="S183" s="28" t="s">
        <v>711</v>
      </c>
      <c r="T183" s="28" t="s">
        <v>709</v>
      </c>
      <c r="U183" s="29" t="s">
        <v>712</v>
      </c>
      <c r="V183" s="29"/>
      <c r="W183" s="28"/>
      <c r="X183" s="30"/>
      <c r="Y183" s="28"/>
      <c r="Z183" s="28"/>
      <c r="AA183" s="31" t="str">
        <f t="shared" si="3"/>
        <v/>
      </c>
      <c r="AB183" s="29"/>
      <c r="AC183" s="29"/>
      <c r="AD183" s="29"/>
      <c r="AE183" s="27" t="s">
        <v>713</v>
      </c>
      <c r="AF183" s="28" t="s">
        <v>510</v>
      </c>
      <c r="AG183" s="27" t="s">
        <v>511</v>
      </c>
    </row>
    <row r="184" spans="1:33" s="32" customFormat="1" ht="63.75" x14ac:dyDescent="0.25">
      <c r="A184" s="25" t="s">
        <v>498</v>
      </c>
      <c r="B184" s="26">
        <v>86121504</v>
      </c>
      <c r="C184" s="27" t="s">
        <v>714</v>
      </c>
      <c r="D184" s="27" t="s">
        <v>4383</v>
      </c>
      <c r="E184" s="26" t="s">
        <v>4397</v>
      </c>
      <c r="F184" s="35" t="s">
        <v>4522</v>
      </c>
      <c r="G184" s="38" t="s">
        <v>4530</v>
      </c>
      <c r="H184" s="36">
        <v>200000000</v>
      </c>
      <c r="I184" s="36">
        <v>200000000</v>
      </c>
      <c r="J184" s="28" t="s">
        <v>4423</v>
      </c>
      <c r="K184" s="28" t="s">
        <v>48</v>
      </c>
      <c r="L184" s="27" t="s">
        <v>706</v>
      </c>
      <c r="M184" s="27" t="s">
        <v>707</v>
      </c>
      <c r="N184" s="27">
        <v>3838551</v>
      </c>
      <c r="O184" s="27" t="s">
        <v>708</v>
      </c>
      <c r="P184" s="28" t="s">
        <v>698</v>
      </c>
      <c r="Q184" s="28" t="s">
        <v>715</v>
      </c>
      <c r="R184" s="28" t="s">
        <v>710</v>
      </c>
      <c r="S184" s="28" t="s">
        <v>711</v>
      </c>
      <c r="T184" s="28" t="s">
        <v>715</v>
      </c>
      <c r="U184" s="29" t="s">
        <v>716</v>
      </c>
      <c r="V184" s="29"/>
      <c r="W184" s="28"/>
      <c r="X184" s="30"/>
      <c r="Y184" s="28"/>
      <c r="Z184" s="28"/>
      <c r="AA184" s="31" t="str">
        <f t="shared" si="3"/>
        <v/>
      </c>
      <c r="AB184" s="29"/>
      <c r="AC184" s="29"/>
      <c r="AD184" s="29"/>
      <c r="AE184" s="27" t="s">
        <v>717</v>
      </c>
      <c r="AF184" s="28" t="s">
        <v>510</v>
      </c>
      <c r="AG184" s="27" t="s">
        <v>511</v>
      </c>
    </row>
    <row r="185" spans="1:33" s="32" customFormat="1" ht="63.75" x14ac:dyDescent="0.25">
      <c r="A185" s="25" t="s">
        <v>498</v>
      </c>
      <c r="B185" s="26">
        <v>86121504</v>
      </c>
      <c r="C185" s="27" t="s">
        <v>718</v>
      </c>
      <c r="D185" s="27" t="s">
        <v>4383</v>
      </c>
      <c r="E185" s="26" t="s">
        <v>4398</v>
      </c>
      <c r="F185" s="35" t="s">
        <v>4522</v>
      </c>
      <c r="G185" s="38" t="s">
        <v>4530</v>
      </c>
      <c r="H185" s="36">
        <v>300000000</v>
      </c>
      <c r="I185" s="36">
        <v>300000000</v>
      </c>
      <c r="J185" s="28" t="s">
        <v>4423</v>
      </c>
      <c r="K185" s="28" t="s">
        <v>48</v>
      </c>
      <c r="L185" s="27" t="s">
        <v>706</v>
      </c>
      <c r="M185" s="27" t="s">
        <v>707</v>
      </c>
      <c r="N185" s="27">
        <v>3838551</v>
      </c>
      <c r="O185" s="27" t="s">
        <v>708</v>
      </c>
      <c r="P185" s="28" t="s">
        <v>698</v>
      </c>
      <c r="Q185" s="28" t="s">
        <v>709</v>
      </c>
      <c r="R185" s="28" t="s">
        <v>710</v>
      </c>
      <c r="S185" s="28" t="s">
        <v>711</v>
      </c>
      <c r="T185" s="28" t="s">
        <v>709</v>
      </c>
      <c r="U185" s="29" t="s">
        <v>712</v>
      </c>
      <c r="V185" s="29"/>
      <c r="W185" s="28"/>
      <c r="X185" s="30"/>
      <c r="Y185" s="28"/>
      <c r="Z185" s="28"/>
      <c r="AA185" s="31" t="str">
        <f t="shared" si="3"/>
        <v/>
      </c>
      <c r="AB185" s="29"/>
      <c r="AC185" s="29"/>
      <c r="AD185" s="29"/>
      <c r="AE185" s="27" t="s">
        <v>719</v>
      </c>
      <c r="AF185" s="28" t="s">
        <v>510</v>
      </c>
      <c r="AG185" s="27" t="s">
        <v>511</v>
      </c>
    </row>
    <row r="186" spans="1:33" s="32" customFormat="1" ht="63.75" x14ac:dyDescent="0.25">
      <c r="A186" s="25" t="s">
        <v>498</v>
      </c>
      <c r="B186" s="27">
        <v>86111602</v>
      </c>
      <c r="C186" s="27" t="s">
        <v>720</v>
      </c>
      <c r="D186" s="27" t="s">
        <v>4383</v>
      </c>
      <c r="E186" s="26" t="s">
        <v>4398</v>
      </c>
      <c r="F186" s="35" t="s">
        <v>4522</v>
      </c>
      <c r="G186" s="38" t="s">
        <v>4530</v>
      </c>
      <c r="H186" s="36">
        <v>500000000</v>
      </c>
      <c r="I186" s="36">
        <f>+H186</f>
        <v>500000000</v>
      </c>
      <c r="J186" s="28" t="s">
        <v>4424</v>
      </c>
      <c r="K186" s="28" t="s">
        <v>4425</v>
      </c>
      <c r="L186" s="27" t="s">
        <v>721</v>
      </c>
      <c r="M186" s="27" t="s">
        <v>722</v>
      </c>
      <c r="N186" s="27">
        <v>3835132</v>
      </c>
      <c r="O186" s="27" t="s">
        <v>723</v>
      </c>
      <c r="P186" s="28" t="s">
        <v>724</v>
      </c>
      <c r="Q186" s="28" t="s">
        <v>725</v>
      </c>
      <c r="R186" s="28" t="s">
        <v>726</v>
      </c>
      <c r="S186" s="28" t="s">
        <v>611</v>
      </c>
      <c r="T186" s="28" t="s">
        <v>725</v>
      </c>
      <c r="U186" s="29" t="s">
        <v>727</v>
      </c>
      <c r="V186" s="29">
        <v>6919</v>
      </c>
      <c r="W186" s="28" t="s">
        <v>728</v>
      </c>
      <c r="X186" s="30">
        <v>42863</v>
      </c>
      <c r="Y186" s="28" t="s">
        <v>729</v>
      </c>
      <c r="Z186" s="28">
        <v>4600006785</v>
      </c>
      <c r="AA186" s="31">
        <f t="shared" si="3"/>
        <v>1</v>
      </c>
      <c r="AB186" s="29" t="s">
        <v>730</v>
      </c>
      <c r="AC186" s="29"/>
      <c r="AD186" s="29"/>
      <c r="AE186" s="27" t="s">
        <v>721</v>
      </c>
      <c r="AF186" s="28" t="s">
        <v>520</v>
      </c>
      <c r="AG186" s="27" t="s">
        <v>511</v>
      </c>
    </row>
    <row r="187" spans="1:33" s="32" customFormat="1" ht="89.25" x14ac:dyDescent="0.25">
      <c r="A187" s="25" t="s">
        <v>498</v>
      </c>
      <c r="B187" s="27">
        <v>86111602</v>
      </c>
      <c r="C187" s="27" t="s">
        <v>731</v>
      </c>
      <c r="D187" s="27" t="s">
        <v>4383</v>
      </c>
      <c r="E187" s="26" t="s">
        <v>4398</v>
      </c>
      <c r="F187" s="35" t="s">
        <v>4522</v>
      </c>
      <c r="G187" s="38" t="s">
        <v>4530</v>
      </c>
      <c r="H187" s="36">
        <f>133689730</f>
        <v>133689730</v>
      </c>
      <c r="I187" s="36">
        <f>+H187</f>
        <v>133689730</v>
      </c>
      <c r="J187" s="28" t="s">
        <v>4424</v>
      </c>
      <c r="K187" s="28" t="s">
        <v>4425</v>
      </c>
      <c r="L187" s="27" t="s">
        <v>721</v>
      </c>
      <c r="M187" s="27" t="s">
        <v>722</v>
      </c>
      <c r="N187" s="27">
        <v>3835132</v>
      </c>
      <c r="O187" s="27" t="s">
        <v>723</v>
      </c>
      <c r="P187" s="28" t="s">
        <v>724</v>
      </c>
      <c r="Q187" s="28" t="s">
        <v>732</v>
      </c>
      <c r="R187" s="28" t="s">
        <v>726</v>
      </c>
      <c r="S187" s="28" t="s">
        <v>611</v>
      </c>
      <c r="T187" s="28" t="s">
        <v>732</v>
      </c>
      <c r="U187" s="29" t="s">
        <v>733</v>
      </c>
      <c r="V187" s="29">
        <v>6911</v>
      </c>
      <c r="W187" s="28">
        <v>17271</v>
      </c>
      <c r="X187" s="30">
        <v>42863</v>
      </c>
      <c r="Y187" s="28" t="s">
        <v>734</v>
      </c>
      <c r="Z187" s="28">
        <v>4600006784</v>
      </c>
      <c r="AA187" s="31">
        <f t="shared" si="3"/>
        <v>1</v>
      </c>
      <c r="AB187" s="29" t="s">
        <v>735</v>
      </c>
      <c r="AC187" s="29"/>
      <c r="AD187" s="29"/>
      <c r="AE187" s="27" t="s">
        <v>721</v>
      </c>
      <c r="AF187" s="28" t="s">
        <v>510</v>
      </c>
      <c r="AG187" s="27" t="s">
        <v>511</v>
      </c>
    </row>
    <row r="188" spans="1:33" s="32" customFormat="1" ht="76.5" x14ac:dyDescent="0.25">
      <c r="A188" s="25" t="s">
        <v>498</v>
      </c>
      <c r="B188" s="26">
        <v>86121504</v>
      </c>
      <c r="C188" s="27" t="s">
        <v>736</v>
      </c>
      <c r="D188" s="27" t="s">
        <v>4389</v>
      </c>
      <c r="E188" s="26" t="s">
        <v>4398</v>
      </c>
      <c r="F188" s="35" t="s">
        <v>4522</v>
      </c>
      <c r="G188" s="38" t="s">
        <v>4530</v>
      </c>
      <c r="H188" s="36">
        <v>256240000</v>
      </c>
      <c r="I188" s="36">
        <v>256240000</v>
      </c>
      <c r="J188" s="28" t="s">
        <v>4423</v>
      </c>
      <c r="K188" s="28" t="s">
        <v>48</v>
      </c>
      <c r="L188" s="27" t="s">
        <v>737</v>
      </c>
      <c r="M188" s="27" t="s">
        <v>738</v>
      </c>
      <c r="N188" s="27">
        <v>3838561</v>
      </c>
      <c r="O188" s="27" t="s">
        <v>739</v>
      </c>
      <c r="P188" s="28" t="s">
        <v>548</v>
      </c>
      <c r="Q188" s="28" t="s">
        <v>740</v>
      </c>
      <c r="R188" s="28" t="s">
        <v>741</v>
      </c>
      <c r="S188" s="28" t="s">
        <v>742</v>
      </c>
      <c r="T188" s="28" t="s">
        <v>743</v>
      </c>
      <c r="U188" s="29" t="s">
        <v>744</v>
      </c>
      <c r="V188" s="29"/>
      <c r="W188" s="28"/>
      <c r="X188" s="30"/>
      <c r="Y188" s="28"/>
      <c r="Z188" s="28"/>
      <c r="AA188" s="31" t="str">
        <f t="shared" si="3"/>
        <v/>
      </c>
      <c r="AB188" s="29"/>
      <c r="AC188" s="29"/>
      <c r="AD188" s="29"/>
      <c r="AE188" s="27" t="s">
        <v>745</v>
      </c>
      <c r="AF188" s="28" t="s">
        <v>510</v>
      </c>
      <c r="AG188" s="27" t="s">
        <v>511</v>
      </c>
    </row>
    <row r="189" spans="1:33" s="32" customFormat="1" ht="63.75" x14ac:dyDescent="0.25">
      <c r="A189" s="25" t="s">
        <v>498</v>
      </c>
      <c r="B189" s="26">
        <v>86121504</v>
      </c>
      <c r="C189" s="27" t="s">
        <v>746</v>
      </c>
      <c r="D189" s="27" t="s">
        <v>4389</v>
      </c>
      <c r="E189" s="26" t="s">
        <v>4406</v>
      </c>
      <c r="F189" s="35" t="s">
        <v>4522</v>
      </c>
      <c r="G189" s="38" t="s">
        <v>4530</v>
      </c>
      <c r="H189" s="36">
        <v>200000000</v>
      </c>
      <c r="I189" s="36">
        <v>200000000</v>
      </c>
      <c r="J189" s="28" t="s">
        <v>4423</v>
      </c>
      <c r="K189" s="28" t="s">
        <v>48</v>
      </c>
      <c r="L189" s="27" t="s">
        <v>737</v>
      </c>
      <c r="M189" s="27" t="s">
        <v>738</v>
      </c>
      <c r="N189" s="27">
        <v>3838561</v>
      </c>
      <c r="O189" s="27" t="s">
        <v>739</v>
      </c>
      <c r="P189" s="28" t="s">
        <v>548</v>
      </c>
      <c r="Q189" s="28" t="s">
        <v>747</v>
      </c>
      <c r="R189" s="28" t="s">
        <v>748</v>
      </c>
      <c r="S189" s="28" t="s">
        <v>749</v>
      </c>
      <c r="T189" s="28" t="s">
        <v>750</v>
      </c>
      <c r="U189" s="29" t="s">
        <v>751</v>
      </c>
      <c r="V189" s="29"/>
      <c r="W189" s="28"/>
      <c r="X189" s="30"/>
      <c r="Y189" s="28"/>
      <c r="Z189" s="28"/>
      <c r="AA189" s="31" t="str">
        <f t="shared" si="3"/>
        <v/>
      </c>
      <c r="AB189" s="29"/>
      <c r="AC189" s="29"/>
      <c r="AD189" s="29"/>
      <c r="AE189" s="27" t="s">
        <v>752</v>
      </c>
      <c r="AF189" s="28" t="s">
        <v>510</v>
      </c>
      <c r="AG189" s="27" t="s">
        <v>511</v>
      </c>
    </row>
    <row r="190" spans="1:33" s="32" customFormat="1" ht="165.75" x14ac:dyDescent="0.25">
      <c r="A190" s="25" t="s">
        <v>498</v>
      </c>
      <c r="B190" s="26">
        <v>86131901</v>
      </c>
      <c r="C190" s="27" t="s">
        <v>753</v>
      </c>
      <c r="D190" s="27" t="s">
        <v>4385</v>
      </c>
      <c r="E190" s="26" t="s">
        <v>4400</v>
      </c>
      <c r="F190" s="28" t="s">
        <v>4504</v>
      </c>
      <c r="G190" s="39" t="s">
        <v>4529</v>
      </c>
      <c r="H190" s="36">
        <v>4800000000</v>
      </c>
      <c r="I190" s="36">
        <v>4800000000</v>
      </c>
      <c r="J190" s="28" t="s">
        <v>4423</v>
      </c>
      <c r="K190" s="28" t="s">
        <v>48</v>
      </c>
      <c r="L190" s="27" t="s">
        <v>737</v>
      </c>
      <c r="M190" s="27" t="s">
        <v>738</v>
      </c>
      <c r="N190" s="27">
        <v>3838561</v>
      </c>
      <c r="O190" s="27" t="s">
        <v>739</v>
      </c>
      <c r="P190" s="28" t="s">
        <v>548</v>
      </c>
      <c r="Q190" s="28" t="s">
        <v>754</v>
      </c>
      <c r="R190" s="28" t="s">
        <v>755</v>
      </c>
      <c r="S190" s="28" t="s">
        <v>756</v>
      </c>
      <c r="T190" s="28" t="s">
        <v>757</v>
      </c>
      <c r="U190" s="29" t="s">
        <v>758</v>
      </c>
      <c r="V190" s="29"/>
      <c r="W190" s="28"/>
      <c r="X190" s="30"/>
      <c r="Y190" s="28"/>
      <c r="Z190" s="28"/>
      <c r="AA190" s="31" t="str">
        <f t="shared" si="3"/>
        <v/>
      </c>
      <c r="AB190" s="29"/>
      <c r="AC190" s="29"/>
      <c r="AD190" s="29"/>
      <c r="AE190" s="27" t="s">
        <v>759</v>
      </c>
      <c r="AF190" s="28" t="s">
        <v>520</v>
      </c>
      <c r="AG190" s="27" t="s">
        <v>521</v>
      </c>
    </row>
    <row r="191" spans="1:33" s="32" customFormat="1" ht="51" x14ac:dyDescent="0.25">
      <c r="A191" s="25" t="s">
        <v>498</v>
      </c>
      <c r="B191" s="26">
        <v>80111607</v>
      </c>
      <c r="C191" s="27" t="s">
        <v>760</v>
      </c>
      <c r="D191" s="27" t="s">
        <v>4389</v>
      </c>
      <c r="E191" s="26" t="s">
        <v>4398</v>
      </c>
      <c r="F191" s="35" t="s">
        <v>4522</v>
      </c>
      <c r="G191" s="38" t="s">
        <v>4530</v>
      </c>
      <c r="H191" s="36">
        <v>1360000000</v>
      </c>
      <c r="I191" s="36">
        <v>1360000000</v>
      </c>
      <c r="J191" s="28" t="s">
        <v>4423</v>
      </c>
      <c r="K191" s="28" t="s">
        <v>48</v>
      </c>
      <c r="L191" s="27" t="s">
        <v>737</v>
      </c>
      <c r="M191" s="27" t="s">
        <v>738</v>
      </c>
      <c r="N191" s="27">
        <v>3838561</v>
      </c>
      <c r="O191" s="27" t="s">
        <v>739</v>
      </c>
      <c r="P191" s="28" t="s">
        <v>548</v>
      </c>
      <c r="Q191" s="28" t="s">
        <v>761</v>
      </c>
      <c r="R191" s="28" t="s">
        <v>760</v>
      </c>
      <c r="S191" s="28" t="s">
        <v>692</v>
      </c>
      <c r="T191" s="28" t="s">
        <v>760</v>
      </c>
      <c r="U191" s="29" t="s">
        <v>762</v>
      </c>
      <c r="V191" s="29"/>
      <c r="W191" s="28"/>
      <c r="X191" s="30"/>
      <c r="Y191" s="28"/>
      <c r="Z191" s="28"/>
      <c r="AA191" s="31" t="str">
        <f t="shared" si="3"/>
        <v/>
      </c>
      <c r="AB191" s="29"/>
      <c r="AC191" s="29"/>
      <c r="AD191" s="29"/>
      <c r="AE191" s="27" t="s">
        <v>763</v>
      </c>
      <c r="AF191" s="28" t="s">
        <v>520</v>
      </c>
      <c r="AG191" s="27" t="s">
        <v>521</v>
      </c>
    </row>
    <row r="192" spans="1:33" s="32" customFormat="1" ht="63.75" x14ac:dyDescent="0.25">
      <c r="A192" s="25" t="s">
        <v>498</v>
      </c>
      <c r="B192" s="26">
        <v>80111604</v>
      </c>
      <c r="C192" s="27" t="s">
        <v>764</v>
      </c>
      <c r="D192" s="27" t="s">
        <v>4383</v>
      </c>
      <c r="E192" s="26" t="s">
        <v>4399</v>
      </c>
      <c r="F192" s="35" t="s">
        <v>4522</v>
      </c>
      <c r="G192" s="38" t="s">
        <v>4530</v>
      </c>
      <c r="H192" s="36">
        <v>598785000</v>
      </c>
      <c r="I192" s="36">
        <v>598785000</v>
      </c>
      <c r="J192" s="28" t="s">
        <v>4424</v>
      </c>
      <c r="K192" s="28" t="s">
        <v>4425</v>
      </c>
      <c r="L192" s="27" t="s">
        <v>737</v>
      </c>
      <c r="M192" s="27" t="s">
        <v>738</v>
      </c>
      <c r="N192" s="27">
        <v>3838561</v>
      </c>
      <c r="O192" s="27" t="s">
        <v>739</v>
      </c>
      <c r="P192" s="28" t="s">
        <v>548</v>
      </c>
      <c r="Q192" s="28" t="s">
        <v>765</v>
      </c>
      <c r="R192" s="28" t="s">
        <v>766</v>
      </c>
      <c r="S192" s="28" t="s">
        <v>767</v>
      </c>
      <c r="T192" s="28" t="s">
        <v>768</v>
      </c>
      <c r="U192" s="29" t="s">
        <v>758</v>
      </c>
      <c r="V192" s="29">
        <v>6696</v>
      </c>
      <c r="W192" s="28">
        <v>19707</v>
      </c>
      <c r="X192" s="30">
        <v>42818</v>
      </c>
      <c r="Y192" s="28" t="s">
        <v>734</v>
      </c>
      <c r="Z192" s="28">
        <v>4600006645</v>
      </c>
      <c r="AA192" s="31">
        <f t="shared" si="3"/>
        <v>1</v>
      </c>
      <c r="AB192" s="29" t="s">
        <v>735</v>
      </c>
      <c r="AC192" s="29"/>
      <c r="AD192" s="29"/>
      <c r="AE192" s="27" t="s">
        <v>769</v>
      </c>
      <c r="AF192" s="28" t="s">
        <v>510</v>
      </c>
      <c r="AG192" s="27" t="s">
        <v>511</v>
      </c>
    </row>
    <row r="193" spans="1:33" s="32" customFormat="1" ht="165.75" x14ac:dyDescent="0.25">
      <c r="A193" s="25" t="s">
        <v>498</v>
      </c>
      <c r="B193" s="26">
        <v>80111604</v>
      </c>
      <c r="C193" s="27" t="s">
        <v>770</v>
      </c>
      <c r="D193" s="27" t="s">
        <v>4383</v>
      </c>
      <c r="E193" s="26" t="s">
        <v>4400</v>
      </c>
      <c r="F193" s="35" t="s">
        <v>4522</v>
      </c>
      <c r="G193" s="38" t="s">
        <v>4530</v>
      </c>
      <c r="H193" s="36">
        <v>310998452.50009155</v>
      </c>
      <c r="I193" s="36">
        <v>310998452.50009155</v>
      </c>
      <c r="J193" s="28" t="s">
        <v>4423</v>
      </c>
      <c r="K193" s="28" t="s">
        <v>48</v>
      </c>
      <c r="L193" s="27" t="s">
        <v>737</v>
      </c>
      <c r="M193" s="27" t="s">
        <v>738</v>
      </c>
      <c r="N193" s="27">
        <v>3838561</v>
      </c>
      <c r="O193" s="27" t="s">
        <v>739</v>
      </c>
      <c r="P193" s="28" t="s">
        <v>548</v>
      </c>
      <c r="Q193" s="28" t="s">
        <v>771</v>
      </c>
      <c r="R193" s="28" t="s">
        <v>772</v>
      </c>
      <c r="S193" s="28" t="s">
        <v>773</v>
      </c>
      <c r="T193" s="28" t="s">
        <v>774</v>
      </c>
      <c r="U193" s="29" t="s">
        <v>775</v>
      </c>
      <c r="V193" s="29"/>
      <c r="W193" s="28"/>
      <c r="X193" s="30"/>
      <c r="Y193" s="28"/>
      <c r="Z193" s="28"/>
      <c r="AA193" s="31" t="str">
        <f t="shared" si="3"/>
        <v/>
      </c>
      <c r="AB193" s="29"/>
      <c r="AC193" s="29"/>
      <c r="AD193" s="29"/>
      <c r="AE193" s="27" t="s">
        <v>776</v>
      </c>
      <c r="AF193" s="28" t="s">
        <v>510</v>
      </c>
      <c r="AG193" s="27" t="s">
        <v>511</v>
      </c>
    </row>
    <row r="194" spans="1:33" s="32" customFormat="1" ht="76.5" x14ac:dyDescent="0.25">
      <c r="A194" s="25" t="s">
        <v>498</v>
      </c>
      <c r="B194" s="26">
        <v>86131901</v>
      </c>
      <c r="C194" s="27" t="s">
        <v>777</v>
      </c>
      <c r="D194" s="27" t="s">
        <v>4390</v>
      </c>
      <c r="E194" s="26" t="s">
        <v>4400</v>
      </c>
      <c r="F194" s="35" t="s">
        <v>4522</v>
      </c>
      <c r="G194" s="38" t="s">
        <v>4530</v>
      </c>
      <c r="H194" s="36">
        <v>100000000</v>
      </c>
      <c r="I194" s="36">
        <v>100000000</v>
      </c>
      <c r="J194" s="28" t="s">
        <v>4423</v>
      </c>
      <c r="K194" s="28" t="s">
        <v>48</v>
      </c>
      <c r="L194" s="27" t="s">
        <v>737</v>
      </c>
      <c r="M194" s="27" t="s">
        <v>738</v>
      </c>
      <c r="N194" s="27">
        <v>3838561</v>
      </c>
      <c r="O194" s="27" t="s">
        <v>739</v>
      </c>
      <c r="P194" s="28" t="s">
        <v>548</v>
      </c>
      <c r="Q194" s="28" t="s">
        <v>778</v>
      </c>
      <c r="R194" s="28" t="s">
        <v>755</v>
      </c>
      <c r="S194" s="28" t="s">
        <v>756</v>
      </c>
      <c r="T194" s="28" t="s">
        <v>779</v>
      </c>
      <c r="U194" s="29" t="s">
        <v>758</v>
      </c>
      <c r="V194" s="29"/>
      <c r="W194" s="28"/>
      <c r="X194" s="30"/>
      <c r="Y194" s="28"/>
      <c r="Z194" s="28"/>
      <c r="AA194" s="31" t="str">
        <f t="shared" si="3"/>
        <v/>
      </c>
      <c r="AB194" s="29"/>
      <c r="AC194" s="29"/>
      <c r="AD194" s="29"/>
      <c r="AE194" s="27" t="s">
        <v>780</v>
      </c>
      <c r="AF194" s="28" t="s">
        <v>510</v>
      </c>
      <c r="AG194" s="27" t="s">
        <v>511</v>
      </c>
    </row>
    <row r="195" spans="1:33" s="32" customFormat="1" ht="280.5" x14ac:dyDescent="0.25">
      <c r="A195" s="25" t="s">
        <v>498</v>
      </c>
      <c r="B195" s="26">
        <v>80101604</v>
      </c>
      <c r="C195" s="27" t="s">
        <v>766</v>
      </c>
      <c r="D195" s="27" t="s">
        <v>4389</v>
      </c>
      <c r="E195" s="26" t="s">
        <v>4400</v>
      </c>
      <c r="F195" s="35" t="s">
        <v>4522</v>
      </c>
      <c r="G195" s="38" t="s">
        <v>4530</v>
      </c>
      <c r="H195" s="36">
        <v>349102944</v>
      </c>
      <c r="I195" s="36">
        <v>349102944</v>
      </c>
      <c r="J195" s="28" t="s">
        <v>4423</v>
      </c>
      <c r="K195" s="28" t="s">
        <v>48</v>
      </c>
      <c r="L195" s="27" t="s">
        <v>737</v>
      </c>
      <c r="M195" s="27" t="s">
        <v>738</v>
      </c>
      <c r="N195" s="27">
        <v>3838561</v>
      </c>
      <c r="O195" s="27" t="s">
        <v>739</v>
      </c>
      <c r="P195" s="28" t="s">
        <v>548</v>
      </c>
      <c r="Q195" s="28" t="s">
        <v>781</v>
      </c>
      <c r="R195" s="28" t="s">
        <v>766</v>
      </c>
      <c r="S195" s="28" t="s">
        <v>767</v>
      </c>
      <c r="T195" s="28" t="s">
        <v>782</v>
      </c>
      <c r="U195" s="29" t="s">
        <v>783</v>
      </c>
      <c r="V195" s="29"/>
      <c r="W195" s="28"/>
      <c r="X195" s="30"/>
      <c r="Y195" s="28"/>
      <c r="Z195" s="28"/>
      <c r="AA195" s="31" t="str">
        <f t="shared" si="3"/>
        <v/>
      </c>
      <c r="AB195" s="29"/>
      <c r="AC195" s="29"/>
      <c r="AD195" s="29"/>
      <c r="AE195" s="27" t="s">
        <v>784</v>
      </c>
      <c r="AF195" s="28" t="s">
        <v>510</v>
      </c>
      <c r="AG195" s="27" t="s">
        <v>511</v>
      </c>
    </row>
    <row r="196" spans="1:33" s="32" customFormat="1" ht="63.75" x14ac:dyDescent="0.25">
      <c r="A196" s="25" t="s">
        <v>498</v>
      </c>
      <c r="B196" s="26">
        <v>80101604</v>
      </c>
      <c r="C196" s="27" t="s">
        <v>766</v>
      </c>
      <c r="D196" s="27" t="s">
        <v>4389</v>
      </c>
      <c r="E196" s="26" t="s">
        <v>4400</v>
      </c>
      <c r="F196" s="35" t="s">
        <v>4522</v>
      </c>
      <c r="G196" s="38" t="s">
        <v>4530</v>
      </c>
      <c r="H196" s="36">
        <v>200000000</v>
      </c>
      <c r="I196" s="36">
        <v>200000000</v>
      </c>
      <c r="J196" s="28" t="s">
        <v>4423</v>
      </c>
      <c r="K196" s="28" t="s">
        <v>48</v>
      </c>
      <c r="L196" s="27" t="s">
        <v>737</v>
      </c>
      <c r="M196" s="27" t="s">
        <v>738</v>
      </c>
      <c r="N196" s="27">
        <v>3838561</v>
      </c>
      <c r="O196" s="27" t="s">
        <v>739</v>
      </c>
      <c r="P196" s="28" t="s">
        <v>548</v>
      </c>
      <c r="Q196" s="28" t="s">
        <v>765</v>
      </c>
      <c r="R196" s="28" t="s">
        <v>766</v>
      </c>
      <c r="S196" s="28" t="s">
        <v>767</v>
      </c>
      <c r="T196" s="28" t="s">
        <v>785</v>
      </c>
      <c r="U196" s="29" t="s">
        <v>786</v>
      </c>
      <c r="V196" s="29"/>
      <c r="W196" s="28"/>
      <c r="X196" s="30"/>
      <c r="Y196" s="28"/>
      <c r="Z196" s="28"/>
      <c r="AA196" s="31" t="str">
        <f t="shared" si="3"/>
        <v/>
      </c>
      <c r="AB196" s="29"/>
      <c r="AC196" s="29"/>
      <c r="AD196" s="29"/>
      <c r="AE196" s="27" t="s">
        <v>787</v>
      </c>
      <c r="AF196" s="28" t="s">
        <v>510</v>
      </c>
      <c r="AG196" s="27" t="s">
        <v>511</v>
      </c>
    </row>
    <row r="197" spans="1:33" s="32" customFormat="1" ht="63.75" x14ac:dyDescent="0.25">
      <c r="A197" s="25" t="s">
        <v>498</v>
      </c>
      <c r="B197" s="26">
        <v>80101604</v>
      </c>
      <c r="C197" s="27" t="s">
        <v>788</v>
      </c>
      <c r="D197" s="27" t="s">
        <v>4389</v>
      </c>
      <c r="E197" s="26" t="s">
        <v>4400</v>
      </c>
      <c r="F197" s="35" t="s">
        <v>4522</v>
      </c>
      <c r="G197" s="38" t="s">
        <v>4530</v>
      </c>
      <c r="H197" s="36">
        <v>100000000</v>
      </c>
      <c r="I197" s="36">
        <v>100000000</v>
      </c>
      <c r="J197" s="28" t="s">
        <v>4423</v>
      </c>
      <c r="K197" s="28" t="s">
        <v>48</v>
      </c>
      <c r="L197" s="27" t="s">
        <v>737</v>
      </c>
      <c r="M197" s="27" t="s">
        <v>738</v>
      </c>
      <c r="N197" s="27">
        <v>3838561</v>
      </c>
      <c r="O197" s="27" t="s">
        <v>739</v>
      </c>
      <c r="P197" s="28" t="s">
        <v>548</v>
      </c>
      <c r="Q197" s="28" t="s">
        <v>789</v>
      </c>
      <c r="R197" s="28" t="s">
        <v>788</v>
      </c>
      <c r="S197" s="28" t="s">
        <v>790</v>
      </c>
      <c r="T197" s="28" t="s">
        <v>791</v>
      </c>
      <c r="U197" s="29" t="s">
        <v>792</v>
      </c>
      <c r="V197" s="29"/>
      <c r="W197" s="28"/>
      <c r="X197" s="30"/>
      <c r="Y197" s="28"/>
      <c r="Z197" s="28"/>
      <c r="AA197" s="31" t="str">
        <f t="shared" si="3"/>
        <v/>
      </c>
      <c r="AB197" s="29"/>
      <c r="AC197" s="29"/>
      <c r="AD197" s="29"/>
      <c r="AE197" s="27" t="s">
        <v>793</v>
      </c>
      <c r="AF197" s="28" t="s">
        <v>510</v>
      </c>
      <c r="AG197" s="27" t="s">
        <v>511</v>
      </c>
    </row>
    <row r="198" spans="1:33" s="32" customFormat="1" ht="63.75" x14ac:dyDescent="0.25">
      <c r="A198" s="25" t="s">
        <v>498</v>
      </c>
      <c r="B198" s="26">
        <v>86121504</v>
      </c>
      <c r="C198" s="27" t="s">
        <v>794</v>
      </c>
      <c r="D198" s="27" t="s">
        <v>4389</v>
      </c>
      <c r="E198" s="26" t="s">
        <v>4405</v>
      </c>
      <c r="F198" s="35" t="s">
        <v>4520</v>
      </c>
      <c r="G198" s="38" t="s">
        <v>4530</v>
      </c>
      <c r="H198" s="36">
        <v>100000000</v>
      </c>
      <c r="I198" s="36">
        <f>+H198</f>
        <v>100000000</v>
      </c>
      <c r="J198" s="28" t="s">
        <v>4423</v>
      </c>
      <c r="K198" s="28" t="s">
        <v>48</v>
      </c>
      <c r="L198" s="27" t="s">
        <v>706</v>
      </c>
      <c r="M198" s="27" t="s">
        <v>707</v>
      </c>
      <c r="N198" s="27">
        <v>3838551</v>
      </c>
      <c r="O198" s="27" t="s">
        <v>708</v>
      </c>
      <c r="P198" s="28" t="s">
        <v>596</v>
      </c>
      <c r="Q198" s="28" t="s">
        <v>795</v>
      </c>
      <c r="R198" s="28" t="s">
        <v>796</v>
      </c>
      <c r="S198" s="28" t="s">
        <v>797</v>
      </c>
      <c r="T198" s="28" t="str">
        <f>+Q198</f>
        <v>Docentes directivos docentes y estudiantes matriculados en el centro departamental de idiomas y culturas</v>
      </c>
      <c r="U198" s="29" t="s">
        <v>798</v>
      </c>
      <c r="V198" s="29"/>
      <c r="W198" s="28"/>
      <c r="X198" s="30"/>
      <c r="Y198" s="28"/>
      <c r="Z198" s="28"/>
      <c r="AA198" s="31" t="str">
        <f t="shared" si="3"/>
        <v/>
      </c>
      <c r="AB198" s="29"/>
      <c r="AC198" s="29"/>
      <c r="AD198" s="29"/>
      <c r="AE198" s="27" t="s">
        <v>717</v>
      </c>
      <c r="AF198" s="28" t="s">
        <v>510</v>
      </c>
      <c r="AG198" s="27" t="s">
        <v>511</v>
      </c>
    </row>
    <row r="199" spans="1:33" s="32" customFormat="1" ht="63.75" x14ac:dyDescent="0.25">
      <c r="A199" s="25" t="s">
        <v>799</v>
      </c>
      <c r="B199" s="26">
        <v>43231501</v>
      </c>
      <c r="C199" s="27" t="s">
        <v>800</v>
      </c>
      <c r="D199" s="27" t="s">
        <v>4383</v>
      </c>
      <c r="E199" s="26" t="s">
        <v>4405</v>
      </c>
      <c r="F199" s="26" t="s">
        <v>4524</v>
      </c>
      <c r="G199" s="38" t="s">
        <v>4525</v>
      </c>
      <c r="H199" s="36">
        <v>220000000</v>
      </c>
      <c r="I199" s="36">
        <v>220000000</v>
      </c>
      <c r="J199" s="28" t="s">
        <v>4423</v>
      </c>
      <c r="K199" s="28" t="s">
        <v>48</v>
      </c>
      <c r="L199" s="27" t="s">
        <v>801</v>
      </c>
      <c r="M199" s="27" t="s">
        <v>802</v>
      </c>
      <c r="N199" s="27">
        <v>3837020</v>
      </c>
      <c r="O199" s="27" t="s">
        <v>803</v>
      </c>
      <c r="P199" s="28"/>
      <c r="Q199" s="28"/>
      <c r="R199" s="28"/>
      <c r="S199" s="28"/>
      <c r="T199" s="28"/>
      <c r="U199" s="29"/>
      <c r="V199" s="29"/>
      <c r="W199" s="28"/>
      <c r="X199" s="30"/>
      <c r="Y199" s="28"/>
      <c r="Z199" s="28"/>
      <c r="AA199" s="31" t="str">
        <f t="shared" si="3"/>
        <v/>
      </c>
      <c r="AB199" s="29"/>
      <c r="AC199" s="29"/>
      <c r="AD199" s="29"/>
      <c r="AE199" s="27" t="s">
        <v>804</v>
      </c>
      <c r="AF199" s="28" t="s">
        <v>54</v>
      </c>
      <c r="AG199" s="27" t="s">
        <v>511</v>
      </c>
    </row>
    <row r="200" spans="1:33" s="32" customFormat="1" ht="63.75" x14ac:dyDescent="0.25">
      <c r="A200" s="25" t="s">
        <v>799</v>
      </c>
      <c r="B200" s="26">
        <v>80111700</v>
      </c>
      <c r="C200" s="27" t="s">
        <v>805</v>
      </c>
      <c r="D200" s="27" t="s">
        <v>4384</v>
      </c>
      <c r="E200" s="26" t="s">
        <v>4405</v>
      </c>
      <c r="F200" s="26" t="s">
        <v>4512</v>
      </c>
      <c r="G200" s="38" t="s">
        <v>4525</v>
      </c>
      <c r="H200" s="36">
        <v>73920000</v>
      </c>
      <c r="I200" s="36">
        <v>73920000</v>
      </c>
      <c r="J200" s="28" t="s">
        <v>4423</v>
      </c>
      <c r="K200" s="28" t="s">
        <v>48</v>
      </c>
      <c r="L200" s="27" t="s">
        <v>801</v>
      </c>
      <c r="M200" s="27" t="s">
        <v>802</v>
      </c>
      <c r="N200" s="27">
        <v>3837020</v>
      </c>
      <c r="O200" s="27" t="s">
        <v>803</v>
      </c>
      <c r="P200" s="28"/>
      <c r="Q200" s="28"/>
      <c r="R200" s="28"/>
      <c r="S200" s="28"/>
      <c r="T200" s="28"/>
      <c r="U200" s="29"/>
      <c r="V200" s="29"/>
      <c r="W200" s="28"/>
      <c r="X200" s="30"/>
      <c r="Y200" s="28"/>
      <c r="Z200" s="28"/>
      <c r="AA200" s="31" t="str">
        <f t="shared" si="3"/>
        <v/>
      </c>
      <c r="AB200" s="29"/>
      <c r="AC200" s="29"/>
      <c r="AD200" s="29"/>
      <c r="AE200" s="27" t="s">
        <v>806</v>
      </c>
      <c r="AF200" s="28" t="s">
        <v>54</v>
      </c>
      <c r="AG200" s="27" t="s">
        <v>511</v>
      </c>
    </row>
    <row r="201" spans="1:33" s="32" customFormat="1" ht="63.75" x14ac:dyDescent="0.25">
      <c r="A201" s="25" t="s">
        <v>799</v>
      </c>
      <c r="B201" s="26">
        <v>80111700</v>
      </c>
      <c r="C201" s="27" t="s">
        <v>807</v>
      </c>
      <c r="D201" s="27" t="s">
        <v>4383</v>
      </c>
      <c r="E201" s="26" t="s">
        <v>4405</v>
      </c>
      <c r="F201" s="35" t="s">
        <v>4522</v>
      </c>
      <c r="G201" s="38" t="s">
        <v>4525</v>
      </c>
      <c r="H201" s="36">
        <v>104000000</v>
      </c>
      <c r="I201" s="36">
        <v>104000000</v>
      </c>
      <c r="J201" s="28" t="s">
        <v>4423</v>
      </c>
      <c r="K201" s="28" t="s">
        <v>48</v>
      </c>
      <c r="L201" s="27" t="s">
        <v>801</v>
      </c>
      <c r="M201" s="27" t="s">
        <v>802</v>
      </c>
      <c r="N201" s="27">
        <v>3837020</v>
      </c>
      <c r="O201" s="27" t="s">
        <v>803</v>
      </c>
      <c r="P201" s="28"/>
      <c r="Q201" s="28"/>
      <c r="R201" s="28"/>
      <c r="S201" s="28"/>
      <c r="T201" s="28"/>
      <c r="U201" s="29"/>
      <c r="V201" s="29"/>
      <c r="W201" s="28"/>
      <c r="X201" s="30"/>
      <c r="Y201" s="28"/>
      <c r="Z201" s="28"/>
      <c r="AA201" s="31" t="str">
        <f t="shared" si="3"/>
        <v/>
      </c>
      <c r="AB201" s="29"/>
      <c r="AC201" s="29"/>
      <c r="AD201" s="29"/>
      <c r="AE201" s="27" t="s">
        <v>808</v>
      </c>
      <c r="AF201" s="28" t="s">
        <v>54</v>
      </c>
      <c r="AG201" s="27" t="s">
        <v>511</v>
      </c>
    </row>
    <row r="202" spans="1:33" s="32" customFormat="1" ht="63.75" x14ac:dyDescent="0.25">
      <c r="A202" s="25" t="s">
        <v>799</v>
      </c>
      <c r="B202" s="26">
        <v>40101600</v>
      </c>
      <c r="C202" s="27" t="s">
        <v>809</v>
      </c>
      <c r="D202" s="27" t="s">
        <v>4383</v>
      </c>
      <c r="E202" s="26" t="s">
        <v>4407</v>
      </c>
      <c r="F202" s="26" t="s">
        <v>4524</v>
      </c>
      <c r="G202" s="38" t="s">
        <v>4525</v>
      </c>
      <c r="H202" s="36">
        <v>315682059</v>
      </c>
      <c r="I202" s="36">
        <v>315682059</v>
      </c>
      <c r="J202" s="28" t="s">
        <v>4424</v>
      </c>
      <c r="K202" s="28" t="s">
        <v>4425</v>
      </c>
      <c r="L202" s="27" t="s">
        <v>801</v>
      </c>
      <c r="M202" s="27" t="s">
        <v>802</v>
      </c>
      <c r="N202" s="27">
        <v>3837020</v>
      </c>
      <c r="O202" s="27" t="s">
        <v>803</v>
      </c>
      <c r="P202" s="28"/>
      <c r="Q202" s="28"/>
      <c r="R202" s="28"/>
      <c r="S202" s="28"/>
      <c r="T202" s="28"/>
      <c r="U202" s="29"/>
      <c r="V202" s="29"/>
      <c r="W202" s="28"/>
      <c r="X202" s="30"/>
      <c r="Y202" s="28"/>
      <c r="Z202" s="28"/>
      <c r="AA202" s="31" t="str">
        <f t="shared" si="3"/>
        <v/>
      </c>
      <c r="AB202" s="29"/>
      <c r="AC202" s="29"/>
      <c r="AD202" s="29"/>
      <c r="AE202" s="27" t="s">
        <v>810</v>
      </c>
      <c r="AF202" s="28" t="s">
        <v>54</v>
      </c>
      <c r="AG202" s="27" t="s">
        <v>511</v>
      </c>
    </row>
    <row r="203" spans="1:33" s="32" customFormat="1" ht="63.75" x14ac:dyDescent="0.25">
      <c r="A203" s="25" t="s">
        <v>799</v>
      </c>
      <c r="B203" s="26">
        <v>92101501</v>
      </c>
      <c r="C203" s="27" t="s">
        <v>811</v>
      </c>
      <c r="D203" s="27" t="s">
        <v>4383</v>
      </c>
      <c r="E203" s="26" t="s">
        <v>4400</v>
      </c>
      <c r="F203" s="28" t="s">
        <v>4504</v>
      </c>
      <c r="G203" s="38" t="s">
        <v>4525</v>
      </c>
      <c r="H203" s="36">
        <v>1599888237</v>
      </c>
      <c r="I203" s="36">
        <v>1599888237</v>
      </c>
      <c r="J203" s="28" t="s">
        <v>4424</v>
      </c>
      <c r="K203" s="28" t="s">
        <v>4425</v>
      </c>
      <c r="L203" s="27" t="s">
        <v>801</v>
      </c>
      <c r="M203" s="27" t="s">
        <v>802</v>
      </c>
      <c r="N203" s="27">
        <v>3837020</v>
      </c>
      <c r="O203" s="27" t="s">
        <v>803</v>
      </c>
      <c r="P203" s="28"/>
      <c r="Q203" s="28"/>
      <c r="R203" s="28"/>
      <c r="S203" s="28"/>
      <c r="T203" s="28"/>
      <c r="U203" s="29"/>
      <c r="V203" s="29"/>
      <c r="W203" s="28"/>
      <c r="X203" s="30"/>
      <c r="Y203" s="28"/>
      <c r="Z203" s="28"/>
      <c r="AA203" s="31" t="str">
        <f t="shared" si="3"/>
        <v/>
      </c>
      <c r="AB203" s="29"/>
      <c r="AC203" s="29"/>
      <c r="AD203" s="29"/>
      <c r="AE203" s="27" t="s">
        <v>812</v>
      </c>
      <c r="AF203" s="28" t="s">
        <v>54</v>
      </c>
      <c r="AG203" s="27" t="s">
        <v>511</v>
      </c>
    </row>
    <row r="204" spans="1:33" s="32" customFormat="1" ht="63.75" x14ac:dyDescent="0.25">
      <c r="A204" s="25" t="s">
        <v>799</v>
      </c>
      <c r="B204" s="26" t="s">
        <v>4323</v>
      </c>
      <c r="C204" s="27" t="s">
        <v>813</v>
      </c>
      <c r="D204" s="27" t="s">
        <v>4385</v>
      </c>
      <c r="E204" s="26" t="s">
        <v>4405</v>
      </c>
      <c r="F204" s="26" t="s">
        <v>4512</v>
      </c>
      <c r="G204" s="38" t="s">
        <v>4525</v>
      </c>
      <c r="H204" s="36">
        <v>30000000</v>
      </c>
      <c r="I204" s="36">
        <v>30000000</v>
      </c>
      <c r="J204" s="28" t="s">
        <v>4423</v>
      </c>
      <c r="K204" s="28" t="s">
        <v>48</v>
      </c>
      <c r="L204" s="27" t="s">
        <v>801</v>
      </c>
      <c r="M204" s="27" t="s">
        <v>802</v>
      </c>
      <c r="N204" s="27">
        <v>3837020</v>
      </c>
      <c r="O204" s="27" t="s">
        <v>803</v>
      </c>
      <c r="P204" s="28"/>
      <c r="Q204" s="28"/>
      <c r="R204" s="28"/>
      <c r="S204" s="28"/>
      <c r="T204" s="28"/>
      <c r="U204" s="29"/>
      <c r="V204" s="29"/>
      <c r="W204" s="28"/>
      <c r="X204" s="30"/>
      <c r="Y204" s="28"/>
      <c r="Z204" s="28"/>
      <c r="AA204" s="31" t="str">
        <f t="shared" si="3"/>
        <v/>
      </c>
      <c r="AB204" s="29"/>
      <c r="AC204" s="29"/>
      <c r="AD204" s="29"/>
      <c r="AE204" s="27" t="s">
        <v>804</v>
      </c>
      <c r="AF204" s="28" t="s">
        <v>54</v>
      </c>
      <c r="AG204" s="27" t="s">
        <v>511</v>
      </c>
    </row>
    <row r="205" spans="1:33" s="32" customFormat="1" ht="63.75" x14ac:dyDescent="0.25">
      <c r="A205" s="25" t="s">
        <v>799</v>
      </c>
      <c r="B205" s="26">
        <v>25101900</v>
      </c>
      <c r="C205" s="27" t="s">
        <v>814</v>
      </c>
      <c r="D205" s="27" t="s">
        <v>4383</v>
      </c>
      <c r="E205" s="26" t="s">
        <v>4405</v>
      </c>
      <c r="F205" s="26" t="s">
        <v>4512</v>
      </c>
      <c r="G205" s="38" t="s">
        <v>4525</v>
      </c>
      <c r="H205" s="36">
        <v>13200000</v>
      </c>
      <c r="I205" s="36">
        <v>13200000</v>
      </c>
      <c r="J205" s="28" t="s">
        <v>4423</v>
      </c>
      <c r="K205" s="28" t="s">
        <v>48</v>
      </c>
      <c r="L205" s="27" t="s">
        <v>801</v>
      </c>
      <c r="M205" s="27" t="s">
        <v>802</v>
      </c>
      <c r="N205" s="27">
        <v>3837020</v>
      </c>
      <c r="O205" s="27" t="s">
        <v>803</v>
      </c>
      <c r="P205" s="28"/>
      <c r="Q205" s="28"/>
      <c r="R205" s="28"/>
      <c r="S205" s="28"/>
      <c r="T205" s="28"/>
      <c r="U205" s="29"/>
      <c r="V205" s="29"/>
      <c r="W205" s="28"/>
      <c r="X205" s="30"/>
      <c r="Y205" s="28"/>
      <c r="Z205" s="28"/>
      <c r="AA205" s="31" t="str">
        <f t="shared" ref="AA205:AA268" si="6">+IF(AND(W205="",X205="",Y205="",Z205=""),"",IF(AND(W205&lt;&gt;"",X205="",Y205="",Z205=""),0%,IF(AND(W205&lt;&gt;"",X205&lt;&gt;"",Y205="",Z205=""),33%,IF(AND(W205&lt;&gt;"",X205&lt;&gt;"",Y205&lt;&gt;"",Z205=""),66%,IF(AND(W205&lt;&gt;"",X205&lt;&gt;"",Y205&lt;&gt;"",Z205&lt;&gt;""),100%,"Información incompleta")))))</f>
        <v/>
      </c>
      <c r="AB205" s="29"/>
      <c r="AC205" s="29"/>
      <c r="AD205" s="29"/>
      <c r="AE205" s="27" t="s">
        <v>810</v>
      </c>
      <c r="AF205" s="28" t="s">
        <v>54</v>
      </c>
      <c r="AG205" s="27" t="s">
        <v>511</v>
      </c>
    </row>
    <row r="206" spans="1:33" s="32" customFormat="1" ht="63.75" x14ac:dyDescent="0.25">
      <c r="A206" s="25" t="s">
        <v>799</v>
      </c>
      <c r="B206" s="26">
        <v>15101505</v>
      </c>
      <c r="C206" s="27" t="s">
        <v>815</v>
      </c>
      <c r="D206" s="27" t="s">
        <v>4383</v>
      </c>
      <c r="E206" s="26" t="s">
        <v>4405</v>
      </c>
      <c r="F206" s="26" t="s">
        <v>4512</v>
      </c>
      <c r="G206" s="38" t="s">
        <v>4525</v>
      </c>
      <c r="H206" s="36">
        <v>12597419</v>
      </c>
      <c r="I206" s="36">
        <v>12597419</v>
      </c>
      <c r="J206" s="28" t="s">
        <v>4423</v>
      </c>
      <c r="K206" s="28" t="s">
        <v>48</v>
      </c>
      <c r="L206" s="27" t="s">
        <v>801</v>
      </c>
      <c r="M206" s="27" t="s">
        <v>802</v>
      </c>
      <c r="N206" s="27">
        <v>3837020</v>
      </c>
      <c r="O206" s="27" t="s">
        <v>803</v>
      </c>
      <c r="P206" s="28"/>
      <c r="Q206" s="28"/>
      <c r="R206" s="28"/>
      <c r="S206" s="28"/>
      <c r="T206" s="28"/>
      <c r="U206" s="29"/>
      <c r="V206" s="29"/>
      <c r="W206" s="28"/>
      <c r="X206" s="30"/>
      <c r="Y206" s="28"/>
      <c r="Z206" s="28"/>
      <c r="AA206" s="31" t="str">
        <f t="shared" si="6"/>
        <v/>
      </c>
      <c r="AB206" s="29"/>
      <c r="AC206" s="29"/>
      <c r="AD206" s="29"/>
      <c r="AE206" s="27" t="s">
        <v>816</v>
      </c>
      <c r="AF206" s="28" t="s">
        <v>54</v>
      </c>
      <c r="AG206" s="27" t="s">
        <v>511</v>
      </c>
    </row>
    <row r="207" spans="1:33" s="32" customFormat="1" ht="63.75" x14ac:dyDescent="0.25">
      <c r="A207" s="25" t="s">
        <v>799</v>
      </c>
      <c r="B207" s="26">
        <v>15101505</v>
      </c>
      <c r="C207" s="27" t="s">
        <v>817</v>
      </c>
      <c r="D207" s="27" t="s">
        <v>4383</v>
      </c>
      <c r="E207" s="26" t="s">
        <v>4405</v>
      </c>
      <c r="F207" s="26" t="s">
        <v>4512</v>
      </c>
      <c r="G207" s="38" t="s">
        <v>4525</v>
      </c>
      <c r="H207" s="36">
        <v>51528347</v>
      </c>
      <c r="I207" s="36">
        <v>51528347</v>
      </c>
      <c r="J207" s="28" t="s">
        <v>4423</v>
      </c>
      <c r="K207" s="28" t="s">
        <v>48</v>
      </c>
      <c r="L207" s="27" t="s">
        <v>801</v>
      </c>
      <c r="M207" s="27" t="s">
        <v>802</v>
      </c>
      <c r="N207" s="27">
        <v>3837020</v>
      </c>
      <c r="O207" s="27" t="s">
        <v>803</v>
      </c>
      <c r="P207" s="28"/>
      <c r="Q207" s="28"/>
      <c r="R207" s="28"/>
      <c r="S207" s="28"/>
      <c r="T207" s="28"/>
      <c r="U207" s="29"/>
      <c r="V207" s="29"/>
      <c r="W207" s="28"/>
      <c r="X207" s="30"/>
      <c r="Y207" s="28"/>
      <c r="Z207" s="28"/>
      <c r="AA207" s="31" t="str">
        <f t="shared" si="6"/>
        <v/>
      </c>
      <c r="AB207" s="29"/>
      <c r="AC207" s="29"/>
      <c r="AD207" s="29"/>
      <c r="AE207" s="27" t="s">
        <v>816</v>
      </c>
      <c r="AF207" s="28" t="s">
        <v>54</v>
      </c>
      <c r="AG207" s="27" t="s">
        <v>511</v>
      </c>
    </row>
    <row r="208" spans="1:33" s="32" customFormat="1" ht="63.75" x14ac:dyDescent="0.25">
      <c r="A208" s="25" t="s">
        <v>799</v>
      </c>
      <c r="B208" s="26">
        <v>81112200</v>
      </c>
      <c r="C208" s="27" t="s">
        <v>818</v>
      </c>
      <c r="D208" s="27" t="s">
        <v>4383</v>
      </c>
      <c r="E208" s="26" t="s">
        <v>4398</v>
      </c>
      <c r="F208" s="26" t="s">
        <v>4512</v>
      </c>
      <c r="G208" s="38" t="s">
        <v>4525</v>
      </c>
      <c r="H208" s="36">
        <v>20000000</v>
      </c>
      <c r="I208" s="36">
        <v>20000000</v>
      </c>
      <c r="J208" s="28" t="s">
        <v>4423</v>
      </c>
      <c r="K208" s="28" t="s">
        <v>48</v>
      </c>
      <c r="L208" s="27" t="s">
        <v>801</v>
      </c>
      <c r="M208" s="27" t="s">
        <v>802</v>
      </c>
      <c r="N208" s="27">
        <v>3837020</v>
      </c>
      <c r="O208" s="27" t="s">
        <v>803</v>
      </c>
      <c r="P208" s="28"/>
      <c r="Q208" s="28"/>
      <c r="R208" s="28"/>
      <c r="S208" s="28"/>
      <c r="T208" s="28"/>
      <c r="U208" s="29"/>
      <c r="V208" s="29"/>
      <c r="W208" s="28"/>
      <c r="X208" s="30"/>
      <c r="Y208" s="28"/>
      <c r="Z208" s="28"/>
      <c r="AA208" s="31" t="str">
        <f t="shared" si="6"/>
        <v/>
      </c>
      <c r="AB208" s="29"/>
      <c r="AC208" s="29"/>
      <c r="AD208" s="29"/>
      <c r="AE208" s="27" t="s">
        <v>804</v>
      </c>
      <c r="AF208" s="28" t="s">
        <v>54</v>
      </c>
      <c r="AG208" s="27" t="s">
        <v>511</v>
      </c>
    </row>
    <row r="209" spans="1:33" s="32" customFormat="1" ht="63.75" x14ac:dyDescent="0.25">
      <c r="A209" s="25" t="s">
        <v>799</v>
      </c>
      <c r="B209" s="26">
        <v>81112200</v>
      </c>
      <c r="C209" s="27" t="s">
        <v>819</v>
      </c>
      <c r="D209" s="27" t="s">
        <v>4383</v>
      </c>
      <c r="E209" s="26" t="s">
        <v>4405</v>
      </c>
      <c r="F209" s="26" t="s">
        <v>4512</v>
      </c>
      <c r="G209" s="38" t="s">
        <v>4525</v>
      </c>
      <c r="H209" s="36">
        <v>60000000</v>
      </c>
      <c r="I209" s="36">
        <v>60000000</v>
      </c>
      <c r="J209" s="28" t="s">
        <v>4423</v>
      </c>
      <c r="K209" s="28" t="s">
        <v>48</v>
      </c>
      <c r="L209" s="27" t="s">
        <v>801</v>
      </c>
      <c r="M209" s="27" t="s">
        <v>802</v>
      </c>
      <c r="N209" s="27">
        <v>3837020</v>
      </c>
      <c r="O209" s="27" t="s">
        <v>803</v>
      </c>
      <c r="P209" s="28"/>
      <c r="Q209" s="28"/>
      <c r="R209" s="28"/>
      <c r="S209" s="28"/>
      <c r="T209" s="28"/>
      <c r="U209" s="29"/>
      <c r="V209" s="29"/>
      <c r="W209" s="28"/>
      <c r="X209" s="30"/>
      <c r="Y209" s="28"/>
      <c r="Z209" s="28"/>
      <c r="AA209" s="31" t="str">
        <f t="shared" si="6"/>
        <v/>
      </c>
      <c r="AB209" s="29"/>
      <c r="AC209" s="29"/>
      <c r="AD209" s="29"/>
      <c r="AE209" s="27" t="s">
        <v>804</v>
      </c>
      <c r="AF209" s="28" t="s">
        <v>54</v>
      </c>
      <c r="AG209" s="27" t="s">
        <v>511</v>
      </c>
    </row>
    <row r="210" spans="1:33" s="32" customFormat="1" ht="63.75" x14ac:dyDescent="0.25">
      <c r="A210" s="25" t="s">
        <v>799</v>
      </c>
      <c r="B210" s="26">
        <v>78181507</v>
      </c>
      <c r="C210" s="27" t="s">
        <v>820</v>
      </c>
      <c r="D210" s="27" t="s">
        <v>4383</v>
      </c>
      <c r="E210" s="26" t="s">
        <v>4405</v>
      </c>
      <c r="F210" s="26" t="s">
        <v>4524</v>
      </c>
      <c r="G210" s="38" t="s">
        <v>4525</v>
      </c>
      <c r="H210" s="36">
        <v>141989057.00000003</v>
      </c>
      <c r="I210" s="36">
        <v>141989057.00000003</v>
      </c>
      <c r="J210" s="28" t="s">
        <v>4423</v>
      </c>
      <c r="K210" s="28" t="s">
        <v>48</v>
      </c>
      <c r="L210" s="27" t="s">
        <v>801</v>
      </c>
      <c r="M210" s="27" t="s">
        <v>802</v>
      </c>
      <c r="N210" s="27">
        <v>3837020</v>
      </c>
      <c r="O210" s="27" t="s">
        <v>803</v>
      </c>
      <c r="P210" s="28"/>
      <c r="Q210" s="28"/>
      <c r="R210" s="28"/>
      <c r="S210" s="28"/>
      <c r="T210" s="28"/>
      <c r="U210" s="29"/>
      <c r="V210" s="29"/>
      <c r="W210" s="28"/>
      <c r="X210" s="30"/>
      <c r="Y210" s="28"/>
      <c r="Z210" s="28"/>
      <c r="AA210" s="31" t="str">
        <f t="shared" si="6"/>
        <v/>
      </c>
      <c r="AB210" s="29"/>
      <c r="AC210" s="29"/>
      <c r="AD210" s="29"/>
      <c r="AE210" s="27" t="s">
        <v>816</v>
      </c>
      <c r="AF210" s="28" t="s">
        <v>54</v>
      </c>
      <c r="AG210" s="27" t="s">
        <v>511</v>
      </c>
    </row>
    <row r="211" spans="1:33" s="32" customFormat="1" ht="63.75" x14ac:dyDescent="0.25">
      <c r="A211" s="25" t="s">
        <v>799</v>
      </c>
      <c r="B211" s="26" t="s">
        <v>821</v>
      </c>
      <c r="C211" s="27" t="s">
        <v>822</v>
      </c>
      <c r="D211" s="27" t="s">
        <v>4383</v>
      </c>
      <c r="E211" s="26" t="s">
        <v>4405</v>
      </c>
      <c r="F211" s="26" t="s">
        <v>4512</v>
      </c>
      <c r="G211" s="38" t="s">
        <v>4525</v>
      </c>
      <c r="H211" s="36">
        <v>72000000</v>
      </c>
      <c r="I211" s="36">
        <v>72000000</v>
      </c>
      <c r="J211" s="28" t="s">
        <v>4423</v>
      </c>
      <c r="K211" s="28" t="s">
        <v>48</v>
      </c>
      <c r="L211" s="27" t="s">
        <v>801</v>
      </c>
      <c r="M211" s="27" t="s">
        <v>802</v>
      </c>
      <c r="N211" s="27">
        <v>3837020</v>
      </c>
      <c r="O211" s="27" t="s">
        <v>803</v>
      </c>
      <c r="P211" s="28"/>
      <c r="Q211" s="28"/>
      <c r="R211" s="28"/>
      <c r="S211" s="28"/>
      <c r="T211" s="28"/>
      <c r="U211" s="29"/>
      <c r="V211" s="29"/>
      <c r="W211" s="28"/>
      <c r="X211" s="30"/>
      <c r="Y211" s="28"/>
      <c r="Z211" s="28"/>
      <c r="AA211" s="31" t="str">
        <f t="shared" si="6"/>
        <v/>
      </c>
      <c r="AB211" s="29"/>
      <c r="AC211" s="29"/>
      <c r="AD211" s="29"/>
      <c r="AE211" s="27" t="s">
        <v>810</v>
      </c>
      <c r="AF211" s="28" t="s">
        <v>54</v>
      </c>
      <c r="AG211" s="27" t="s">
        <v>511</v>
      </c>
    </row>
    <row r="212" spans="1:33" s="32" customFormat="1" ht="63.75" x14ac:dyDescent="0.25">
      <c r="A212" s="25" t="s">
        <v>799</v>
      </c>
      <c r="B212" s="26">
        <v>78102203</v>
      </c>
      <c r="C212" s="27" t="s">
        <v>823</v>
      </c>
      <c r="D212" s="27" t="s">
        <v>4383</v>
      </c>
      <c r="E212" s="26" t="s">
        <v>4398</v>
      </c>
      <c r="F212" s="26" t="s">
        <v>4512</v>
      </c>
      <c r="G212" s="38" t="s">
        <v>4525</v>
      </c>
      <c r="H212" s="36">
        <v>10588608</v>
      </c>
      <c r="I212" s="36">
        <v>10588608</v>
      </c>
      <c r="J212" s="28" t="s">
        <v>4423</v>
      </c>
      <c r="K212" s="28" t="s">
        <v>48</v>
      </c>
      <c r="L212" s="27" t="s">
        <v>801</v>
      </c>
      <c r="M212" s="27" t="s">
        <v>802</v>
      </c>
      <c r="N212" s="27">
        <v>3837020</v>
      </c>
      <c r="O212" s="27" t="s">
        <v>803</v>
      </c>
      <c r="P212" s="28"/>
      <c r="Q212" s="28"/>
      <c r="R212" s="28"/>
      <c r="S212" s="28"/>
      <c r="T212" s="28"/>
      <c r="U212" s="29"/>
      <c r="V212" s="29"/>
      <c r="W212" s="28"/>
      <c r="X212" s="30"/>
      <c r="Y212" s="28"/>
      <c r="Z212" s="28"/>
      <c r="AA212" s="31" t="str">
        <f t="shared" si="6"/>
        <v/>
      </c>
      <c r="AB212" s="29"/>
      <c r="AC212" s="29"/>
      <c r="AD212" s="29"/>
      <c r="AE212" s="27" t="s">
        <v>824</v>
      </c>
      <c r="AF212" s="28" t="s">
        <v>54</v>
      </c>
      <c r="AG212" s="27" t="s">
        <v>511</v>
      </c>
    </row>
    <row r="213" spans="1:33" s="32" customFormat="1" ht="63.75" x14ac:dyDescent="0.25">
      <c r="A213" s="25" t="s">
        <v>799</v>
      </c>
      <c r="B213" s="26">
        <v>72154066</v>
      </c>
      <c r="C213" s="27" t="s">
        <v>825</v>
      </c>
      <c r="D213" s="27" t="s">
        <v>4383</v>
      </c>
      <c r="E213" s="26" t="s">
        <v>4408</v>
      </c>
      <c r="F213" s="26" t="s">
        <v>4512</v>
      </c>
      <c r="G213" s="38" t="s">
        <v>4525</v>
      </c>
      <c r="H213" s="36">
        <v>60000000</v>
      </c>
      <c r="I213" s="36">
        <v>60000000</v>
      </c>
      <c r="J213" s="28" t="s">
        <v>4423</v>
      </c>
      <c r="K213" s="28" t="s">
        <v>48</v>
      </c>
      <c r="L213" s="27" t="s">
        <v>801</v>
      </c>
      <c r="M213" s="27" t="s">
        <v>802</v>
      </c>
      <c r="N213" s="27">
        <v>3837020</v>
      </c>
      <c r="O213" s="27" t="s">
        <v>803</v>
      </c>
      <c r="P213" s="28" t="s">
        <v>826</v>
      </c>
      <c r="Q213" s="28" t="s">
        <v>827</v>
      </c>
      <c r="R213" s="28" t="s">
        <v>828</v>
      </c>
      <c r="S213" s="28">
        <v>220155001</v>
      </c>
      <c r="T213" s="28" t="s">
        <v>827</v>
      </c>
      <c r="U213" s="29" t="s">
        <v>829</v>
      </c>
      <c r="V213" s="29"/>
      <c r="W213" s="28"/>
      <c r="X213" s="30"/>
      <c r="Y213" s="28"/>
      <c r="Z213" s="28"/>
      <c r="AA213" s="31" t="str">
        <f t="shared" si="6"/>
        <v/>
      </c>
      <c r="AB213" s="29"/>
      <c r="AC213" s="29"/>
      <c r="AD213" s="29"/>
      <c r="AE213" s="27" t="s">
        <v>810</v>
      </c>
      <c r="AF213" s="28" t="s">
        <v>54</v>
      </c>
      <c r="AG213" s="27" t="s">
        <v>511</v>
      </c>
    </row>
    <row r="214" spans="1:33" s="32" customFormat="1" ht="63.75" x14ac:dyDescent="0.25">
      <c r="A214" s="25" t="s">
        <v>799</v>
      </c>
      <c r="B214" s="26">
        <v>43233200</v>
      </c>
      <c r="C214" s="27" t="s">
        <v>830</v>
      </c>
      <c r="D214" s="27" t="s">
        <v>4383</v>
      </c>
      <c r="E214" s="27" t="s">
        <v>4398</v>
      </c>
      <c r="F214" s="26" t="s">
        <v>4524</v>
      </c>
      <c r="G214" s="38" t="s">
        <v>4525</v>
      </c>
      <c r="H214" s="36">
        <v>120000000</v>
      </c>
      <c r="I214" s="36">
        <v>120000000</v>
      </c>
      <c r="J214" s="28" t="s">
        <v>4423</v>
      </c>
      <c r="K214" s="28" t="s">
        <v>48</v>
      </c>
      <c r="L214" s="27" t="s">
        <v>801</v>
      </c>
      <c r="M214" s="27" t="s">
        <v>802</v>
      </c>
      <c r="N214" s="27">
        <v>3837020</v>
      </c>
      <c r="O214" s="27" t="s">
        <v>803</v>
      </c>
      <c r="P214" s="28" t="s">
        <v>826</v>
      </c>
      <c r="Q214" s="28" t="s">
        <v>831</v>
      </c>
      <c r="R214" s="28" t="s">
        <v>828</v>
      </c>
      <c r="S214" s="28">
        <v>220155001</v>
      </c>
      <c r="T214" s="28" t="s">
        <v>831</v>
      </c>
      <c r="U214" s="29" t="s">
        <v>832</v>
      </c>
      <c r="V214" s="29"/>
      <c r="W214" s="28"/>
      <c r="X214" s="30"/>
      <c r="Y214" s="28"/>
      <c r="Z214" s="28"/>
      <c r="AA214" s="31" t="str">
        <f t="shared" si="6"/>
        <v/>
      </c>
      <c r="AB214" s="29"/>
      <c r="AC214" s="29"/>
      <c r="AD214" s="29"/>
      <c r="AE214" s="27" t="s">
        <v>804</v>
      </c>
      <c r="AF214" s="28" t="s">
        <v>54</v>
      </c>
      <c r="AG214" s="27" t="s">
        <v>511</v>
      </c>
    </row>
    <row r="215" spans="1:33" s="32" customFormat="1" ht="63.75" x14ac:dyDescent="0.25">
      <c r="A215" s="25" t="s">
        <v>799</v>
      </c>
      <c r="B215" s="26">
        <v>43211500</v>
      </c>
      <c r="C215" s="27" t="s">
        <v>833</v>
      </c>
      <c r="D215" s="27" t="s">
        <v>4385</v>
      </c>
      <c r="E215" s="26" t="s">
        <v>4400</v>
      </c>
      <c r="F215" s="26" t="s">
        <v>4512</v>
      </c>
      <c r="G215" s="38" t="s">
        <v>4525</v>
      </c>
      <c r="H215" s="36">
        <v>35000000</v>
      </c>
      <c r="I215" s="36">
        <v>35000000</v>
      </c>
      <c r="J215" s="28" t="s">
        <v>4423</v>
      </c>
      <c r="K215" s="28" t="s">
        <v>48</v>
      </c>
      <c r="L215" s="27" t="s">
        <v>801</v>
      </c>
      <c r="M215" s="27" t="s">
        <v>802</v>
      </c>
      <c r="N215" s="27">
        <v>3837020</v>
      </c>
      <c r="O215" s="27" t="s">
        <v>803</v>
      </c>
      <c r="P215" s="28" t="s">
        <v>826</v>
      </c>
      <c r="Q215" s="28" t="s">
        <v>831</v>
      </c>
      <c r="R215" s="28" t="s">
        <v>828</v>
      </c>
      <c r="S215" s="28">
        <v>220155001</v>
      </c>
      <c r="T215" s="28" t="s">
        <v>831</v>
      </c>
      <c r="U215" s="29" t="s">
        <v>832</v>
      </c>
      <c r="V215" s="29"/>
      <c r="W215" s="28"/>
      <c r="X215" s="30"/>
      <c r="Y215" s="28"/>
      <c r="Z215" s="28"/>
      <c r="AA215" s="31" t="str">
        <f t="shared" si="6"/>
        <v/>
      </c>
      <c r="AB215" s="29"/>
      <c r="AC215" s="29"/>
      <c r="AD215" s="29"/>
      <c r="AE215" s="27" t="s">
        <v>804</v>
      </c>
      <c r="AF215" s="28" t="s">
        <v>54</v>
      </c>
      <c r="AG215" s="27" t="s">
        <v>511</v>
      </c>
    </row>
    <row r="216" spans="1:33" s="32" customFormat="1" ht="63.75" x14ac:dyDescent="0.25">
      <c r="A216" s="25" t="s">
        <v>799</v>
      </c>
      <c r="B216" s="26">
        <v>81111811</v>
      </c>
      <c r="C216" s="27" t="s">
        <v>834</v>
      </c>
      <c r="D216" s="27" t="s">
        <v>4383</v>
      </c>
      <c r="E216" s="26" t="s">
        <v>4398</v>
      </c>
      <c r="F216" s="26" t="s">
        <v>4512</v>
      </c>
      <c r="G216" s="38" t="s">
        <v>4525</v>
      </c>
      <c r="H216" s="36">
        <v>12000000</v>
      </c>
      <c r="I216" s="36">
        <v>12000000</v>
      </c>
      <c r="J216" s="28" t="s">
        <v>4423</v>
      </c>
      <c r="K216" s="28" t="s">
        <v>48</v>
      </c>
      <c r="L216" s="27" t="s">
        <v>801</v>
      </c>
      <c r="M216" s="27" t="s">
        <v>802</v>
      </c>
      <c r="N216" s="27">
        <v>3837020</v>
      </c>
      <c r="O216" s="27" t="s">
        <v>803</v>
      </c>
      <c r="P216" s="28" t="s">
        <v>826</v>
      </c>
      <c r="Q216" s="28" t="s">
        <v>831</v>
      </c>
      <c r="R216" s="28" t="s">
        <v>828</v>
      </c>
      <c r="S216" s="28">
        <v>220155001</v>
      </c>
      <c r="T216" s="28" t="s">
        <v>831</v>
      </c>
      <c r="U216" s="29" t="s">
        <v>832</v>
      </c>
      <c r="V216" s="29"/>
      <c r="W216" s="28"/>
      <c r="X216" s="30"/>
      <c r="Y216" s="28"/>
      <c r="Z216" s="28"/>
      <c r="AA216" s="31" t="str">
        <f t="shared" si="6"/>
        <v/>
      </c>
      <c r="AB216" s="29"/>
      <c r="AC216" s="29"/>
      <c r="AD216" s="29"/>
      <c r="AE216" s="27" t="s">
        <v>804</v>
      </c>
      <c r="AF216" s="28" t="s">
        <v>54</v>
      </c>
      <c r="AG216" s="27" t="s">
        <v>511</v>
      </c>
    </row>
    <row r="217" spans="1:33" s="32" customFormat="1" ht="76.5" x14ac:dyDescent="0.25">
      <c r="A217" s="25" t="s">
        <v>799</v>
      </c>
      <c r="B217" s="26">
        <v>43211500</v>
      </c>
      <c r="C217" s="27" t="s">
        <v>835</v>
      </c>
      <c r="D217" s="27" t="s">
        <v>4383</v>
      </c>
      <c r="E217" s="26" t="s">
        <v>4398</v>
      </c>
      <c r="F217" s="35" t="s">
        <v>4522</v>
      </c>
      <c r="G217" s="38" t="s">
        <v>4525</v>
      </c>
      <c r="H217" s="36">
        <v>35000000</v>
      </c>
      <c r="I217" s="36">
        <v>35000000</v>
      </c>
      <c r="J217" s="28" t="s">
        <v>4423</v>
      </c>
      <c r="K217" s="28" t="s">
        <v>48</v>
      </c>
      <c r="L217" s="27" t="s">
        <v>801</v>
      </c>
      <c r="M217" s="27" t="s">
        <v>802</v>
      </c>
      <c r="N217" s="27">
        <v>3837020</v>
      </c>
      <c r="O217" s="27" t="s">
        <v>803</v>
      </c>
      <c r="P217" s="28" t="s">
        <v>826</v>
      </c>
      <c r="Q217" s="28" t="s">
        <v>831</v>
      </c>
      <c r="R217" s="28" t="s">
        <v>828</v>
      </c>
      <c r="S217" s="28">
        <v>220155001</v>
      </c>
      <c r="T217" s="28" t="s">
        <v>831</v>
      </c>
      <c r="U217" s="29" t="s">
        <v>832</v>
      </c>
      <c r="V217" s="29"/>
      <c r="W217" s="28"/>
      <c r="X217" s="30"/>
      <c r="Y217" s="28"/>
      <c r="Z217" s="28"/>
      <c r="AA217" s="31" t="str">
        <f t="shared" si="6"/>
        <v/>
      </c>
      <c r="AB217" s="29"/>
      <c r="AC217" s="29"/>
      <c r="AD217" s="29"/>
      <c r="AE217" s="27" t="s">
        <v>804</v>
      </c>
      <c r="AF217" s="28" t="s">
        <v>54</v>
      </c>
      <c r="AG217" s="27" t="s">
        <v>511</v>
      </c>
    </row>
    <row r="218" spans="1:33" s="32" customFormat="1" ht="89.25" x14ac:dyDescent="0.25">
      <c r="A218" s="25" t="s">
        <v>799</v>
      </c>
      <c r="B218" s="26">
        <v>43211500</v>
      </c>
      <c r="C218" s="27" t="s">
        <v>836</v>
      </c>
      <c r="D218" s="27" t="s">
        <v>4386</v>
      </c>
      <c r="E218" s="26" t="s">
        <v>4398</v>
      </c>
      <c r="F218" s="35" t="s">
        <v>4522</v>
      </c>
      <c r="G218" s="38" t="s">
        <v>4525</v>
      </c>
      <c r="H218" s="36">
        <v>30000000</v>
      </c>
      <c r="I218" s="36">
        <v>30000000</v>
      </c>
      <c r="J218" s="28" t="s">
        <v>4423</v>
      </c>
      <c r="K218" s="28" t="s">
        <v>48</v>
      </c>
      <c r="L218" s="27" t="s">
        <v>801</v>
      </c>
      <c r="M218" s="27" t="s">
        <v>802</v>
      </c>
      <c r="N218" s="27">
        <v>3837020</v>
      </c>
      <c r="O218" s="27" t="s">
        <v>803</v>
      </c>
      <c r="P218" s="28" t="s">
        <v>826</v>
      </c>
      <c r="Q218" s="28" t="s">
        <v>831</v>
      </c>
      <c r="R218" s="28" t="s">
        <v>828</v>
      </c>
      <c r="S218" s="28">
        <v>220155001</v>
      </c>
      <c r="T218" s="28" t="s">
        <v>831</v>
      </c>
      <c r="U218" s="29" t="s">
        <v>832</v>
      </c>
      <c r="V218" s="29"/>
      <c r="W218" s="28"/>
      <c r="X218" s="30"/>
      <c r="Y218" s="28"/>
      <c r="Z218" s="28"/>
      <c r="AA218" s="31" t="str">
        <f t="shared" si="6"/>
        <v/>
      </c>
      <c r="AB218" s="29"/>
      <c r="AC218" s="29"/>
      <c r="AD218" s="29"/>
      <c r="AE218" s="27" t="s">
        <v>804</v>
      </c>
      <c r="AF218" s="28" t="s">
        <v>54</v>
      </c>
      <c r="AG218" s="27" t="s">
        <v>511</v>
      </c>
    </row>
    <row r="219" spans="1:33" s="32" customFormat="1" ht="63.75" x14ac:dyDescent="0.25">
      <c r="A219" s="25" t="s">
        <v>799</v>
      </c>
      <c r="B219" s="26">
        <v>81112200</v>
      </c>
      <c r="C219" s="27" t="s">
        <v>837</v>
      </c>
      <c r="D219" s="27" t="s">
        <v>4383</v>
      </c>
      <c r="E219" s="26" t="s">
        <v>4408</v>
      </c>
      <c r="F219" s="35" t="s">
        <v>4522</v>
      </c>
      <c r="G219" s="38" t="s">
        <v>4525</v>
      </c>
      <c r="H219" s="36">
        <v>15000000</v>
      </c>
      <c r="I219" s="36">
        <v>15000000</v>
      </c>
      <c r="J219" s="28" t="s">
        <v>4423</v>
      </c>
      <c r="K219" s="28" t="s">
        <v>48</v>
      </c>
      <c r="L219" s="27" t="s">
        <v>801</v>
      </c>
      <c r="M219" s="27" t="s">
        <v>802</v>
      </c>
      <c r="N219" s="27">
        <v>3837020</v>
      </c>
      <c r="O219" s="27" t="s">
        <v>803</v>
      </c>
      <c r="P219" s="28" t="s">
        <v>826</v>
      </c>
      <c r="Q219" s="28" t="s">
        <v>831</v>
      </c>
      <c r="R219" s="28" t="s">
        <v>828</v>
      </c>
      <c r="S219" s="28">
        <v>220155001</v>
      </c>
      <c r="T219" s="28" t="s">
        <v>831</v>
      </c>
      <c r="U219" s="29" t="s">
        <v>832</v>
      </c>
      <c r="V219" s="29"/>
      <c r="W219" s="28"/>
      <c r="X219" s="30"/>
      <c r="Y219" s="28"/>
      <c r="Z219" s="28"/>
      <c r="AA219" s="31" t="str">
        <f t="shared" si="6"/>
        <v/>
      </c>
      <c r="AB219" s="29"/>
      <c r="AC219" s="29"/>
      <c r="AD219" s="29"/>
      <c r="AE219" s="27" t="s">
        <v>804</v>
      </c>
      <c r="AF219" s="28" t="s">
        <v>54</v>
      </c>
      <c r="AG219" s="27" t="s">
        <v>511</v>
      </c>
    </row>
    <row r="220" spans="1:33" s="32" customFormat="1" ht="63.75" x14ac:dyDescent="0.25">
      <c r="A220" s="25" t="s">
        <v>799</v>
      </c>
      <c r="B220" s="26">
        <v>81112200</v>
      </c>
      <c r="C220" s="27" t="s">
        <v>1045</v>
      </c>
      <c r="D220" s="27" t="s">
        <v>4383</v>
      </c>
      <c r="E220" s="27" t="s">
        <v>4398</v>
      </c>
      <c r="F220" s="35" t="s">
        <v>4522</v>
      </c>
      <c r="G220" s="38" t="s">
        <v>4525</v>
      </c>
      <c r="H220" s="36">
        <v>65000000</v>
      </c>
      <c r="I220" s="36">
        <v>65000000</v>
      </c>
      <c r="J220" s="28" t="s">
        <v>4423</v>
      </c>
      <c r="K220" s="28" t="s">
        <v>48</v>
      </c>
      <c r="L220" s="27" t="s">
        <v>801</v>
      </c>
      <c r="M220" s="27" t="s">
        <v>802</v>
      </c>
      <c r="N220" s="27">
        <v>3837020</v>
      </c>
      <c r="O220" s="27" t="s">
        <v>803</v>
      </c>
      <c r="P220" s="28" t="s">
        <v>826</v>
      </c>
      <c r="Q220" s="28" t="s">
        <v>831</v>
      </c>
      <c r="R220" s="28" t="s">
        <v>828</v>
      </c>
      <c r="S220" s="28">
        <v>220155001</v>
      </c>
      <c r="T220" s="28" t="s">
        <v>831</v>
      </c>
      <c r="U220" s="29" t="s">
        <v>832</v>
      </c>
      <c r="V220" s="29"/>
      <c r="W220" s="28"/>
      <c r="X220" s="30"/>
      <c r="Y220" s="28"/>
      <c r="Z220" s="28"/>
      <c r="AA220" s="31" t="str">
        <f t="shared" si="6"/>
        <v/>
      </c>
      <c r="AB220" s="29"/>
      <c r="AC220" s="29"/>
      <c r="AD220" s="29"/>
      <c r="AE220" s="27" t="s">
        <v>804</v>
      </c>
      <c r="AF220" s="28" t="s">
        <v>54</v>
      </c>
      <c r="AG220" s="27" t="s">
        <v>511</v>
      </c>
    </row>
    <row r="221" spans="1:33" s="32" customFormat="1" ht="76.5" x14ac:dyDescent="0.25">
      <c r="A221" s="25" t="s">
        <v>799</v>
      </c>
      <c r="B221" s="26">
        <v>81112200</v>
      </c>
      <c r="C221" s="27" t="s">
        <v>1046</v>
      </c>
      <c r="D221" s="27" t="s">
        <v>4384</v>
      </c>
      <c r="E221" s="26" t="s">
        <v>4404</v>
      </c>
      <c r="F221" s="35" t="s">
        <v>4522</v>
      </c>
      <c r="G221" s="38" t="s">
        <v>4525</v>
      </c>
      <c r="H221" s="36">
        <v>22000000</v>
      </c>
      <c r="I221" s="36">
        <v>22000000</v>
      </c>
      <c r="J221" s="28" t="s">
        <v>4423</v>
      </c>
      <c r="K221" s="28" t="s">
        <v>48</v>
      </c>
      <c r="L221" s="27" t="s">
        <v>801</v>
      </c>
      <c r="M221" s="27" t="s">
        <v>802</v>
      </c>
      <c r="N221" s="27">
        <v>3837020</v>
      </c>
      <c r="O221" s="27" t="s">
        <v>803</v>
      </c>
      <c r="P221" s="28" t="s">
        <v>826</v>
      </c>
      <c r="Q221" s="28" t="s">
        <v>831</v>
      </c>
      <c r="R221" s="28" t="s">
        <v>828</v>
      </c>
      <c r="S221" s="28">
        <v>220155001</v>
      </c>
      <c r="T221" s="28" t="s">
        <v>831</v>
      </c>
      <c r="U221" s="29" t="s">
        <v>832</v>
      </c>
      <c r="V221" s="29"/>
      <c r="W221" s="28"/>
      <c r="X221" s="30"/>
      <c r="Y221" s="28"/>
      <c r="Z221" s="28"/>
      <c r="AA221" s="31" t="str">
        <f t="shared" si="6"/>
        <v/>
      </c>
      <c r="AB221" s="29"/>
      <c r="AC221" s="29"/>
      <c r="AD221" s="29"/>
      <c r="AE221" s="27" t="s">
        <v>804</v>
      </c>
      <c r="AF221" s="28" t="s">
        <v>54</v>
      </c>
      <c r="AG221" s="27" t="s">
        <v>511</v>
      </c>
    </row>
    <row r="222" spans="1:33" s="32" customFormat="1" ht="63.75" x14ac:dyDescent="0.25">
      <c r="A222" s="25" t="s">
        <v>799</v>
      </c>
      <c r="B222" s="26">
        <v>81112200</v>
      </c>
      <c r="C222" s="27" t="s">
        <v>838</v>
      </c>
      <c r="D222" s="27" t="s">
        <v>4383</v>
      </c>
      <c r="E222" s="26" t="s">
        <v>4398</v>
      </c>
      <c r="F222" s="35" t="s">
        <v>4522</v>
      </c>
      <c r="G222" s="38" t="s">
        <v>4525</v>
      </c>
      <c r="H222" s="36">
        <v>15000000</v>
      </c>
      <c r="I222" s="36">
        <v>15000000</v>
      </c>
      <c r="J222" s="28" t="s">
        <v>4423</v>
      </c>
      <c r="K222" s="28" t="s">
        <v>48</v>
      </c>
      <c r="L222" s="27" t="s">
        <v>801</v>
      </c>
      <c r="M222" s="27" t="s">
        <v>802</v>
      </c>
      <c r="N222" s="27">
        <v>3837020</v>
      </c>
      <c r="O222" s="27" t="s">
        <v>803</v>
      </c>
      <c r="P222" s="28" t="s">
        <v>826</v>
      </c>
      <c r="Q222" s="28" t="s">
        <v>831</v>
      </c>
      <c r="R222" s="28" t="s">
        <v>828</v>
      </c>
      <c r="S222" s="28">
        <v>220155001</v>
      </c>
      <c r="T222" s="28" t="s">
        <v>831</v>
      </c>
      <c r="U222" s="29" t="s">
        <v>832</v>
      </c>
      <c r="V222" s="29"/>
      <c r="W222" s="28"/>
      <c r="X222" s="30"/>
      <c r="Y222" s="28"/>
      <c r="Z222" s="28"/>
      <c r="AA222" s="31" t="str">
        <f t="shared" si="6"/>
        <v/>
      </c>
      <c r="AB222" s="29"/>
      <c r="AC222" s="29"/>
      <c r="AD222" s="29"/>
      <c r="AE222" s="27" t="s">
        <v>804</v>
      </c>
      <c r="AF222" s="28" t="s">
        <v>54</v>
      </c>
      <c r="AG222" s="27" t="s">
        <v>511</v>
      </c>
    </row>
    <row r="223" spans="1:33" s="32" customFormat="1" ht="63.75" x14ac:dyDescent="0.25">
      <c r="A223" s="25" t="s">
        <v>799</v>
      </c>
      <c r="B223" s="26" t="s">
        <v>4324</v>
      </c>
      <c r="C223" s="27" t="s">
        <v>839</v>
      </c>
      <c r="D223" s="27" t="s">
        <v>4386</v>
      </c>
      <c r="E223" s="26" t="s">
        <v>4405</v>
      </c>
      <c r="F223" s="26" t="s">
        <v>4512</v>
      </c>
      <c r="G223" s="38" t="s">
        <v>4525</v>
      </c>
      <c r="H223" s="36">
        <v>50000000</v>
      </c>
      <c r="I223" s="36">
        <v>50000000</v>
      </c>
      <c r="J223" s="28" t="s">
        <v>4423</v>
      </c>
      <c r="K223" s="28" t="s">
        <v>48</v>
      </c>
      <c r="L223" s="27" t="s">
        <v>801</v>
      </c>
      <c r="M223" s="27" t="s">
        <v>802</v>
      </c>
      <c r="N223" s="27">
        <v>3837020</v>
      </c>
      <c r="O223" s="27" t="s">
        <v>803</v>
      </c>
      <c r="P223" s="28" t="s">
        <v>826</v>
      </c>
      <c r="Q223" s="28" t="s">
        <v>831</v>
      </c>
      <c r="R223" s="28" t="s">
        <v>828</v>
      </c>
      <c r="S223" s="28">
        <v>220155001</v>
      </c>
      <c r="T223" s="28" t="s">
        <v>831</v>
      </c>
      <c r="U223" s="29" t="s">
        <v>829</v>
      </c>
      <c r="V223" s="29"/>
      <c r="W223" s="28"/>
      <c r="X223" s="30"/>
      <c r="Y223" s="28"/>
      <c r="Z223" s="28"/>
      <c r="AA223" s="31" t="str">
        <f t="shared" si="6"/>
        <v/>
      </c>
      <c r="AB223" s="29"/>
      <c r="AC223" s="29"/>
      <c r="AD223" s="29"/>
      <c r="AE223" s="27" t="s">
        <v>804</v>
      </c>
      <c r="AF223" s="28" t="s">
        <v>54</v>
      </c>
      <c r="AG223" s="27" t="s">
        <v>511</v>
      </c>
    </row>
    <row r="224" spans="1:33" s="32" customFormat="1" ht="63.75" x14ac:dyDescent="0.25">
      <c r="A224" s="25" t="s">
        <v>799</v>
      </c>
      <c r="B224" s="26">
        <v>80111700</v>
      </c>
      <c r="C224" s="27" t="s">
        <v>840</v>
      </c>
      <c r="D224" s="27" t="s">
        <v>4383</v>
      </c>
      <c r="E224" s="26" t="s">
        <v>4408</v>
      </c>
      <c r="F224" s="35" t="s">
        <v>4522</v>
      </c>
      <c r="G224" s="38" t="s">
        <v>4525</v>
      </c>
      <c r="H224" s="36">
        <v>52800000</v>
      </c>
      <c r="I224" s="36">
        <v>52800000</v>
      </c>
      <c r="J224" s="28" t="s">
        <v>4423</v>
      </c>
      <c r="K224" s="28" t="s">
        <v>48</v>
      </c>
      <c r="L224" s="27" t="s">
        <v>801</v>
      </c>
      <c r="M224" s="27" t="s">
        <v>802</v>
      </c>
      <c r="N224" s="27">
        <v>3837020</v>
      </c>
      <c r="O224" s="27" t="s">
        <v>803</v>
      </c>
      <c r="P224" s="28"/>
      <c r="Q224" s="28"/>
      <c r="R224" s="28"/>
      <c r="S224" s="28"/>
      <c r="T224" s="28"/>
      <c r="U224" s="29"/>
      <c r="V224" s="29"/>
      <c r="W224" s="28"/>
      <c r="X224" s="30"/>
      <c r="Y224" s="28"/>
      <c r="Z224" s="28"/>
      <c r="AA224" s="31" t="str">
        <f t="shared" si="6"/>
        <v/>
      </c>
      <c r="AB224" s="29"/>
      <c r="AC224" s="29"/>
      <c r="AD224" s="29"/>
      <c r="AE224" s="27" t="s">
        <v>841</v>
      </c>
      <c r="AF224" s="28" t="s">
        <v>54</v>
      </c>
      <c r="AG224" s="27" t="s">
        <v>511</v>
      </c>
    </row>
    <row r="225" spans="1:33" s="32" customFormat="1" ht="63.75" x14ac:dyDescent="0.25">
      <c r="A225" s="25" t="s">
        <v>799</v>
      </c>
      <c r="B225" s="26">
        <v>41113635</v>
      </c>
      <c r="C225" s="27" t="s">
        <v>842</v>
      </c>
      <c r="D225" s="27" t="s">
        <v>4392</v>
      </c>
      <c r="E225" s="26" t="s">
        <v>4407</v>
      </c>
      <c r="F225" s="26" t="s">
        <v>4512</v>
      </c>
      <c r="G225" s="38" t="s">
        <v>4525</v>
      </c>
      <c r="H225" s="36">
        <v>4500000</v>
      </c>
      <c r="I225" s="36">
        <v>4500000</v>
      </c>
      <c r="J225" s="28" t="s">
        <v>4423</v>
      </c>
      <c r="K225" s="28" t="s">
        <v>48</v>
      </c>
      <c r="L225" s="27" t="s">
        <v>801</v>
      </c>
      <c r="M225" s="27" t="s">
        <v>802</v>
      </c>
      <c r="N225" s="27">
        <v>3837020</v>
      </c>
      <c r="O225" s="27" t="s">
        <v>803</v>
      </c>
      <c r="P225" s="28"/>
      <c r="Q225" s="28"/>
      <c r="R225" s="28"/>
      <c r="S225" s="28"/>
      <c r="T225" s="28"/>
      <c r="U225" s="29"/>
      <c r="V225" s="29"/>
      <c r="W225" s="28"/>
      <c r="X225" s="30"/>
      <c r="Y225" s="28"/>
      <c r="Z225" s="28"/>
      <c r="AA225" s="31" t="str">
        <f t="shared" si="6"/>
        <v/>
      </c>
      <c r="AB225" s="29"/>
      <c r="AC225" s="29"/>
      <c r="AD225" s="29"/>
      <c r="AE225" s="27" t="s">
        <v>816</v>
      </c>
      <c r="AF225" s="28" t="s">
        <v>54</v>
      </c>
      <c r="AG225" s="27" t="s">
        <v>511</v>
      </c>
    </row>
    <row r="226" spans="1:33" s="32" customFormat="1" ht="63.75" x14ac:dyDescent="0.25">
      <c r="A226" s="25" t="s">
        <v>799</v>
      </c>
      <c r="B226" s="26">
        <v>80111700</v>
      </c>
      <c r="C226" s="27" t="s">
        <v>843</v>
      </c>
      <c r="D226" s="27" t="s">
        <v>4383</v>
      </c>
      <c r="E226" s="26" t="s">
        <v>4405</v>
      </c>
      <c r="F226" s="26" t="s">
        <v>4512</v>
      </c>
      <c r="G226" s="38" t="s">
        <v>4525</v>
      </c>
      <c r="H226" s="36">
        <v>35206983</v>
      </c>
      <c r="I226" s="36">
        <v>25000000</v>
      </c>
      <c r="J226" s="28" t="s">
        <v>4424</v>
      </c>
      <c r="K226" s="28" t="s">
        <v>4425</v>
      </c>
      <c r="L226" s="27" t="s">
        <v>801</v>
      </c>
      <c r="M226" s="27" t="s">
        <v>802</v>
      </c>
      <c r="N226" s="27">
        <v>3837020</v>
      </c>
      <c r="O226" s="27" t="s">
        <v>803</v>
      </c>
      <c r="P226" s="28"/>
      <c r="Q226" s="28"/>
      <c r="R226" s="28"/>
      <c r="S226" s="28"/>
      <c r="T226" s="28"/>
      <c r="U226" s="29"/>
      <c r="V226" s="29"/>
      <c r="W226" s="28"/>
      <c r="X226" s="30"/>
      <c r="Y226" s="28"/>
      <c r="Z226" s="28"/>
      <c r="AA226" s="31" t="str">
        <f t="shared" si="6"/>
        <v/>
      </c>
      <c r="AB226" s="29"/>
      <c r="AC226" s="29"/>
      <c r="AD226" s="29"/>
      <c r="AE226" s="27" t="s">
        <v>810</v>
      </c>
      <c r="AF226" s="28" t="s">
        <v>54</v>
      </c>
      <c r="AG226" s="27" t="s">
        <v>511</v>
      </c>
    </row>
    <row r="227" spans="1:33" s="32" customFormat="1" ht="63.75" x14ac:dyDescent="0.25">
      <c r="A227" s="25" t="s">
        <v>799</v>
      </c>
      <c r="B227" s="26">
        <v>80121706</v>
      </c>
      <c r="C227" s="27" t="s">
        <v>844</v>
      </c>
      <c r="D227" s="27" t="s">
        <v>4383</v>
      </c>
      <c r="E227" s="26" t="s">
        <v>4407</v>
      </c>
      <c r="F227" s="35" t="s">
        <v>4522</v>
      </c>
      <c r="G227" s="38" t="s">
        <v>4525</v>
      </c>
      <c r="H227" s="36">
        <v>237992832</v>
      </c>
      <c r="I227" s="36">
        <v>237992832</v>
      </c>
      <c r="J227" s="28" t="s">
        <v>4423</v>
      </c>
      <c r="K227" s="28" t="s">
        <v>48</v>
      </c>
      <c r="L227" s="27" t="s">
        <v>801</v>
      </c>
      <c r="M227" s="27" t="s">
        <v>802</v>
      </c>
      <c r="N227" s="27">
        <v>3837020</v>
      </c>
      <c r="O227" s="27" t="s">
        <v>803</v>
      </c>
      <c r="P227" s="28"/>
      <c r="Q227" s="28"/>
      <c r="R227" s="28"/>
      <c r="S227" s="28"/>
      <c r="T227" s="28"/>
      <c r="U227" s="29"/>
      <c r="V227" s="29"/>
      <c r="W227" s="28"/>
      <c r="X227" s="30"/>
      <c r="Y227" s="28"/>
      <c r="Z227" s="28"/>
      <c r="AA227" s="31" t="str">
        <f t="shared" si="6"/>
        <v/>
      </c>
      <c r="AB227" s="29"/>
      <c r="AC227" s="29"/>
      <c r="AD227" s="29"/>
      <c r="AE227" s="27" t="s">
        <v>845</v>
      </c>
      <c r="AF227" s="28" t="s">
        <v>54</v>
      </c>
      <c r="AG227" s="27" t="s">
        <v>511</v>
      </c>
    </row>
    <row r="228" spans="1:33" s="32" customFormat="1" ht="63.75" x14ac:dyDescent="0.25">
      <c r="A228" s="25" t="s">
        <v>799</v>
      </c>
      <c r="B228" s="26">
        <v>92121704</v>
      </c>
      <c r="C228" s="27" t="s">
        <v>846</v>
      </c>
      <c r="D228" s="27" t="s">
        <v>4383</v>
      </c>
      <c r="E228" s="26" t="s">
        <v>4402</v>
      </c>
      <c r="F228" s="35" t="s">
        <v>4522</v>
      </c>
      <c r="G228" s="38" t="s">
        <v>4525</v>
      </c>
      <c r="H228" s="36">
        <v>329352916</v>
      </c>
      <c r="I228" s="36">
        <v>213149769</v>
      </c>
      <c r="J228" s="28" t="s">
        <v>4424</v>
      </c>
      <c r="K228" s="28" t="s">
        <v>4425</v>
      </c>
      <c r="L228" s="27" t="s">
        <v>801</v>
      </c>
      <c r="M228" s="27" t="s">
        <v>802</v>
      </c>
      <c r="N228" s="27">
        <v>3837020</v>
      </c>
      <c r="O228" s="27" t="s">
        <v>803</v>
      </c>
      <c r="P228" s="28"/>
      <c r="Q228" s="28"/>
      <c r="R228" s="28"/>
      <c r="S228" s="28"/>
      <c r="T228" s="28"/>
      <c r="U228" s="29"/>
      <c r="V228" s="29"/>
      <c r="W228" s="28"/>
      <c r="X228" s="30"/>
      <c r="Y228" s="28"/>
      <c r="Z228" s="28"/>
      <c r="AA228" s="31" t="str">
        <f t="shared" si="6"/>
        <v/>
      </c>
      <c r="AB228" s="29"/>
      <c r="AC228" s="29"/>
      <c r="AD228" s="29"/>
      <c r="AE228" s="27" t="s">
        <v>812</v>
      </c>
      <c r="AF228" s="28" t="s">
        <v>54</v>
      </c>
      <c r="AG228" s="27" t="s">
        <v>511</v>
      </c>
    </row>
    <row r="229" spans="1:33" s="32" customFormat="1" ht="63.75" x14ac:dyDescent="0.25">
      <c r="A229" s="25" t="s">
        <v>799</v>
      </c>
      <c r="B229" s="26">
        <v>43232100</v>
      </c>
      <c r="C229" s="27" t="s">
        <v>847</v>
      </c>
      <c r="D229" s="27" t="s">
        <v>4384</v>
      </c>
      <c r="E229" s="26" t="s">
        <v>4405</v>
      </c>
      <c r="F229" s="26" t="s">
        <v>4524</v>
      </c>
      <c r="G229" s="38" t="s">
        <v>4525</v>
      </c>
      <c r="H229" s="36">
        <v>90000000</v>
      </c>
      <c r="I229" s="36">
        <v>90000000</v>
      </c>
      <c r="J229" s="28" t="s">
        <v>4423</v>
      </c>
      <c r="K229" s="28" t="s">
        <v>48</v>
      </c>
      <c r="L229" s="27" t="s">
        <v>801</v>
      </c>
      <c r="M229" s="27" t="s">
        <v>802</v>
      </c>
      <c r="N229" s="27">
        <v>3837020</v>
      </c>
      <c r="O229" s="27" t="s">
        <v>803</v>
      </c>
      <c r="P229" s="28"/>
      <c r="Q229" s="28"/>
      <c r="R229" s="28"/>
      <c r="S229" s="28"/>
      <c r="T229" s="28"/>
      <c r="U229" s="29"/>
      <c r="V229" s="29"/>
      <c r="W229" s="28"/>
      <c r="X229" s="30"/>
      <c r="Y229" s="28"/>
      <c r="Z229" s="28"/>
      <c r="AA229" s="31" t="str">
        <f t="shared" si="6"/>
        <v/>
      </c>
      <c r="AB229" s="29"/>
      <c r="AC229" s="29"/>
      <c r="AD229" s="29"/>
      <c r="AE229" s="27" t="s">
        <v>848</v>
      </c>
      <c r="AF229" s="28" t="s">
        <v>54</v>
      </c>
      <c r="AG229" s="27" t="s">
        <v>511</v>
      </c>
    </row>
    <row r="230" spans="1:33" s="32" customFormat="1" ht="63.75" x14ac:dyDescent="0.25">
      <c r="A230" s="25" t="s">
        <v>799</v>
      </c>
      <c r="B230" s="26">
        <v>72151603</v>
      </c>
      <c r="C230" s="27" t="s">
        <v>849</v>
      </c>
      <c r="D230" s="27" t="s">
        <v>4383</v>
      </c>
      <c r="E230" s="26" t="s">
        <v>4405</v>
      </c>
      <c r="F230" s="26" t="s">
        <v>4512</v>
      </c>
      <c r="G230" s="38" t="s">
        <v>4525</v>
      </c>
      <c r="H230" s="36">
        <v>26000000</v>
      </c>
      <c r="I230" s="36">
        <v>26000000</v>
      </c>
      <c r="J230" s="28" t="s">
        <v>4423</v>
      </c>
      <c r="K230" s="28" t="s">
        <v>48</v>
      </c>
      <c r="L230" s="27" t="s">
        <v>801</v>
      </c>
      <c r="M230" s="27" t="s">
        <v>802</v>
      </c>
      <c r="N230" s="27">
        <v>3837020</v>
      </c>
      <c r="O230" s="27" t="s">
        <v>803</v>
      </c>
      <c r="P230" s="28"/>
      <c r="Q230" s="28"/>
      <c r="R230" s="28"/>
      <c r="S230" s="28"/>
      <c r="T230" s="28"/>
      <c r="U230" s="29"/>
      <c r="V230" s="29"/>
      <c r="W230" s="28"/>
      <c r="X230" s="30"/>
      <c r="Y230" s="28"/>
      <c r="Z230" s="28"/>
      <c r="AA230" s="31" t="str">
        <f t="shared" si="6"/>
        <v/>
      </c>
      <c r="AB230" s="29"/>
      <c r="AC230" s="29"/>
      <c r="AD230" s="29"/>
      <c r="AE230" s="27" t="s">
        <v>848</v>
      </c>
      <c r="AF230" s="28" t="s">
        <v>54</v>
      </c>
      <c r="AG230" s="27" t="s">
        <v>511</v>
      </c>
    </row>
    <row r="231" spans="1:33" s="32" customFormat="1" ht="63.75" x14ac:dyDescent="0.25">
      <c r="A231" s="25" t="s">
        <v>799</v>
      </c>
      <c r="B231" s="26">
        <v>42203602</v>
      </c>
      <c r="C231" s="27" t="s">
        <v>850</v>
      </c>
      <c r="D231" s="27" t="s">
        <v>4383</v>
      </c>
      <c r="E231" s="26" t="s">
        <v>4397</v>
      </c>
      <c r="F231" s="26" t="s">
        <v>4512</v>
      </c>
      <c r="G231" s="38" t="s">
        <v>4525</v>
      </c>
      <c r="H231" s="36">
        <v>29842500</v>
      </c>
      <c r="I231" s="36">
        <v>29842500</v>
      </c>
      <c r="J231" s="28" t="s">
        <v>4423</v>
      </c>
      <c r="K231" s="28" t="s">
        <v>48</v>
      </c>
      <c r="L231" s="27" t="s">
        <v>801</v>
      </c>
      <c r="M231" s="27" t="s">
        <v>802</v>
      </c>
      <c r="N231" s="27">
        <v>3837020</v>
      </c>
      <c r="O231" s="27" t="s">
        <v>803</v>
      </c>
      <c r="P231" s="28"/>
      <c r="Q231" s="28"/>
      <c r="R231" s="28"/>
      <c r="S231" s="28"/>
      <c r="T231" s="28"/>
      <c r="U231" s="29"/>
      <c r="V231" s="29"/>
      <c r="W231" s="28"/>
      <c r="X231" s="30"/>
      <c r="Y231" s="28"/>
      <c r="Z231" s="28"/>
      <c r="AA231" s="31" t="str">
        <f t="shared" si="6"/>
        <v/>
      </c>
      <c r="AB231" s="29"/>
      <c r="AC231" s="29"/>
      <c r="AD231" s="29"/>
      <c r="AE231" s="27" t="s">
        <v>851</v>
      </c>
      <c r="AF231" s="28" t="s">
        <v>54</v>
      </c>
      <c r="AG231" s="27" t="s">
        <v>511</v>
      </c>
    </row>
    <row r="232" spans="1:33" s="32" customFormat="1" ht="63.75" x14ac:dyDescent="0.25">
      <c r="A232" s="25" t="s">
        <v>799</v>
      </c>
      <c r="B232" s="26">
        <v>82101600</v>
      </c>
      <c r="C232" s="27" t="s">
        <v>852</v>
      </c>
      <c r="D232" s="27" t="s">
        <v>4384</v>
      </c>
      <c r="E232" s="26" t="s">
        <v>4400</v>
      </c>
      <c r="F232" s="26" t="s">
        <v>4524</v>
      </c>
      <c r="G232" s="38" t="s">
        <v>4525</v>
      </c>
      <c r="H232" s="36">
        <v>120000000</v>
      </c>
      <c r="I232" s="36">
        <v>120000000</v>
      </c>
      <c r="J232" s="28" t="s">
        <v>4423</v>
      </c>
      <c r="K232" s="28" t="s">
        <v>48</v>
      </c>
      <c r="L232" s="27" t="s">
        <v>801</v>
      </c>
      <c r="M232" s="27" t="s">
        <v>802</v>
      </c>
      <c r="N232" s="27">
        <v>3837020</v>
      </c>
      <c r="O232" s="27" t="s">
        <v>803</v>
      </c>
      <c r="P232" s="28"/>
      <c r="Q232" s="28"/>
      <c r="R232" s="28"/>
      <c r="S232" s="28"/>
      <c r="T232" s="28"/>
      <c r="U232" s="29"/>
      <c r="V232" s="29"/>
      <c r="W232" s="28"/>
      <c r="X232" s="30"/>
      <c r="Y232" s="28"/>
      <c r="Z232" s="28"/>
      <c r="AA232" s="31" t="str">
        <f t="shared" si="6"/>
        <v/>
      </c>
      <c r="AB232" s="29"/>
      <c r="AC232" s="29"/>
      <c r="AD232" s="29"/>
      <c r="AE232" s="27" t="s">
        <v>853</v>
      </c>
      <c r="AF232" s="28" t="s">
        <v>54</v>
      </c>
      <c r="AG232" s="27" t="s">
        <v>511</v>
      </c>
    </row>
    <row r="233" spans="1:33" s="32" customFormat="1" ht="63.75" x14ac:dyDescent="0.25">
      <c r="A233" s="25" t="s">
        <v>799</v>
      </c>
      <c r="B233" s="26">
        <v>82101600</v>
      </c>
      <c r="C233" s="27" t="s">
        <v>854</v>
      </c>
      <c r="D233" s="27" t="s">
        <v>4389</v>
      </c>
      <c r="E233" s="26" t="s">
        <v>4403</v>
      </c>
      <c r="F233" s="26" t="s">
        <v>4524</v>
      </c>
      <c r="G233" s="38" t="s">
        <v>4525</v>
      </c>
      <c r="H233" s="36">
        <v>200000000</v>
      </c>
      <c r="I233" s="36">
        <v>200000000</v>
      </c>
      <c r="J233" s="28" t="s">
        <v>4423</v>
      </c>
      <c r="K233" s="28" t="s">
        <v>48</v>
      </c>
      <c r="L233" s="27" t="s">
        <v>801</v>
      </c>
      <c r="M233" s="27" t="s">
        <v>802</v>
      </c>
      <c r="N233" s="27">
        <v>3837020</v>
      </c>
      <c r="O233" s="27" t="s">
        <v>803</v>
      </c>
      <c r="P233" s="28"/>
      <c r="Q233" s="28"/>
      <c r="R233" s="28"/>
      <c r="S233" s="28"/>
      <c r="T233" s="28"/>
      <c r="U233" s="29"/>
      <c r="V233" s="29"/>
      <c r="W233" s="28"/>
      <c r="X233" s="30"/>
      <c r="Y233" s="28"/>
      <c r="Z233" s="28"/>
      <c r="AA233" s="31" t="str">
        <f t="shared" si="6"/>
        <v/>
      </c>
      <c r="AB233" s="29"/>
      <c r="AC233" s="29"/>
      <c r="AD233" s="29"/>
      <c r="AE233" s="27" t="s">
        <v>855</v>
      </c>
      <c r="AF233" s="28" t="s">
        <v>54</v>
      </c>
      <c r="AG233" s="27" t="s">
        <v>511</v>
      </c>
    </row>
    <row r="234" spans="1:33" s="32" customFormat="1" ht="63.75" x14ac:dyDescent="0.25">
      <c r="A234" s="25" t="s">
        <v>799</v>
      </c>
      <c r="B234" s="26" t="s">
        <v>4336</v>
      </c>
      <c r="C234" s="27" t="s">
        <v>856</v>
      </c>
      <c r="D234" s="27" t="s">
        <v>4383</v>
      </c>
      <c r="E234" s="26" t="s">
        <v>4406</v>
      </c>
      <c r="F234" s="28" t="s">
        <v>4504</v>
      </c>
      <c r="G234" s="38" t="s">
        <v>4525</v>
      </c>
      <c r="H234" s="36">
        <v>2172000000</v>
      </c>
      <c r="I234" s="36">
        <v>2172000000</v>
      </c>
      <c r="J234" s="28" t="s">
        <v>4423</v>
      </c>
      <c r="K234" s="28" t="s">
        <v>48</v>
      </c>
      <c r="L234" s="27" t="s">
        <v>801</v>
      </c>
      <c r="M234" s="27" t="s">
        <v>802</v>
      </c>
      <c r="N234" s="27">
        <v>3837020</v>
      </c>
      <c r="O234" s="27" t="s">
        <v>803</v>
      </c>
      <c r="P234" s="28"/>
      <c r="Q234" s="28"/>
      <c r="R234" s="28"/>
      <c r="S234" s="28"/>
      <c r="T234" s="28"/>
      <c r="U234" s="29"/>
      <c r="V234" s="29"/>
      <c r="W234" s="28"/>
      <c r="X234" s="30"/>
      <c r="Y234" s="28"/>
      <c r="Z234" s="28"/>
      <c r="AA234" s="31" t="str">
        <f t="shared" si="6"/>
        <v/>
      </c>
      <c r="AB234" s="29"/>
      <c r="AC234" s="29"/>
      <c r="AD234" s="29"/>
      <c r="AE234" s="27" t="s">
        <v>810</v>
      </c>
      <c r="AF234" s="28" t="s">
        <v>54</v>
      </c>
      <c r="AG234" s="27" t="s">
        <v>511</v>
      </c>
    </row>
    <row r="235" spans="1:33" s="32" customFormat="1" ht="63.75" x14ac:dyDescent="0.25">
      <c r="A235" s="25" t="s">
        <v>799</v>
      </c>
      <c r="B235" s="26" t="s">
        <v>4336</v>
      </c>
      <c r="C235" s="27" t="s">
        <v>857</v>
      </c>
      <c r="D235" s="27" t="s">
        <v>4383</v>
      </c>
      <c r="E235" s="26" t="s">
        <v>4406</v>
      </c>
      <c r="F235" s="28" t="s">
        <v>4504</v>
      </c>
      <c r="G235" s="38" t="s">
        <v>4525</v>
      </c>
      <c r="H235" s="36">
        <v>1212000000</v>
      </c>
      <c r="I235" s="36">
        <v>1212000000</v>
      </c>
      <c r="J235" s="28" t="s">
        <v>4423</v>
      </c>
      <c r="K235" s="28" t="s">
        <v>48</v>
      </c>
      <c r="L235" s="27" t="s">
        <v>801</v>
      </c>
      <c r="M235" s="27" t="s">
        <v>802</v>
      </c>
      <c r="N235" s="27">
        <v>3837020</v>
      </c>
      <c r="O235" s="27" t="s">
        <v>803</v>
      </c>
      <c r="P235" s="28"/>
      <c r="Q235" s="28"/>
      <c r="R235" s="28"/>
      <c r="S235" s="28"/>
      <c r="T235" s="28"/>
      <c r="U235" s="29"/>
      <c r="V235" s="29"/>
      <c r="W235" s="28"/>
      <c r="X235" s="30"/>
      <c r="Y235" s="28"/>
      <c r="Z235" s="28"/>
      <c r="AA235" s="31" t="str">
        <f t="shared" si="6"/>
        <v/>
      </c>
      <c r="AB235" s="29"/>
      <c r="AC235" s="29"/>
      <c r="AD235" s="29"/>
      <c r="AE235" s="27" t="s">
        <v>810</v>
      </c>
      <c r="AF235" s="28" t="s">
        <v>54</v>
      </c>
      <c r="AG235" s="27" t="s">
        <v>511</v>
      </c>
    </row>
    <row r="236" spans="1:33" s="32" customFormat="1" ht="63.75" x14ac:dyDescent="0.25">
      <c r="A236" s="25" t="s">
        <v>799</v>
      </c>
      <c r="B236" s="26">
        <v>49101602</v>
      </c>
      <c r="C236" s="27" t="s">
        <v>858</v>
      </c>
      <c r="D236" s="27" t="s">
        <v>4385</v>
      </c>
      <c r="E236" s="26" t="s">
        <v>4409</v>
      </c>
      <c r="F236" s="26" t="s">
        <v>4512</v>
      </c>
      <c r="G236" s="38" t="s">
        <v>4525</v>
      </c>
      <c r="H236" s="36">
        <v>75000000</v>
      </c>
      <c r="I236" s="36">
        <v>75000000</v>
      </c>
      <c r="J236" s="28" t="s">
        <v>4423</v>
      </c>
      <c r="K236" s="28" t="s">
        <v>48</v>
      </c>
      <c r="L236" s="27" t="s">
        <v>801</v>
      </c>
      <c r="M236" s="27" t="s">
        <v>802</v>
      </c>
      <c r="N236" s="27">
        <v>3837020</v>
      </c>
      <c r="O236" s="27" t="s">
        <v>803</v>
      </c>
      <c r="P236" s="28"/>
      <c r="Q236" s="28"/>
      <c r="R236" s="28"/>
      <c r="S236" s="28"/>
      <c r="T236" s="28"/>
      <c r="U236" s="29"/>
      <c r="V236" s="29"/>
      <c r="W236" s="28"/>
      <c r="X236" s="30"/>
      <c r="Y236" s="28"/>
      <c r="Z236" s="28"/>
      <c r="AA236" s="31" t="str">
        <f t="shared" si="6"/>
        <v/>
      </c>
      <c r="AB236" s="29"/>
      <c r="AC236" s="29"/>
      <c r="AD236" s="29"/>
      <c r="AE236" s="27" t="s">
        <v>848</v>
      </c>
      <c r="AF236" s="28" t="s">
        <v>54</v>
      </c>
      <c r="AG236" s="27" t="s">
        <v>511</v>
      </c>
    </row>
    <row r="237" spans="1:33" s="32" customFormat="1" ht="63.75" x14ac:dyDescent="0.25">
      <c r="A237" s="25" t="s">
        <v>799</v>
      </c>
      <c r="B237" s="26" t="s">
        <v>4325</v>
      </c>
      <c r="C237" s="27" t="s">
        <v>859</v>
      </c>
      <c r="D237" s="27" t="s">
        <v>4385</v>
      </c>
      <c r="E237" s="26" t="s">
        <v>4408</v>
      </c>
      <c r="F237" s="26" t="s">
        <v>4512</v>
      </c>
      <c r="G237" s="38" t="s">
        <v>4525</v>
      </c>
      <c r="H237" s="36">
        <v>15000000</v>
      </c>
      <c r="I237" s="36">
        <v>15000000</v>
      </c>
      <c r="J237" s="28" t="s">
        <v>4423</v>
      </c>
      <c r="K237" s="28" t="s">
        <v>48</v>
      </c>
      <c r="L237" s="27" t="s">
        <v>801</v>
      </c>
      <c r="M237" s="27" t="s">
        <v>802</v>
      </c>
      <c r="N237" s="27">
        <v>3837020</v>
      </c>
      <c r="O237" s="27" t="s">
        <v>803</v>
      </c>
      <c r="P237" s="28"/>
      <c r="Q237" s="28"/>
      <c r="R237" s="28"/>
      <c r="S237" s="28"/>
      <c r="T237" s="28"/>
      <c r="U237" s="29"/>
      <c r="V237" s="29"/>
      <c r="W237" s="28"/>
      <c r="X237" s="30"/>
      <c r="Y237" s="28"/>
      <c r="Z237" s="28"/>
      <c r="AA237" s="31" t="str">
        <f t="shared" si="6"/>
        <v/>
      </c>
      <c r="AB237" s="29"/>
      <c r="AC237" s="29"/>
      <c r="AD237" s="29"/>
      <c r="AE237" s="27" t="s">
        <v>860</v>
      </c>
      <c r="AF237" s="28" t="s">
        <v>54</v>
      </c>
      <c r="AG237" s="27" t="s">
        <v>511</v>
      </c>
    </row>
    <row r="238" spans="1:33" s="32" customFormat="1" ht="63.75" x14ac:dyDescent="0.25">
      <c r="A238" s="25" t="s">
        <v>799</v>
      </c>
      <c r="B238" s="26">
        <v>80101703</v>
      </c>
      <c r="C238" s="27" t="s">
        <v>861</v>
      </c>
      <c r="D238" s="27" t="s">
        <v>4383</v>
      </c>
      <c r="E238" s="26" t="s">
        <v>4409</v>
      </c>
      <c r="F238" s="35" t="s">
        <v>4522</v>
      </c>
      <c r="G238" s="38" t="s">
        <v>4525</v>
      </c>
      <c r="H238" s="36">
        <v>4000000</v>
      </c>
      <c r="I238" s="36">
        <v>4000000</v>
      </c>
      <c r="J238" s="28" t="s">
        <v>4423</v>
      </c>
      <c r="K238" s="28" t="s">
        <v>48</v>
      </c>
      <c r="L238" s="27" t="s">
        <v>801</v>
      </c>
      <c r="M238" s="27" t="s">
        <v>802</v>
      </c>
      <c r="N238" s="27">
        <v>3837020</v>
      </c>
      <c r="O238" s="27" t="s">
        <v>803</v>
      </c>
      <c r="P238" s="28"/>
      <c r="Q238" s="28"/>
      <c r="R238" s="28"/>
      <c r="S238" s="28"/>
      <c r="T238" s="28"/>
      <c r="U238" s="29"/>
      <c r="V238" s="29"/>
      <c r="W238" s="28"/>
      <c r="X238" s="30"/>
      <c r="Y238" s="28"/>
      <c r="Z238" s="28"/>
      <c r="AA238" s="31" t="str">
        <f t="shared" si="6"/>
        <v/>
      </c>
      <c r="AB238" s="29"/>
      <c r="AC238" s="29"/>
      <c r="AD238" s="29"/>
      <c r="AE238" s="27" t="s">
        <v>860</v>
      </c>
      <c r="AF238" s="28" t="s">
        <v>54</v>
      </c>
      <c r="AG238" s="27" t="s">
        <v>511</v>
      </c>
    </row>
    <row r="239" spans="1:33" s="32" customFormat="1" ht="63.75" x14ac:dyDescent="0.25">
      <c r="A239" s="25" t="s">
        <v>799</v>
      </c>
      <c r="B239" s="26" t="s">
        <v>4337</v>
      </c>
      <c r="C239" s="27" t="s">
        <v>862</v>
      </c>
      <c r="D239" s="27" t="s">
        <v>4391</v>
      </c>
      <c r="E239" s="26" t="s">
        <v>4407</v>
      </c>
      <c r="F239" s="26" t="s">
        <v>4512</v>
      </c>
      <c r="G239" s="38" t="s">
        <v>4525</v>
      </c>
      <c r="H239" s="36">
        <v>15840000</v>
      </c>
      <c r="I239" s="36">
        <v>15840000</v>
      </c>
      <c r="J239" s="28" t="s">
        <v>4423</v>
      </c>
      <c r="K239" s="28" t="s">
        <v>48</v>
      </c>
      <c r="L239" s="27" t="s">
        <v>801</v>
      </c>
      <c r="M239" s="27" t="s">
        <v>802</v>
      </c>
      <c r="N239" s="27">
        <v>3837020</v>
      </c>
      <c r="O239" s="27" t="s">
        <v>803</v>
      </c>
      <c r="P239" s="28"/>
      <c r="Q239" s="28"/>
      <c r="R239" s="28"/>
      <c r="S239" s="28"/>
      <c r="T239" s="28"/>
      <c r="U239" s="29"/>
      <c r="V239" s="29"/>
      <c r="W239" s="28"/>
      <c r="X239" s="30"/>
      <c r="Y239" s="28"/>
      <c r="Z239" s="28"/>
      <c r="AA239" s="31" t="str">
        <f t="shared" si="6"/>
        <v/>
      </c>
      <c r="AB239" s="29"/>
      <c r="AC239" s="29"/>
      <c r="AD239" s="29"/>
      <c r="AE239" s="27" t="s">
        <v>860</v>
      </c>
      <c r="AF239" s="28" t="s">
        <v>54</v>
      </c>
      <c r="AG239" s="27" t="s">
        <v>511</v>
      </c>
    </row>
    <row r="240" spans="1:33" s="32" customFormat="1" ht="63.75" x14ac:dyDescent="0.25">
      <c r="A240" s="25" t="s">
        <v>799</v>
      </c>
      <c r="B240" s="26">
        <v>72101509</v>
      </c>
      <c r="C240" s="27" t="s">
        <v>863</v>
      </c>
      <c r="D240" s="27" t="s">
        <v>4383</v>
      </c>
      <c r="E240" s="26" t="s">
        <v>4408</v>
      </c>
      <c r="F240" s="26" t="s">
        <v>4524</v>
      </c>
      <c r="G240" s="38" t="s">
        <v>4525</v>
      </c>
      <c r="H240" s="36">
        <v>179473460</v>
      </c>
      <c r="I240" s="36">
        <v>81376633</v>
      </c>
      <c r="J240" s="28" t="s">
        <v>4424</v>
      </c>
      <c r="K240" s="28" t="s">
        <v>4425</v>
      </c>
      <c r="L240" s="27" t="s">
        <v>801</v>
      </c>
      <c r="M240" s="27" t="s">
        <v>802</v>
      </c>
      <c r="N240" s="27">
        <v>3837020</v>
      </c>
      <c r="O240" s="27" t="s">
        <v>803</v>
      </c>
      <c r="P240" s="28"/>
      <c r="Q240" s="28"/>
      <c r="R240" s="28"/>
      <c r="S240" s="28"/>
      <c r="T240" s="28"/>
      <c r="U240" s="29"/>
      <c r="V240" s="29"/>
      <c r="W240" s="28"/>
      <c r="X240" s="30"/>
      <c r="Y240" s="28"/>
      <c r="Z240" s="28"/>
      <c r="AA240" s="31" t="str">
        <f t="shared" si="6"/>
        <v/>
      </c>
      <c r="AB240" s="29"/>
      <c r="AC240" s="29"/>
      <c r="AD240" s="29"/>
      <c r="AE240" s="27" t="s">
        <v>860</v>
      </c>
      <c r="AF240" s="28" t="s">
        <v>54</v>
      </c>
      <c r="AG240" s="27" t="s">
        <v>511</v>
      </c>
    </row>
    <row r="241" spans="1:33" s="32" customFormat="1" ht="63.75" x14ac:dyDescent="0.25">
      <c r="A241" s="25" t="s">
        <v>799</v>
      </c>
      <c r="B241" s="26">
        <v>41113635</v>
      </c>
      <c r="C241" s="27" t="s">
        <v>864</v>
      </c>
      <c r="D241" s="27" t="s">
        <v>4384</v>
      </c>
      <c r="E241" s="26" t="s">
        <v>4406</v>
      </c>
      <c r="F241" s="26" t="s">
        <v>4512</v>
      </c>
      <c r="G241" s="38" t="s">
        <v>4525</v>
      </c>
      <c r="H241" s="36">
        <v>7000000</v>
      </c>
      <c r="I241" s="36">
        <v>7000000</v>
      </c>
      <c r="J241" s="28" t="s">
        <v>4423</v>
      </c>
      <c r="K241" s="28" t="s">
        <v>48</v>
      </c>
      <c r="L241" s="27" t="s">
        <v>801</v>
      </c>
      <c r="M241" s="27" t="s">
        <v>802</v>
      </c>
      <c r="N241" s="27">
        <v>3837020</v>
      </c>
      <c r="O241" s="27" t="s">
        <v>803</v>
      </c>
      <c r="P241" s="28"/>
      <c r="Q241" s="28"/>
      <c r="R241" s="28"/>
      <c r="S241" s="28"/>
      <c r="T241" s="28"/>
      <c r="U241" s="29"/>
      <c r="V241" s="29"/>
      <c r="W241" s="28"/>
      <c r="X241" s="30"/>
      <c r="Y241" s="28"/>
      <c r="Z241" s="28"/>
      <c r="AA241" s="31" t="str">
        <f t="shared" si="6"/>
        <v/>
      </c>
      <c r="AB241" s="29"/>
      <c r="AC241" s="29"/>
      <c r="AD241" s="29"/>
      <c r="AE241" s="27" t="s">
        <v>860</v>
      </c>
      <c r="AF241" s="28" t="s">
        <v>54</v>
      </c>
      <c r="AG241" s="27" t="s">
        <v>511</v>
      </c>
    </row>
    <row r="242" spans="1:33" s="32" customFormat="1" ht="63.75" x14ac:dyDescent="0.25">
      <c r="A242" s="25" t="s">
        <v>799</v>
      </c>
      <c r="B242" s="26">
        <v>41113635</v>
      </c>
      <c r="C242" s="27" t="s">
        <v>865</v>
      </c>
      <c r="D242" s="27" t="s">
        <v>4385</v>
      </c>
      <c r="E242" s="26" t="s">
        <v>4406</v>
      </c>
      <c r="F242" s="26" t="s">
        <v>4512</v>
      </c>
      <c r="G242" s="38" t="s">
        <v>4525</v>
      </c>
      <c r="H242" s="36">
        <v>51600000</v>
      </c>
      <c r="I242" s="36">
        <v>51600000</v>
      </c>
      <c r="J242" s="28" t="s">
        <v>4423</v>
      </c>
      <c r="K242" s="28" t="s">
        <v>48</v>
      </c>
      <c r="L242" s="27" t="s">
        <v>801</v>
      </c>
      <c r="M242" s="27" t="s">
        <v>802</v>
      </c>
      <c r="N242" s="27">
        <v>3837020</v>
      </c>
      <c r="O242" s="27" t="s">
        <v>803</v>
      </c>
      <c r="P242" s="28"/>
      <c r="Q242" s="28"/>
      <c r="R242" s="28"/>
      <c r="S242" s="28"/>
      <c r="T242" s="28"/>
      <c r="U242" s="29"/>
      <c r="V242" s="29"/>
      <c r="W242" s="28"/>
      <c r="X242" s="30"/>
      <c r="Y242" s="28"/>
      <c r="Z242" s="28"/>
      <c r="AA242" s="31" t="str">
        <f t="shared" si="6"/>
        <v/>
      </c>
      <c r="AB242" s="29"/>
      <c r="AC242" s="29"/>
      <c r="AD242" s="29"/>
      <c r="AE242" s="27" t="s">
        <v>816</v>
      </c>
      <c r="AF242" s="28" t="s">
        <v>54</v>
      </c>
      <c r="AG242" s="27" t="s">
        <v>511</v>
      </c>
    </row>
    <row r="243" spans="1:33" s="32" customFormat="1" ht="63.75" x14ac:dyDescent="0.25">
      <c r="A243" s="25" t="s">
        <v>799</v>
      </c>
      <c r="B243" s="26">
        <v>72154043</v>
      </c>
      <c r="C243" s="27" t="s">
        <v>866</v>
      </c>
      <c r="D243" s="27" t="s">
        <v>4385</v>
      </c>
      <c r="E243" s="26" t="s">
        <v>4406</v>
      </c>
      <c r="F243" s="26" t="s">
        <v>4524</v>
      </c>
      <c r="G243" s="38" t="s">
        <v>4525</v>
      </c>
      <c r="H243" s="36">
        <v>88800000</v>
      </c>
      <c r="I243" s="36">
        <v>88800000</v>
      </c>
      <c r="J243" s="28" t="s">
        <v>4423</v>
      </c>
      <c r="K243" s="28" t="s">
        <v>48</v>
      </c>
      <c r="L243" s="27" t="s">
        <v>801</v>
      </c>
      <c r="M243" s="27" t="s">
        <v>802</v>
      </c>
      <c r="N243" s="27">
        <v>3837020</v>
      </c>
      <c r="O243" s="27" t="s">
        <v>803</v>
      </c>
      <c r="P243" s="28"/>
      <c r="Q243" s="28"/>
      <c r="R243" s="28"/>
      <c r="S243" s="28"/>
      <c r="T243" s="28"/>
      <c r="U243" s="29"/>
      <c r="V243" s="29"/>
      <c r="W243" s="28"/>
      <c r="X243" s="30"/>
      <c r="Y243" s="28"/>
      <c r="Z243" s="28"/>
      <c r="AA243" s="31" t="str">
        <f t="shared" si="6"/>
        <v/>
      </c>
      <c r="AB243" s="29"/>
      <c r="AC243" s="29"/>
      <c r="AD243" s="29"/>
      <c r="AE243" s="27" t="s">
        <v>816</v>
      </c>
      <c r="AF243" s="28" t="s">
        <v>54</v>
      </c>
      <c r="AG243" s="27" t="s">
        <v>511</v>
      </c>
    </row>
    <row r="244" spans="1:33" s="32" customFormat="1" ht="63.75" x14ac:dyDescent="0.25">
      <c r="A244" s="25" t="s">
        <v>799</v>
      </c>
      <c r="B244" s="26">
        <v>72101511</v>
      </c>
      <c r="C244" s="27" t="s">
        <v>867</v>
      </c>
      <c r="D244" s="27" t="s">
        <v>4385</v>
      </c>
      <c r="E244" s="26" t="s">
        <v>4406</v>
      </c>
      <c r="F244" s="26" t="s">
        <v>4524</v>
      </c>
      <c r="G244" s="38" t="s">
        <v>4525</v>
      </c>
      <c r="H244" s="36">
        <v>84000000</v>
      </c>
      <c r="I244" s="36">
        <v>84000000</v>
      </c>
      <c r="J244" s="28" t="s">
        <v>4423</v>
      </c>
      <c r="K244" s="28" t="s">
        <v>48</v>
      </c>
      <c r="L244" s="27" t="s">
        <v>801</v>
      </c>
      <c r="M244" s="27" t="s">
        <v>802</v>
      </c>
      <c r="N244" s="27">
        <v>3837020</v>
      </c>
      <c r="O244" s="27" t="s">
        <v>803</v>
      </c>
      <c r="P244" s="28"/>
      <c r="Q244" s="28"/>
      <c r="R244" s="28"/>
      <c r="S244" s="28"/>
      <c r="T244" s="28"/>
      <c r="U244" s="29"/>
      <c r="V244" s="29"/>
      <c r="W244" s="28"/>
      <c r="X244" s="30"/>
      <c r="Y244" s="28"/>
      <c r="Z244" s="28"/>
      <c r="AA244" s="31" t="str">
        <f t="shared" si="6"/>
        <v/>
      </c>
      <c r="AB244" s="29"/>
      <c r="AC244" s="29"/>
      <c r="AD244" s="29"/>
      <c r="AE244" s="27" t="s">
        <v>816</v>
      </c>
      <c r="AF244" s="28" t="s">
        <v>54</v>
      </c>
      <c r="AG244" s="27" t="s">
        <v>511</v>
      </c>
    </row>
    <row r="245" spans="1:33" s="32" customFormat="1" ht="63.75" x14ac:dyDescent="0.25">
      <c r="A245" s="25" t="s">
        <v>799</v>
      </c>
      <c r="B245" s="26">
        <v>72101500</v>
      </c>
      <c r="C245" s="27" t="s">
        <v>868</v>
      </c>
      <c r="D245" s="27" t="s">
        <v>4383</v>
      </c>
      <c r="E245" s="26" t="s">
        <v>4407</v>
      </c>
      <c r="F245" s="26" t="s">
        <v>4524</v>
      </c>
      <c r="G245" s="38" t="s">
        <v>4525</v>
      </c>
      <c r="H245" s="36">
        <v>153468000</v>
      </c>
      <c r="I245" s="36">
        <v>153468000</v>
      </c>
      <c r="J245" s="28" t="s">
        <v>4423</v>
      </c>
      <c r="K245" s="28" t="s">
        <v>48</v>
      </c>
      <c r="L245" s="27" t="s">
        <v>801</v>
      </c>
      <c r="M245" s="27" t="s">
        <v>802</v>
      </c>
      <c r="N245" s="27">
        <v>3837020</v>
      </c>
      <c r="O245" s="27" t="s">
        <v>803</v>
      </c>
      <c r="P245" s="28"/>
      <c r="Q245" s="28"/>
      <c r="R245" s="28"/>
      <c r="S245" s="28"/>
      <c r="T245" s="28"/>
      <c r="U245" s="29"/>
      <c r="V245" s="29"/>
      <c r="W245" s="28"/>
      <c r="X245" s="30"/>
      <c r="Y245" s="28"/>
      <c r="Z245" s="28"/>
      <c r="AA245" s="31" t="str">
        <f t="shared" si="6"/>
        <v/>
      </c>
      <c r="AB245" s="29"/>
      <c r="AC245" s="29"/>
      <c r="AD245" s="29"/>
      <c r="AE245" s="27" t="s">
        <v>869</v>
      </c>
      <c r="AF245" s="28" t="s">
        <v>54</v>
      </c>
      <c r="AG245" s="27" t="s">
        <v>511</v>
      </c>
    </row>
    <row r="246" spans="1:33" s="32" customFormat="1" ht="63.75" x14ac:dyDescent="0.25">
      <c r="A246" s="25" t="s">
        <v>799</v>
      </c>
      <c r="B246" s="26">
        <v>49101602</v>
      </c>
      <c r="C246" s="27" t="s">
        <v>870</v>
      </c>
      <c r="D246" s="27" t="s">
        <v>4383</v>
      </c>
      <c r="E246" s="26" t="s">
        <v>4397</v>
      </c>
      <c r="F246" s="35" t="s">
        <v>4522</v>
      </c>
      <c r="G246" s="38" t="s">
        <v>4525</v>
      </c>
      <c r="H246" s="36">
        <v>483920284</v>
      </c>
      <c r="I246" s="36">
        <v>313182283</v>
      </c>
      <c r="J246" s="28" t="s">
        <v>4424</v>
      </c>
      <c r="K246" s="28" t="s">
        <v>4425</v>
      </c>
      <c r="L246" s="27" t="s">
        <v>801</v>
      </c>
      <c r="M246" s="27" t="s">
        <v>802</v>
      </c>
      <c r="N246" s="27">
        <v>3837020</v>
      </c>
      <c r="O246" s="27" t="s">
        <v>803</v>
      </c>
      <c r="P246" s="28"/>
      <c r="Q246" s="28"/>
      <c r="R246" s="28"/>
      <c r="S246" s="28"/>
      <c r="T246" s="28"/>
      <c r="U246" s="29"/>
      <c r="V246" s="29"/>
      <c r="W246" s="28"/>
      <c r="X246" s="30"/>
      <c r="Y246" s="28"/>
      <c r="Z246" s="28"/>
      <c r="AA246" s="31" t="str">
        <f t="shared" si="6"/>
        <v/>
      </c>
      <c r="AB246" s="29"/>
      <c r="AC246" s="29"/>
      <c r="AD246" s="29"/>
      <c r="AE246" s="27" t="s">
        <v>812</v>
      </c>
      <c r="AF246" s="28" t="s">
        <v>54</v>
      </c>
      <c r="AG246" s="27" t="s">
        <v>511</v>
      </c>
    </row>
    <row r="247" spans="1:33" s="32" customFormat="1" ht="63.75" x14ac:dyDescent="0.25">
      <c r="A247" s="25" t="s">
        <v>799</v>
      </c>
      <c r="B247" s="26">
        <v>82101600</v>
      </c>
      <c r="C247" s="27" t="s">
        <v>871</v>
      </c>
      <c r="D247" s="27" t="s">
        <v>4384</v>
      </c>
      <c r="E247" s="26" t="s">
        <v>4410</v>
      </c>
      <c r="F247" s="26" t="s">
        <v>4512</v>
      </c>
      <c r="G247" s="38" t="s">
        <v>4525</v>
      </c>
      <c r="H247" s="36">
        <v>75000000</v>
      </c>
      <c r="I247" s="36">
        <v>75000000</v>
      </c>
      <c r="J247" s="28" t="s">
        <v>4423</v>
      </c>
      <c r="K247" s="28" t="s">
        <v>48</v>
      </c>
      <c r="L247" s="27" t="s">
        <v>801</v>
      </c>
      <c r="M247" s="27" t="s">
        <v>802</v>
      </c>
      <c r="N247" s="27">
        <v>3837020</v>
      </c>
      <c r="O247" s="27" t="s">
        <v>803</v>
      </c>
      <c r="P247" s="28"/>
      <c r="Q247" s="28"/>
      <c r="R247" s="28"/>
      <c r="S247" s="28"/>
      <c r="T247" s="28"/>
      <c r="U247" s="29"/>
      <c r="V247" s="29"/>
      <c r="W247" s="28"/>
      <c r="X247" s="30"/>
      <c r="Y247" s="28"/>
      <c r="Z247" s="28"/>
      <c r="AA247" s="31" t="str">
        <f t="shared" si="6"/>
        <v/>
      </c>
      <c r="AB247" s="29"/>
      <c r="AC247" s="29"/>
      <c r="AD247" s="29"/>
      <c r="AE247" s="27" t="s">
        <v>851</v>
      </c>
      <c r="AF247" s="28" t="s">
        <v>54</v>
      </c>
      <c r="AG247" s="27" t="s">
        <v>511</v>
      </c>
    </row>
    <row r="248" spans="1:33" s="32" customFormat="1" ht="63.75" x14ac:dyDescent="0.25">
      <c r="A248" s="25" t="s">
        <v>799</v>
      </c>
      <c r="B248" s="26">
        <v>78111602</v>
      </c>
      <c r="C248" s="27" t="s">
        <v>872</v>
      </c>
      <c r="D248" s="27" t="s">
        <v>4383</v>
      </c>
      <c r="E248" s="26" t="s">
        <v>4405</v>
      </c>
      <c r="F248" s="35" t="s">
        <v>4522</v>
      </c>
      <c r="G248" s="38" t="s">
        <v>4525</v>
      </c>
      <c r="H248" s="36">
        <v>306421990</v>
      </c>
      <c r="I248" s="36">
        <v>238741990</v>
      </c>
      <c r="J248" s="28" t="s">
        <v>4424</v>
      </c>
      <c r="K248" s="28" t="s">
        <v>4425</v>
      </c>
      <c r="L248" s="27" t="s">
        <v>801</v>
      </c>
      <c r="M248" s="27" t="s">
        <v>802</v>
      </c>
      <c r="N248" s="27">
        <v>3837020</v>
      </c>
      <c r="O248" s="27" t="s">
        <v>803</v>
      </c>
      <c r="P248" s="28"/>
      <c r="Q248" s="28"/>
      <c r="R248" s="28"/>
      <c r="S248" s="28"/>
      <c r="T248" s="28"/>
      <c r="U248" s="29"/>
      <c r="V248" s="29"/>
      <c r="W248" s="28"/>
      <c r="X248" s="30"/>
      <c r="Y248" s="28"/>
      <c r="Z248" s="28"/>
      <c r="AA248" s="31" t="str">
        <f t="shared" si="6"/>
        <v/>
      </c>
      <c r="AB248" s="29"/>
      <c r="AC248" s="29"/>
      <c r="AD248" s="29"/>
      <c r="AE248" s="27" t="s">
        <v>873</v>
      </c>
      <c r="AF248" s="28" t="s">
        <v>54</v>
      </c>
      <c r="AG248" s="27" t="s">
        <v>511</v>
      </c>
    </row>
    <row r="249" spans="1:33" s="32" customFormat="1" ht="63.75" x14ac:dyDescent="0.25">
      <c r="A249" s="25" t="s">
        <v>799</v>
      </c>
      <c r="B249" s="26" t="s">
        <v>4326</v>
      </c>
      <c r="C249" s="27" t="s">
        <v>874</v>
      </c>
      <c r="D249" s="27" t="s">
        <v>4384</v>
      </c>
      <c r="E249" s="26" t="s">
        <v>4405</v>
      </c>
      <c r="F249" s="26" t="s">
        <v>4512</v>
      </c>
      <c r="G249" s="38" t="s">
        <v>4525</v>
      </c>
      <c r="H249" s="36">
        <v>10000000</v>
      </c>
      <c r="I249" s="36">
        <v>10000000</v>
      </c>
      <c r="J249" s="28" t="s">
        <v>4423</v>
      </c>
      <c r="K249" s="28" t="s">
        <v>48</v>
      </c>
      <c r="L249" s="27" t="s">
        <v>801</v>
      </c>
      <c r="M249" s="27" t="s">
        <v>802</v>
      </c>
      <c r="N249" s="27">
        <v>3837020</v>
      </c>
      <c r="O249" s="27" t="s">
        <v>803</v>
      </c>
      <c r="P249" s="28"/>
      <c r="Q249" s="28"/>
      <c r="R249" s="28"/>
      <c r="S249" s="28"/>
      <c r="T249" s="28"/>
      <c r="U249" s="29"/>
      <c r="V249" s="29"/>
      <c r="W249" s="28"/>
      <c r="X249" s="30"/>
      <c r="Y249" s="28"/>
      <c r="Z249" s="28"/>
      <c r="AA249" s="31" t="str">
        <f t="shared" si="6"/>
        <v/>
      </c>
      <c r="AB249" s="29"/>
      <c r="AC249" s="29"/>
      <c r="AD249" s="29"/>
      <c r="AE249" s="27" t="s">
        <v>860</v>
      </c>
      <c r="AF249" s="28" t="s">
        <v>54</v>
      </c>
      <c r="AG249" s="27" t="s">
        <v>511</v>
      </c>
    </row>
    <row r="250" spans="1:33" s="32" customFormat="1" ht="63.75" x14ac:dyDescent="0.25">
      <c r="A250" s="25" t="s">
        <v>799</v>
      </c>
      <c r="B250" s="26">
        <v>20102301</v>
      </c>
      <c r="C250" s="27" t="s">
        <v>875</v>
      </c>
      <c r="D250" s="27" t="s">
        <v>4384</v>
      </c>
      <c r="E250" s="26" t="s">
        <v>4397</v>
      </c>
      <c r="F250" s="26" t="s">
        <v>4512</v>
      </c>
      <c r="G250" s="38" t="s">
        <v>4525</v>
      </c>
      <c r="H250" s="36">
        <v>50400000</v>
      </c>
      <c r="I250" s="36">
        <v>50400000</v>
      </c>
      <c r="J250" s="28" t="s">
        <v>4423</v>
      </c>
      <c r="K250" s="28" t="s">
        <v>48</v>
      </c>
      <c r="L250" s="27" t="s">
        <v>801</v>
      </c>
      <c r="M250" s="27" t="s">
        <v>802</v>
      </c>
      <c r="N250" s="27">
        <v>3837020</v>
      </c>
      <c r="O250" s="27" t="s">
        <v>803</v>
      </c>
      <c r="P250" s="28"/>
      <c r="Q250" s="28"/>
      <c r="R250" s="28"/>
      <c r="S250" s="28"/>
      <c r="T250" s="28"/>
      <c r="U250" s="29"/>
      <c r="V250" s="29"/>
      <c r="W250" s="28"/>
      <c r="X250" s="30"/>
      <c r="Y250" s="28"/>
      <c r="Z250" s="28"/>
      <c r="AA250" s="31" t="str">
        <f t="shared" si="6"/>
        <v/>
      </c>
      <c r="AB250" s="29"/>
      <c r="AC250" s="29"/>
      <c r="AD250" s="29"/>
      <c r="AE250" s="27" t="s">
        <v>816</v>
      </c>
      <c r="AF250" s="28" t="s">
        <v>54</v>
      </c>
      <c r="AG250" s="27" t="s">
        <v>511</v>
      </c>
    </row>
    <row r="251" spans="1:33" s="32" customFormat="1" ht="63.75" x14ac:dyDescent="0.25">
      <c r="A251" s="25" t="s">
        <v>799</v>
      </c>
      <c r="B251" s="26">
        <v>80111700</v>
      </c>
      <c r="C251" s="27" t="s">
        <v>876</v>
      </c>
      <c r="D251" s="27" t="s">
        <v>4385</v>
      </c>
      <c r="E251" s="26" t="s">
        <v>4406</v>
      </c>
      <c r="F251" s="26" t="s">
        <v>4524</v>
      </c>
      <c r="G251" s="38" t="s">
        <v>4525</v>
      </c>
      <c r="H251" s="36">
        <v>240000000</v>
      </c>
      <c r="I251" s="36">
        <v>240000000</v>
      </c>
      <c r="J251" s="28" t="s">
        <v>4423</v>
      </c>
      <c r="K251" s="28" t="s">
        <v>48</v>
      </c>
      <c r="L251" s="27" t="s">
        <v>801</v>
      </c>
      <c r="M251" s="27" t="s">
        <v>802</v>
      </c>
      <c r="N251" s="27">
        <v>3837020</v>
      </c>
      <c r="O251" s="27" t="s">
        <v>803</v>
      </c>
      <c r="P251" s="28"/>
      <c r="Q251" s="28"/>
      <c r="R251" s="28"/>
      <c r="S251" s="28"/>
      <c r="T251" s="28"/>
      <c r="U251" s="29"/>
      <c r="V251" s="29"/>
      <c r="W251" s="28"/>
      <c r="X251" s="30"/>
      <c r="Y251" s="28"/>
      <c r="Z251" s="28"/>
      <c r="AA251" s="31" t="str">
        <f t="shared" si="6"/>
        <v/>
      </c>
      <c r="AB251" s="29"/>
      <c r="AC251" s="29"/>
      <c r="AD251" s="29"/>
      <c r="AE251" s="27" t="s">
        <v>853</v>
      </c>
      <c r="AF251" s="28" t="s">
        <v>54</v>
      </c>
      <c r="AG251" s="27" t="s">
        <v>511</v>
      </c>
    </row>
    <row r="252" spans="1:33" s="32" customFormat="1" ht="63.75" x14ac:dyDescent="0.25">
      <c r="A252" s="25" t="s">
        <v>799</v>
      </c>
      <c r="B252" s="26">
        <v>49101602</v>
      </c>
      <c r="C252" s="27" t="s">
        <v>877</v>
      </c>
      <c r="D252" s="27" t="s">
        <v>4385</v>
      </c>
      <c r="E252" s="26" t="s">
        <v>4409</v>
      </c>
      <c r="F252" s="26" t="s">
        <v>4512</v>
      </c>
      <c r="G252" s="38" t="s">
        <v>4525</v>
      </c>
      <c r="H252" s="36">
        <v>20000000</v>
      </c>
      <c r="I252" s="36">
        <v>20000000</v>
      </c>
      <c r="J252" s="28" t="s">
        <v>4423</v>
      </c>
      <c r="K252" s="28" t="s">
        <v>48</v>
      </c>
      <c r="L252" s="27" t="s">
        <v>801</v>
      </c>
      <c r="M252" s="27" t="s">
        <v>802</v>
      </c>
      <c r="N252" s="27">
        <v>3837020</v>
      </c>
      <c r="O252" s="27" t="s">
        <v>803</v>
      </c>
      <c r="P252" s="28"/>
      <c r="Q252" s="28"/>
      <c r="R252" s="28"/>
      <c r="S252" s="28"/>
      <c r="T252" s="28"/>
      <c r="U252" s="29"/>
      <c r="V252" s="29"/>
      <c r="W252" s="28"/>
      <c r="X252" s="30"/>
      <c r="Y252" s="28"/>
      <c r="Z252" s="28"/>
      <c r="AA252" s="31" t="str">
        <f t="shared" si="6"/>
        <v/>
      </c>
      <c r="AB252" s="29"/>
      <c r="AC252" s="29"/>
      <c r="AD252" s="29"/>
      <c r="AE252" s="27" t="s">
        <v>851</v>
      </c>
      <c r="AF252" s="28" t="s">
        <v>54</v>
      </c>
      <c r="AG252" s="27" t="s">
        <v>511</v>
      </c>
    </row>
    <row r="253" spans="1:33" s="32" customFormat="1" ht="63.75" x14ac:dyDescent="0.25">
      <c r="A253" s="25" t="s">
        <v>799</v>
      </c>
      <c r="B253" s="26" t="s">
        <v>4321</v>
      </c>
      <c r="C253" s="27" t="s">
        <v>878</v>
      </c>
      <c r="D253" s="27" t="s">
        <v>4386</v>
      </c>
      <c r="E253" s="26" t="s">
        <v>4400</v>
      </c>
      <c r="F253" s="26" t="s">
        <v>4512</v>
      </c>
      <c r="G253" s="38" t="s">
        <v>4525</v>
      </c>
      <c r="H253" s="36">
        <v>8448000</v>
      </c>
      <c r="I253" s="36">
        <v>8448000</v>
      </c>
      <c r="J253" s="28" t="s">
        <v>4423</v>
      </c>
      <c r="K253" s="28" t="s">
        <v>48</v>
      </c>
      <c r="L253" s="27" t="s">
        <v>801</v>
      </c>
      <c r="M253" s="27" t="s">
        <v>802</v>
      </c>
      <c r="N253" s="27">
        <v>3837020</v>
      </c>
      <c r="O253" s="27" t="s">
        <v>803</v>
      </c>
      <c r="P253" s="28"/>
      <c r="Q253" s="28"/>
      <c r="R253" s="28"/>
      <c r="S253" s="28"/>
      <c r="T253" s="28"/>
      <c r="U253" s="29"/>
      <c r="V253" s="29"/>
      <c r="W253" s="28"/>
      <c r="X253" s="30"/>
      <c r="Y253" s="28"/>
      <c r="Z253" s="28"/>
      <c r="AA253" s="31" t="str">
        <f t="shared" si="6"/>
        <v/>
      </c>
      <c r="AB253" s="29"/>
      <c r="AC253" s="29"/>
      <c r="AD253" s="29"/>
      <c r="AE253" s="27" t="s">
        <v>860</v>
      </c>
      <c r="AF253" s="28" t="s">
        <v>54</v>
      </c>
      <c r="AG253" s="27" t="s">
        <v>511</v>
      </c>
    </row>
    <row r="254" spans="1:33" s="32" customFormat="1" ht="63.75" x14ac:dyDescent="0.25">
      <c r="A254" s="25" t="s">
        <v>799</v>
      </c>
      <c r="B254" s="26">
        <v>80121604</v>
      </c>
      <c r="C254" s="27" t="s">
        <v>879</v>
      </c>
      <c r="D254" s="27" t="s">
        <v>4389</v>
      </c>
      <c r="E254" s="26" t="s">
        <v>4404</v>
      </c>
      <c r="F254" s="35" t="s">
        <v>4522</v>
      </c>
      <c r="G254" s="38" t="s">
        <v>4525</v>
      </c>
      <c r="H254" s="36">
        <v>36960000</v>
      </c>
      <c r="I254" s="36">
        <v>36960000</v>
      </c>
      <c r="J254" s="28" t="s">
        <v>4423</v>
      </c>
      <c r="K254" s="28" t="s">
        <v>48</v>
      </c>
      <c r="L254" s="27" t="s">
        <v>801</v>
      </c>
      <c r="M254" s="27" t="s">
        <v>802</v>
      </c>
      <c r="N254" s="27">
        <v>3837020</v>
      </c>
      <c r="O254" s="27" t="s">
        <v>803</v>
      </c>
      <c r="P254" s="28"/>
      <c r="Q254" s="28"/>
      <c r="R254" s="28"/>
      <c r="S254" s="28"/>
      <c r="T254" s="28"/>
      <c r="U254" s="29"/>
      <c r="V254" s="29"/>
      <c r="W254" s="28"/>
      <c r="X254" s="30"/>
      <c r="Y254" s="28"/>
      <c r="Z254" s="28"/>
      <c r="AA254" s="31" t="str">
        <f t="shared" si="6"/>
        <v/>
      </c>
      <c r="AB254" s="29"/>
      <c r="AC254" s="29"/>
      <c r="AD254" s="29"/>
      <c r="AE254" s="27" t="s">
        <v>880</v>
      </c>
      <c r="AF254" s="28" t="s">
        <v>54</v>
      </c>
      <c r="AG254" s="27" t="s">
        <v>511</v>
      </c>
    </row>
    <row r="255" spans="1:33" s="32" customFormat="1" ht="63.75" x14ac:dyDescent="0.25">
      <c r="A255" s="25" t="s">
        <v>799</v>
      </c>
      <c r="B255" s="26">
        <v>53102710</v>
      </c>
      <c r="C255" s="27" t="s">
        <v>881</v>
      </c>
      <c r="D255" s="27" t="s">
        <v>4386</v>
      </c>
      <c r="E255" s="26" t="s">
        <v>4402</v>
      </c>
      <c r="F255" s="26" t="s">
        <v>4447</v>
      </c>
      <c r="G255" s="38" t="s">
        <v>4525</v>
      </c>
      <c r="H255" s="36">
        <v>137280000</v>
      </c>
      <c r="I255" s="36">
        <v>137280000</v>
      </c>
      <c r="J255" s="28" t="s">
        <v>4423</v>
      </c>
      <c r="K255" s="28" t="s">
        <v>48</v>
      </c>
      <c r="L255" s="27" t="s">
        <v>801</v>
      </c>
      <c r="M255" s="27" t="s">
        <v>802</v>
      </c>
      <c r="N255" s="27">
        <v>3837020</v>
      </c>
      <c r="O255" s="27" t="s">
        <v>803</v>
      </c>
      <c r="P255" s="28"/>
      <c r="Q255" s="28"/>
      <c r="R255" s="28"/>
      <c r="S255" s="28"/>
      <c r="T255" s="28"/>
      <c r="U255" s="29"/>
      <c r="V255" s="29"/>
      <c r="W255" s="28"/>
      <c r="X255" s="30"/>
      <c r="Y255" s="28"/>
      <c r="Z255" s="28"/>
      <c r="AA255" s="31" t="str">
        <f t="shared" si="6"/>
        <v/>
      </c>
      <c r="AB255" s="29"/>
      <c r="AC255" s="29"/>
      <c r="AD255" s="29"/>
      <c r="AE255" s="27" t="s">
        <v>860</v>
      </c>
      <c r="AF255" s="28" t="s">
        <v>54</v>
      </c>
      <c r="AG255" s="27" t="s">
        <v>511</v>
      </c>
    </row>
    <row r="256" spans="1:33" s="32" customFormat="1" ht="63.75" x14ac:dyDescent="0.25">
      <c r="A256" s="25" t="s">
        <v>799</v>
      </c>
      <c r="B256" s="26">
        <v>84111603</v>
      </c>
      <c r="C256" s="27" t="s">
        <v>882</v>
      </c>
      <c r="D256" s="27" t="s">
        <v>4383</v>
      </c>
      <c r="E256" s="26" t="s">
        <v>4408</v>
      </c>
      <c r="F256" s="35" t="s">
        <v>4522</v>
      </c>
      <c r="G256" s="38" t="s">
        <v>4525</v>
      </c>
      <c r="H256" s="36">
        <v>11000000</v>
      </c>
      <c r="I256" s="36">
        <v>11000000</v>
      </c>
      <c r="J256" s="28" t="s">
        <v>4423</v>
      </c>
      <c r="K256" s="28" t="s">
        <v>48</v>
      </c>
      <c r="L256" s="27" t="s">
        <v>801</v>
      </c>
      <c r="M256" s="27" t="s">
        <v>802</v>
      </c>
      <c r="N256" s="27">
        <v>3837020</v>
      </c>
      <c r="O256" s="27" t="s">
        <v>803</v>
      </c>
      <c r="P256" s="28"/>
      <c r="Q256" s="28"/>
      <c r="R256" s="28"/>
      <c r="S256" s="28"/>
      <c r="T256" s="28"/>
      <c r="U256" s="29"/>
      <c r="V256" s="29"/>
      <c r="W256" s="28"/>
      <c r="X256" s="30"/>
      <c r="Y256" s="28"/>
      <c r="Z256" s="28"/>
      <c r="AA256" s="31" t="str">
        <f t="shared" si="6"/>
        <v/>
      </c>
      <c r="AB256" s="29"/>
      <c r="AC256" s="29"/>
      <c r="AD256" s="29"/>
      <c r="AE256" s="27" t="s">
        <v>880</v>
      </c>
      <c r="AF256" s="28" t="s">
        <v>54</v>
      </c>
      <c r="AG256" s="27" t="s">
        <v>511</v>
      </c>
    </row>
    <row r="257" spans="1:33" s="32" customFormat="1" ht="63.75" x14ac:dyDescent="0.25">
      <c r="A257" s="25" t="s">
        <v>799</v>
      </c>
      <c r="B257" s="26">
        <v>84111603</v>
      </c>
      <c r="C257" s="27" t="s">
        <v>883</v>
      </c>
      <c r="D257" s="27" t="s">
        <v>4387</v>
      </c>
      <c r="E257" s="26" t="s">
        <v>4408</v>
      </c>
      <c r="F257" s="26" t="s">
        <v>4512</v>
      </c>
      <c r="G257" s="38" t="s">
        <v>4525</v>
      </c>
      <c r="H257" s="36">
        <v>17000000</v>
      </c>
      <c r="I257" s="36">
        <v>17000000</v>
      </c>
      <c r="J257" s="28" t="s">
        <v>4423</v>
      </c>
      <c r="K257" s="28" t="s">
        <v>48</v>
      </c>
      <c r="L257" s="27" t="s">
        <v>801</v>
      </c>
      <c r="M257" s="27" t="s">
        <v>802</v>
      </c>
      <c r="N257" s="27">
        <v>3837020</v>
      </c>
      <c r="O257" s="27" t="s">
        <v>803</v>
      </c>
      <c r="P257" s="28"/>
      <c r="Q257" s="28"/>
      <c r="R257" s="28"/>
      <c r="S257" s="28"/>
      <c r="T257" s="28"/>
      <c r="U257" s="29"/>
      <c r="V257" s="29"/>
      <c r="W257" s="28"/>
      <c r="X257" s="30"/>
      <c r="Y257" s="28"/>
      <c r="Z257" s="28"/>
      <c r="AA257" s="31" t="str">
        <f t="shared" si="6"/>
        <v/>
      </c>
      <c r="AB257" s="29"/>
      <c r="AC257" s="29"/>
      <c r="AD257" s="29"/>
      <c r="AE257" s="27" t="s">
        <v>880</v>
      </c>
      <c r="AF257" s="28" t="s">
        <v>54</v>
      </c>
      <c r="AG257" s="27" t="s">
        <v>511</v>
      </c>
    </row>
    <row r="258" spans="1:33" s="32" customFormat="1" ht="63.75" x14ac:dyDescent="0.25">
      <c r="A258" s="25" t="s">
        <v>799</v>
      </c>
      <c r="B258" s="26">
        <v>84111603</v>
      </c>
      <c r="C258" s="27" t="s">
        <v>884</v>
      </c>
      <c r="D258" s="27" t="s">
        <v>4389</v>
      </c>
      <c r="E258" s="26" t="s">
        <v>4397</v>
      </c>
      <c r="F258" s="26" t="s">
        <v>4512</v>
      </c>
      <c r="G258" s="38" t="s">
        <v>4525</v>
      </c>
      <c r="H258" s="36">
        <v>12000000</v>
      </c>
      <c r="I258" s="36">
        <v>12000000</v>
      </c>
      <c r="J258" s="28" t="s">
        <v>4423</v>
      </c>
      <c r="K258" s="28" t="s">
        <v>48</v>
      </c>
      <c r="L258" s="27" t="s">
        <v>801</v>
      </c>
      <c r="M258" s="27" t="s">
        <v>802</v>
      </c>
      <c r="N258" s="27">
        <v>3837020</v>
      </c>
      <c r="O258" s="27" t="s">
        <v>803</v>
      </c>
      <c r="P258" s="28"/>
      <c r="Q258" s="28"/>
      <c r="R258" s="28"/>
      <c r="S258" s="28"/>
      <c r="T258" s="28"/>
      <c r="U258" s="29"/>
      <c r="V258" s="29"/>
      <c r="W258" s="28"/>
      <c r="X258" s="30"/>
      <c r="Y258" s="28"/>
      <c r="Z258" s="28"/>
      <c r="AA258" s="31" t="str">
        <f t="shared" si="6"/>
        <v/>
      </c>
      <c r="AB258" s="29"/>
      <c r="AC258" s="29"/>
      <c r="AD258" s="29"/>
      <c r="AE258" s="27" t="s">
        <v>880</v>
      </c>
      <c r="AF258" s="28" t="s">
        <v>54</v>
      </c>
      <c r="AG258" s="27" t="s">
        <v>511</v>
      </c>
    </row>
    <row r="259" spans="1:33" s="32" customFormat="1" ht="63.75" x14ac:dyDescent="0.25">
      <c r="A259" s="25" t="s">
        <v>799</v>
      </c>
      <c r="B259" s="26">
        <v>80111700</v>
      </c>
      <c r="C259" s="27" t="s">
        <v>885</v>
      </c>
      <c r="D259" s="27" t="s">
        <v>4384</v>
      </c>
      <c r="E259" s="26" t="s">
        <v>4408</v>
      </c>
      <c r="F259" s="26" t="s">
        <v>4512</v>
      </c>
      <c r="G259" s="38" t="s">
        <v>4525</v>
      </c>
      <c r="H259" s="36">
        <v>10000000</v>
      </c>
      <c r="I259" s="36">
        <v>10000000</v>
      </c>
      <c r="J259" s="28" t="s">
        <v>4423</v>
      </c>
      <c r="K259" s="28" t="s">
        <v>48</v>
      </c>
      <c r="L259" s="27" t="s">
        <v>801</v>
      </c>
      <c r="M259" s="27" t="s">
        <v>802</v>
      </c>
      <c r="N259" s="27">
        <v>3837020</v>
      </c>
      <c r="O259" s="27" t="s">
        <v>803</v>
      </c>
      <c r="P259" s="28"/>
      <c r="Q259" s="28"/>
      <c r="R259" s="28"/>
      <c r="S259" s="28"/>
      <c r="T259" s="28"/>
      <c r="U259" s="29"/>
      <c r="V259" s="29"/>
      <c r="W259" s="28"/>
      <c r="X259" s="30"/>
      <c r="Y259" s="28"/>
      <c r="Z259" s="28"/>
      <c r="AA259" s="31" t="str">
        <f t="shared" si="6"/>
        <v/>
      </c>
      <c r="AB259" s="29"/>
      <c r="AC259" s="29"/>
      <c r="AD259" s="29"/>
      <c r="AE259" s="27" t="s">
        <v>886</v>
      </c>
      <c r="AF259" s="28" t="s">
        <v>54</v>
      </c>
      <c r="AG259" s="27" t="s">
        <v>511</v>
      </c>
    </row>
    <row r="260" spans="1:33" s="32" customFormat="1" ht="63.75" x14ac:dyDescent="0.25">
      <c r="A260" s="25" t="s">
        <v>799</v>
      </c>
      <c r="B260" s="26">
        <v>84111603</v>
      </c>
      <c r="C260" s="27" t="s">
        <v>887</v>
      </c>
      <c r="D260" s="27" t="s">
        <v>4383</v>
      </c>
      <c r="E260" s="26" t="s">
        <v>4404</v>
      </c>
      <c r="F260" s="35" t="s">
        <v>4522</v>
      </c>
      <c r="G260" s="38" t="s">
        <v>4525</v>
      </c>
      <c r="H260" s="36">
        <v>7000000</v>
      </c>
      <c r="I260" s="36">
        <v>7000000</v>
      </c>
      <c r="J260" s="28" t="s">
        <v>4423</v>
      </c>
      <c r="K260" s="28" t="s">
        <v>48</v>
      </c>
      <c r="L260" s="27" t="s">
        <v>801</v>
      </c>
      <c r="M260" s="27" t="s">
        <v>802</v>
      </c>
      <c r="N260" s="27">
        <v>3837020</v>
      </c>
      <c r="O260" s="27" t="s">
        <v>803</v>
      </c>
      <c r="P260" s="28"/>
      <c r="Q260" s="28"/>
      <c r="R260" s="28"/>
      <c r="S260" s="28"/>
      <c r="T260" s="28"/>
      <c r="U260" s="29"/>
      <c r="V260" s="29"/>
      <c r="W260" s="28"/>
      <c r="X260" s="30"/>
      <c r="Y260" s="28"/>
      <c r="Z260" s="28"/>
      <c r="AA260" s="31" t="str">
        <f t="shared" si="6"/>
        <v/>
      </c>
      <c r="AB260" s="29"/>
      <c r="AC260" s="29"/>
      <c r="AD260" s="29"/>
      <c r="AE260" s="27" t="s">
        <v>880</v>
      </c>
      <c r="AF260" s="28" t="s">
        <v>54</v>
      </c>
      <c r="AG260" s="27" t="s">
        <v>511</v>
      </c>
    </row>
    <row r="261" spans="1:33" s="32" customFormat="1" ht="63.75" x14ac:dyDescent="0.25">
      <c r="A261" s="25" t="s">
        <v>799</v>
      </c>
      <c r="B261" s="26">
        <v>84111603</v>
      </c>
      <c r="C261" s="27" t="s">
        <v>888</v>
      </c>
      <c r="D261" s="27" t="s">
        <v>4387</v>
      </c>
      <c r="E261" s="26" t="s">
        <v>4408</v>
      </c>
      <c r="F261" s="26" t="s">
        <v>4512</v>
      </c>
      <c r="G261" s="38" t="s">
        <v>4525</v>
      </c>
      <c r="H261" s="36">
        <v>6000000</v>
      </c>
      <c r="I261" s="36">
        <v>6000000</v>
      </c>
      <c r="J261" s="28" t="s">
        <v>4423</v>
      </c>
      <c r="K261" s="28" t="s">
        <v>48</v>
      </c>
      <c r="L261" s="27" t="s">
        <v>801</v>
      </c>
      <c r="M261" s="27" t="s">
        <v>802</v>
      </c>
      <c r="N261" s="27">
        <v>3837020</v>
      </c>
      <c r="O261" s="27" t="s">
        <v>803</v>
      </c>
      <c r="P261" s="28"/>
      <c r="Q261" s="28"/>
      <c r="R261" s="28"/>
      <c r="S261" s="28"/>
      <c r="T261" s="28"/>
      <c r="U261" s="29"/>
      <c r="V261" s="29"/>
      <c r="W261" s="28"/>
      <c r="X261" s="30"/>
      <c r="Y261" s="28"/>
      <c r="Z261" s="28"/>
      <c r="AA261" s="31" t="str">
        <f t="shared" si="6"/>
        <v/>
      </c>
      <c r="AB261" s="29"/>
      <c r="AC261" s="29"/>
      <c r="AD261" s="29"/>
      <c r="AE261" s="27" t="s">
        <v>889</v>
      </c>
      <c r="AF261" s="28" t="s">
        <v>54</v>
      </c>
      <c r="AG261" s="27" t="s">
        <v>511</v>
      </c>
    </row>
    <row r="262" spans="1:33" s="32" customFormat="1" ht="63.75" x14ac:dyDescent="0.25">
      <c r="A262" s="25" t="s">
        <v>799</v>
      </c>
      <c r="B262" s="26">
        <v>84111603</v>
      </c>
      <c r="C262" s="27" t="s">
        <v>890</v>
      </c>
      <c r="D262" s="27" t="s">
        <v>4383</v>
      </c>
      <c r="E262" s="26" t="s">
        <v>4409</v>
      </c>
      <c r="F262" s="35" t="s">
        <v>4522</v>
      </c>
      <c r="G262" s="38" t="s">
        <v>4525</v>
      </c>
      <c r="H262" s="36">
        <v>19000000</v>
      </c>
      <c r="I262" s="36">
        <v>19000000</v>
      </c>
      <c r="J262" s="28" t="s">
        <v>4423</v>
      </c>
      <c r="K262" s="28" t="s">
        <v>48</v>
      </c>
      <c r="L262" s="27" t="s">
        <v>801</v>
      </c>
      <c r="M262" s="27" t="s">
        <v>802</v>
      </c>
      <c r="N262" s="27">
        <v>3837020</v>
      </c>
      <c r="O262" s="27" t="s">
        <v>803</v>
      </c>
      <c r="P262" s="28"/>
      <c r="Q262" s="28"/>
      <c r="R262" s="28"/>
      <c r="S262" s="28"/>
      <c r="T262" s="28"/>
      <c r="U262" s="29"/>
      <c r="V262" s="29"/>
      <c r="W262" s="28"/>
      <c r="X262" s="30"/>
      <c r="Y262" s="28"/>
      <c r="Z262" s="28"/>
      <c r="AA262" s="31" t="str">
        <f t="shared" si="6"/>
        <v/>
      </c>
      <c r="AB262" s="29"/>
      <c r="AC262" s="29"/>
      <c r="AD262" s="29"/>
      <c r="AE262" s="27" t="s">
        <v>889</v>
      </c>
      <c r="AF262" s="28" t="s">
        <v>54</v>
      </c>
      <c r="AG262" s="27" t="s">
        <v>511</v>
      </c>
    </row>
    <row r="263" spans="1:33" s="32" customFormat="1" ht="63.75" x14ac:dyDescent="0.25">
      <c r="A263" s="25" t="s">
        <v>799</v>
      </c>
      <c r="B263" s="26">
        <v>41104207</v>
      </c>
      <c r="C263" s="27" t="s">
        <v>891</v>
      </c>
      <c r="D263" s="27" t="s">
        <v>4387</v>
      </c>
      <c r="E263" s="26" t="s">
        <v>4405</v>
      </c>
      <c r="F263" s="26" t="s">
        <v>4512</v>
      </c>
      <c r="G263" s="38" t="s">
        <v>4525</v>
      </c>
      <c r="H263" s="36">
        <v>10000000</v>
      </c>
      <c r="I263" s="36">
        <v>10000000</v>
      </c>
      <c r="J263" s="28" t="s">
        <v>4423</v>
      </c>
      <c r="K263" s="28" t="s">
        <v>48</v>
      </c>
      <c r="L263" s="27" t="s">
        <v>801</v>
      </c>
      <c r="M263" s="27" t="s">
        <v>802</v>
      </c>
      <c r="N263" s="27">
        <v>3837020</v>
      </c>
      <c r="O263" s="27" t="s">
        <v>803</v>
      </c>
      <c r="P263" s="28"/>
      <c r="Q263" s="28"/>
      <c r="R263" s="28"/>
      <c r="S263" s="28"/>
      <c r="T263" s="28"/>
      <c r="U263" s="29"/>
      <c r="V263" s="29"/>
      <c r="W263" s="28"/>
      <c r="X263" s="30"/>
      <c r="Y263" s="28"/>
      <c r="Z263" s="28"/>
      <c r="AA263" s="31" t="str">
        <f t="shared" si="6"/>
        <v/>
      </c>
      <c r="AB263" s="29"/>
      <c r="AC263" s="29"/>
      <c r="AD263" s="29"/>
      <c r="AE263" s="27" t="s">
        <v>880</v>
      </c>
      <c r="AF263" s="28" t="s">
        <v>54</v>
      </c>
      <c r="AG263" s="27" t="s">
        <v>511</v>
      </c>
    </row>
    <row r="264" spans="1:33" s="32" customFormat="1" ht="63.75" x14ac:dyDescent="0.25">
      <c r="A264" s="25" t="s">
        <v>799</v>
      </c>
      <c r="B264" s="26">
        <v>80101500</v>
      </c>
      <c r="C264" s="27" t="s">
        <v>892</v>
      </c>
      <c r="D264" s="27" t="s">
        <v>4383</v>
      </c>
      <c r="E264" s="26" t="s">
        <v>4405</v>
      </c>
      <c r="F264" s="35" t="s">
        <v>4522</v>
      </c>
      <c r="G264" s="38" t="s">
        <v>4525</v>
      </c>
      <c r="H264" s="36">
        <v>90000000</v>
      </c>
      <c r="I264" s="36">
        <v>90000000</v>
      </c>
      <c r="J264" s="28" t="s">
        <v>4423</v>
      </c>
      <c r="K264" s="28" t="s">
        <v>48</v>
      </c>
      <c r="L264" s="27" t="s">
        <v>801</v>
      </c>
      <c r="M264" s="27" t="s">
        <v>802</v>
      </c>
      <c r="N264" s="27">
        <v>3837020</v>
      </c>
      <c r="O264" s="27" t="s">
        <v>803</v>
      </c>
      <c r="P264" s="28"/>
      <c r="Q264" s="28"/>
      <c r="R264" s="28"/>
      <c r="S264" s="28"/>
      <c r="T264" s="28"/>
      <c r="U264" s="29"/>
      <c r="V264" s="29"/>
      <c r="W264" s="28"/>
      <c r="X264" s="30"/>
      <c r="Y264" s="28"/>
      <c r="Z264" s="28"/>
      <c r="AA264" s="31" t="str">
        <f t="shared" si="6"/>
        <v/>
      </c>
      <c r="AB264" s="29"/>
      <c r="AC264" s="29"/>
      <c r="AD264" s="29"/>
      <c r="AE264" s="27" t="s">
        <v>893</v>
      </c>
      <c r="AF264" s="28" t="s">
        <v>54</v>
      </c>
      <c r="AG264" s="27" t="s">
        <v>511</v>
      </c>
    </row>
    <row r="265" spans="1:33" s="32" customFormat="1" ht="63.75" x14ac:dyDescent="0.25">
      <c r="A265" s="25" t="s">
        <v>799</v>
      </c>
      <c r="B265" s="26">
        <v>80111700</v>
      </c>
      <c r="C265" s="27" t="s">
        <v>894</v>
      </c>
      <c r="D265" s="27" t="s">
        <v>4383</v>
      </c>
      <c r="E265" s="26" t="s">
        <v>4406</v>
      </c>
      <c r="F265" s="35" t="s">
        <v>4522</v>
      </c>
      <c r="G265" s="38" t="s">
        <v>4525</v>
      </c>
      <c r="H265" s="36">
        <v>90000000</v>
      </c>
      <c r="I265" s="36">
        <v>90000000</v>
      </c>
      <c r="J265" s="28" t="s">
        <v>4423</v>
      </c>
      <c r="K265" s="28" t="s">
        <v>48</v>
      </c>
      <c r="L265" s="27" t="s">
        <v>801</v>
      </c>
      <c r="M265" s="27" t="s">
        <v>802</v>
      </c>
      <c r="N265" s="27">
        <v>3837020</v>
      </c>
      <c r="O265" s="27" t="s">
        <v>803</v>
      </c>
      <c r="P265" s="28"/>
      <c r="Q265" s="28"/>
      <c r="R265" s="28"/>
      <c r="S265" s="28"/>
      <c r="T265" s="28"/>
      <c r="U265" s="29"/>
      <c r="V265" s="29"/>
      <c r="W265" s="28"/>
      <c r="X265" s="30"/>
      <c r="Y265" s="28"/>
      <c r="Z265" s="28"/>
      <c r="AA265" s="31" t="str">
        <f t="shared" si="6"/>
        <v/>
      </c>
      <c r="AB265" s="29"/>
      <c r="AC265" s="29"/>
      <c r="AD265" s="29"/>
      <c r="AE265" s="27" t="s">
        <v>880</v>
      </c>
      <c r="AF265" s="28" t="s">
        <v>54</v>
      </c>
      <c r="AG265" s="27" t="s">
        <v>511</v>
      </c>
    </row>
    <row r="266" spans="1:33" s="32" customFormat="1" ht="63.75" x14ac:dyDescent="0.25">
      <c r="A266" s="25" t="s">
        <v>799</v>
      </c>
      <c r="B266" s="26" t="s">
        <v>895</v>
      </c>
      <c r="C266" s="27" t="s">
        <v>896</v>
      </c>
      <c r="D266" s="27" t="s">
        <v>4384</v>
      </c>
      <c r="E266" s="26" t="s">
        <v>4410</v>
      </c>
      <c r="F266" s="26" t="s">
        <v>4447</v>
      </c>
      <c r="G266" s="38" t="s">
        <v>4525</v>
      </c>
      <c r="H266" s="36">
        <v>1968509236</v>
      </c>
      <c r="I266" s="36">
        <v>1968509236</v>
      </c>
      <c r="J266" s="28" t="s">
        <v>4423</v>
      </c>
      <c r="K266" s="28" t="s">
        <v>48</v>
      </c>
      <c r="L266" s="27" t="s">
        <v>801</v>
      </c>
      <c r="M266" s="27" t="s">
        <v>802</v>
      </c>
      <c r="N266" s="27">
        <v>3837020</v>
      </c>
      <c r="O266" s="27" t="s">
        <v>803</v>
      </c>
      <c r="P266" s="28"/>
      <c r="Q266" s="28"/>
      <c r="R266" s="28"/>
      <c r="S266" s="28"/>
      <c r="T266" s="28"/>
      <c r="U266" s="29"/>
      <c r="V266" s="29"/>
      <c r="W266" s="28"/>
      <c r="X266" s="30"/>
      <c r="Y266" s="28"/>
      <c r="Z266" s="28"/>
      <c r="AA266" s="31" t="str">
        <f t="shared" si="6"/>
        <v/>
      </c>
      <c r="AB266" s="29"/>
      <c r="AC266" s="29"/>
      <c r="AD266" s="29"/>
      <c r="AE266" s="27" t="s">
        <v>897</v>
      </c>
      <c r="AF266" s="28" t="s">
        <v>54</v>
      </c>
      <c r="AG266" s="27" t="s">
        <v>511</v>
      </c>
    </row>
    <row r="267" spans="1:33" s="32" customFormat="1" ht="63.75" x14ac:dyDescent="0.25">
      <c r="A267" s="25" t="s">
        <v>799</v>
      </c>
      <c r="B267" s="26">
        <v>95141706</v>
      </c>
      <c r="C267" s="27" t="s">
        <v>898</v>
      </c>
      <c r="D267" s="27" t="s">
        <v>4383</v>
      </c>
      <c r="E267" s="26" t="s">
        <v>4397</v>
      </c>
      <c r="F267" s="28" t="s">
        <v>4504</v>
      </c>
      <c r="G267" s="38" t="s">
        <v>4525</v>
      </c>
      <c r="H267" s="36">
        <v>13521757926</v>
      </c>
      <c r="I267" s="36">
        <v>11219395503</v>
      </c>
      <c r="J267" s="28" t="s">
        <v>4424</v>
      </c>
      <c r="K267" s="28" t="s">
        <v>4425</v>
      </c>
      <c r="L267" s="27" t="s">
        <v>801</v>
      </c>
      <c r="M267" s="27" t="s">
        <v>802</v>
      </c>
      <c r="N267" s="27">
        <v>3837020</v>
      </c>
      <c r="O267" s="27" t="s">
        <v>803</v>
      </c>
      <c r="P267" s="28"/>
      <c r="Q267" s="28"/>
      <c r="R267" s="28"/>
      <c r="S267" s="28"/>
      <c r="T267" s="28"/>
      <c r="U267" s="29"/>
      <c r="V267" s="29"/>
      <c r="W267" s="28"/>
      <c r="X267" s="30"/>
      <c r="Y267" s="28"/>
      <c r="Z267" s="28"/>
      <c r="AA267" s="31" t="str">
        <f t="shared" si="6"/>
        <v/>
      </c>
      <c r="AB267" s="29"/>
      <c r="AC267" s="29"/>
      <c r="AD267" s="29"/>
      <c r="AE267" s="27" t="s">
        <v>899</v>
      </c>
      <c r="AF267" s="28" t="s">
        <v>54</v>
      </c>
      <c r="AG267" s="27" t="s">
        <v>511</v>
      </c>
    </row>
    <row r="268" spans="1:33" s="32" customFormat="1" ht="63.75" x14ac:dyDescent="0.25">
      <c r="A268" s="25" t="s">
        <v>799</v>
      </c>
      <c r="B268" s="26">
        <v>50161814</v>
      </c>
      <c r="C268" s="27" t="s">
        <v>900</v>
      </c>
      <c r="D268" s="27" t="s">
        <v>4384</v>
      </c>
      <c r="E268" s="26" t="s">
        <v>4406</v>
      </c>
      <c r="F268" s="26" t="s">
        <v>4447</v>
      </c>
      <c r="G268" s="38" t="s">
        <v>4525</v>
      </c>
      <c r="H268" s="36">
        <v>532405104.87583202</v>
      </c>
      <c r="I268" s="36">
        <v>532405104.87583202</v>
      </c>
      <c r="J268" s="28" t="s">
        <v>4423</v>
      </c>
      <c r="K268" s="28" t="s">
        <v>48</v>
      </c>
      <c r="L268" s="27" t="s">
        <v>801</v>
      </c>
      <c r="M268" s="27" t="s">
        <v>802</v>
      </c>
      <c r="N268" s="27">
        <v>3837020</v>
      </c>
      <c r="O268" s="27" t="s">
        <v>803</v>
      </c>
      <c r="P268" s="28"/>
      <c r="Q268" s="28"/>
      <c r="R268" s="28"/>
      <c r="S268" s="28"/>
      <c r="T268" s="28"/>
      <c r="U268" s="29"/>
      <c r="V268" s="29"/>
      <c r="W268" s="28"/>
      <c r="X268" s="30"/>
      <c r="Y268" s="28"/>
      <c r="Z268" s="28"/>
      <c r="AA268" s="31" t="str">
        <f t="shared" si="6"/>
        <v/>
      </c>
      <c r="AB268" s="29"/>
      <c r="AC268" s="29"/>
      <c r="AD268" s="29"/>
      <c r="AE268" s="27" t="s">
        <v>901</v>
      </c>
      <c r="AF268" s="28" t="s">
        <v>54</v>
      </c>
      <c r="AG268" s="27" t="s">
        <v>511</v>
      </c>
    </row>
    <row r="269" spans="1:33" s="32" customFormat="1" ht="63.75" x14ac:dyDescent="0.25">
      <c r="A269" s="25" t="s">
        <v>799</v>
      </c>
      <c r="B269" s="26">
        <v>50161814</v>
      </c>
      <c r="C269" s="27" t="s">
        <v>902</v>
      </c>
      <c r="D269" s="27" t="s">
        <v>4385</v>
      </c>
      <c r="E269" s="26" t="s">
        <v>4406</v>
      </c>
      <c r="F269" s="26" t="s">
        <v>4447</v>
      </c>
      <c r="G269" s="38" t="s">
        <v>4525</v>
      </c>
      <c r="H269" s="36">
        <v>260111529.49009866</v>
      </c>
      <c r="I269" s="36">
        <v>260111529.49009866</v>
      </c>
      <c r="J269" s="28" t="s">
        <v>4423</v>
      </c>
      <c r="K269" s="28" t="s">
        <v>48</v>
      </c>
      <c r="L269" s="27" t="s">
        <v>801</v>
      </c>
      <c r="M269" s="27" t="s">
        <v>802</v>
      </c>
      <c r="N269" s="27">
        <v>3837020</v>
      </c>
      <c r="O269" s="27" t="s">
        <v>803</v>
      </c>
      <c r="P269" s="28"/>
      <c r="Q269" s="28"/>
      <c r="R269" s="28"/>
      <c r="S269" s="28"/>
      <c r="T269" s="28"/>
      <c r="U269" s="29"/>
      <c r="V269" s="29"/>
      <c r="W269" s="28"/>
      <c r="X269" s="30"/>
      <c r="Y269" s="28"/>
      <c r="Z269" s="28"/>
      <c r="AA269" s="31" t="str">
        <f t="shared" ref="AA269:AA332" si="7">+IF(AND(W269="",X269="",Y269="",Z269=""),"",IF(AND(W269&lt;&gt;"",X269="",Y269="",Z269=""),0%,IF(AND(W269&lt;&gt;"",X269&lt;&gt;"",Y269="",Z269=""),33%,IF(AND(W269&lt;&gt;"",X269&lt;&gt;"",Y269&lt;&gt;"",Z269=""),66%,IF(AND(W269&lt;&gt;"",X269&lt;&gt;"",Y269&lt;&gt;"",Z269&lt;&gt;""),100%,"Información incompleta")))))</f>
        <v/>
      </c>
      <c r="AB269" s="29"/>
      <c r="AC269" s="29"/>
      <c r="AD269" s="29"/>
      <c r="AE269" s="27" t="s">
        <v>901</v>
      </c>
      <c r="AF269" s="28" t="s">
        <v>54</v>
      </c>
      <c r="AG269" s="27" t="s">
        <v>511</v>
      </c>
    </row>
    <row r="270" spans="1:33" s="32" customFormat="1" ht="63.75" x14ac:dyDescent="0.25">
      <c r="A270" s="25" t="s">
        <v>799</v>
      </c>
      <c r="B270" s="26">
        <v>73131903</v>
      </c>
      <c r="C270" s="27" t="s">
        <v>903</v>
      </c>
      <c r="D270" s="27" t="s">
        <v>4385</v>
      </c>
      <c r="E270" s="26" t="s">
        <v>4405</v>
      </c>
      <c r="F270" s="26" t="s">
        <v>4512</v>
      </c>
      <c r="G270" s="38" t="s">
        <v>4525</v>
      </c>
      <c r="H270" s="36">
        <v>39276472.805230118</v>
      </c>
      <c r="I270" s="36">
        <v>39276472.805230118</v>
      </c>
      <c r="J270" s="28" t="s">
        <v>4423</v>
      </c>
      <c r="K270" s="28" t="s">
        <v>48</v>
      </c>
      <c r="L270" s="27" t="s">
        <v>801</v>
      </c>
      <c r="M270" s="27" t="s">
        <v>802</v>
      </c>
      <c r="N270" s="27">
        <v>3837020</v>
      </c>
      <c r="O270" s="27" t="s">
        <v>803</v>
      </c>
      <c r="P270" s="28"/>
      <c r="Q270" s="28"/>
      <c r="R270" s="28"/>
      <c r="S270" s="28"/>
      <c r="T270" s="28"/>
      <c r="U270" s="29"/>
      <c r="V270" s="29"/>
      <c r="W270" s="28"/>
      <c r="X270" s="30"/>
      <c r="Y270" s="28"/>
      <c r="Z270" s="28"/>
      <c r="AA270" s="31" t="str">
        <f t="shared" si="7"/>
        <v/>
      </c>
      <c r="AB270" s="29"/>
      <c r="AC270" s="29"/>
      <c r="AD270" s="29"/>
      <c r="AE270" s="27" t="s">
        <v>901</v>
      </c>
      <c r="AF270" s="28" t="s">
        <v>54</v>
      </c>
      <c r="AG270" s="27" t="s">
        <v>511</v>
      </c>
    </row>
    <row r="271" spans="1:33" s="32" customFormat="1" ht="63.75" x14ac:dyDescent="0.25">
      <c r="A271" s="25" t="s">
        <v>799</v>
      </c>
      <c r="B271" s="26">
        <v>12352104</v>
      </c>
      <c r="C271" s="27" t="s">
        <v>904</v>
      </c>
      <c r="D271" s="27" t="s">
        <v>4383</v>
      </c>
      <c r="E271" s="26" t="s">
        <v>4405</v>
      </c>
      <c r="F271" s="26" t="s">
        <v>4447</v>
      </c>
      <c r="G271" s="38" t="s">
        <v>4525</v>
      </c>
      <c r="H271" s="36">
        <v>12484008598</v>
      </c>
      <c r="I271" s="36">
        <v>12484008598</v>
      </c>
      <c r="J271" s="28" t="s">
        <v>4423</v>
      </c>
      <c r="K271" s="28" t="s">
        <v>48</v>
      </c>
      <c r="L271" s="27" t="s">
        <v>801</v>
      </c>
      <c r="M271" s="27" t="s">
        <v>802</v>
      </c>
      <c r="N271" s="27">
        <v>3837020</v>
      </c>
      <c r="O271" s="27" t="s">
        <v>803</v>
      </c>
      <c r="P271" s="28"/>
      <c r="Q271" s="28"/>
      <c r="R271" s="28"/>
      <c r="S271" s="28"/>
      <c r="T271" s="28"/>
      <c r="U271" s="29"/>
      <c r="V271" s="29"/>
      <c r="W271" s="28"/>
      <c r="X271" s="30"/>
      <c r="Y271" s="28"/>
      <c r="Z271" s="28"/>
      <c r="AA271" s="31" t="str">
        <f t="shared" si="7"/>
        <v/>
      </c>
      <c r="AB271" s="29"/>
      <c r="AC271" s="29"/>
      <c r="AD271" s="29"/>
      <c r="AE271" s="27" t="s">
        <v>905</v>
      </c>
      <c r="AF271" s="28" t="s">
        <v>54</v>
      </c>
      <c r="AG271" s="27" t="s">
        <v>511</v>
      </c>
    </row>
    <row r="272" spans="1:33" s="32" customFormat="1" ht="63.75" x14ac:dyDescent="0.25">
      <c r="A272" s="25" t="s">
        <v>799</v>
      </c>
      <c r="B272" s="26">
        <v>12352104</v>
      </c>
      <c r="C272" s="27" t="s">
        <v>906</v>
      </c>
      <c r="D272" s="27" t="s">
        <v>4383</v>
      </c>
      <c r="E272" s="26" t="s">
        <v>4400</v>
      </c>
      <c r="F272" s="26" t="s">
        <v>4447</v>
      </c>
      <c r="G272" s="38" t="s">
        <v>4525</v>
      </c>
      <c r="H272" s="36">
        <v>41492774826.336235</v>
      </c>
      <c r="I272" s="36">
        <v>41492774826.336235</v>
      </c>
      <c r="J272" s="28" t="s">
        <v>4423</v>
      </c>
      <c r="K272" s="28" t="s">
        <v>48</v>
      </c>
      <c r="L272" s="27" t="s">
        <v>801</v>
      </c>
      <c r="M272" s="27" t="s">
        <v>802</v>
      </c>
      <c r="N272" s="27">
        <v>3837020</v>
      </c>
      <c r="O272" s="27" t="s">
        <v>803</v>
      </c>
      <c r="P272" s="28"/>
      <c r="Q272" s="28"/>
      <c r="R272" s="28"/>
      <c r="S272" s="28"/>
      <c r="T272" s="28"/>
      <c r="U272" s="29"/>
      <c r="V272" s="29"/>
      <c r="W272" s="28"/>
      <c r="X272" s="30"/>
      <c r="Y272" s="28"/>
      <c r="Z272" s="28"/>
      <c r="AA272" s="31" t="str">
        <f t="shared" si="7"/>
        <v/>
      </c>
      <c r="AB272" s="29"/>
      <c r="AC272" s="29"/>
      <c r="AD272" s="29"/>
      <c r="AE272" s="27" t="s">
        <v>907</v>
      </c>
      <c r="AF272" s="28" t="s">
        <v>908</v>
      </c>
      <c r="AG272" s="27" t="s">
        <v>511</v>
      </c>
    </row>
    <row r="273" spans="1:33" s="32" customFormat="1" ht="63.75" x14ac:dyDescent="0.25">
      <c r="A273" s="25" t="s">
        <v>799</v>
      </c>
      <c r="B273" s="26">
        <v>50202200</v>
      </c>
      <c r="C273" s="27" t="s">
        <v>909</v>
      </c>
      <c r="D273" s="27" t="s">
        <v>4389</v>
      </c>
      <c r="E273" s="26" t="s">
        <v>4406</v>
      </c>
      <c r="F273" s="35" t="s">
        <v>4522</v>
      </c>
      <c r="G273" s="38" t="s">
        <v>4525</v>
      </c>
      <c r="H273" s="36">
        <v>1033471343.8407354</v>
      </c>
      <c r="I273" s="36">
        <v>1033471343.8407354</v>
      </c>
      <c r="J273" s="28" t="s">
        <v>4423</v>
      </c>
      <c r="K273" s="28" t="s">
        <v>48</v>
      </c>
      <c r="L273" s="27" t="s">
        <v>801</v>
      </c>
      <c r="M273" s="27" t="s">
        <v>802</v>
      </c>
      <c r="N273" s="27">
        <v>3837020</v>
      </c>
      <c r="O273" s="27" t="s">
        <v>803</v>
      </c>
      <c r="P273" s="28"/>
      <c r="Q273" s="28"/>
      <c r="R273" s="28"/>
      <c r="S273" s="28"/>
      <c r="T273" s="28"/>
      <c r="U273" s="29"/>
      <c r="V273" s="29"/>
      <c r="W273" s="28"/>
      <c r="X273" s="30"/>
      <c r="Y273" s="28"/>
      <c r="Z273" s="28"/>
      <c r="AA273" s="31" t="str">
        <f t="shared" si="7"/>
        <v/>
      </c>
      <c r="AB273" s="29"/>
      <c r="AC273" s="29"/>
      <c r="AD273" s="29"/>
      <c r="AE273" s="27" t="s">
        <v>901</v>
      </c>
      <c r="AF273" s="28" t="s">
        <v>54</v>
      </c>
      <c r="AG273" s="27" t="s">
        <v>511</v>
      </c>
    </row>
    <row r="274" spans="1:33" s="32" customFormat="1" ht="63.75" x14ac:dyDescent="0.25">
      <c r="A274" s="25" t="s">
        <v>799</v>
      </c>
      <c r="B274" s="26">
        <v>50221300</v>
      </c>
      <c r="C274" s="27" t="s">
        <v>910</v>
      </c>
      <c r="D274" s="27" t="s">
        <v>4385</v>
      </c>
      <c r="E274" s="26" t="s">
        <v>4400</v>
      </c>
      <c r="F274" s="26" t="s">
        <v>4512</v>
      </c>
      <c r="G274" s="38" t="s">
        <v>4525</v>
      </c>
      <c r="H274" s="36">
        <v>6546150.9820670784</v>
      </c>
      <c r="I274" s="36">
        <v>6546150.9820670784</v>
      </c>
      <c r="J274" s="28" t="s">
        <v>4423</v>
      </c>
      <c r="K274" s="28" t="s">
        <v>48</v>
      </c>
      <c r="L274" s="27" t="s">
        <v>801</v>
      </c>
      <c r="M274" s="27" t="s">
        <v>802</v>
      </c>
      <c r="N274" s="27">
        <v>3837020</v>
      </c>
      <c r="O274" s="27" t="s">
        <v>803</v>
      </c>
      <c r="P274" s="28"/>
      <c r="Q274" s="28"/>
      <c r="R274" s="28"/>
      <c r="S274" s="28"/>
      <c r="T274" s="28"/>
      <c r="U274" s="29"/>
      <c r="V274" s="29"/>
      <c r="W274" s="28"/>
      <c r="X274" s="30"/>
      <c r="Y274" s="28"/>
      <c r="Z274" s="28"/>
      <c r="AA274" s="31" t="str">
        <f t="shared" si="7"/>
        <v/>
      </c>
      <c r="AB274" s="29"/>
      <c r="AC274" s="29"/>
      <c r="AD274" s="29"/>
      <c r="AE274" s="27" t="s">
        <v>901</v>
      </c>
      <c r="AF274" s="28" t="s">
        <v>54</v>
      </c>
      <c r="AG274" s="27" t="s">
        <v>511</v>
      </c>
    </row>
    <row r="275" spans="1:33" s="32" customFormat="1" ht="63.75" x14ac:dyDescent="0.25">
      <c r="A275" s="25" t="s">
        <v>799</v>
      </c>
      <c r="B275" s="26">
        <v>12164502</v>
      </c>
      <c r="C275" s="27" t="s">
        <v>911</v>
      </c>
      <c r="D275" s="27" t="s">
        <v>4389</v>
      </c>
      <c r="E275" s="26" t="s">
        <v>4405</v>
      </c>
      <c r="F275" s="26" t="s">
        <v>4512</v>
      </c>
      <c r="G275" s="38" t="s">
        <v>4525</v>
      </c>
      <c r="H275" s="36">
        <v>17402814.449139111</v>
      </c>
      <c r="I275" s="36">
        <v>17402814.449139111</v>
      </c>
      <c r="J275" s="28" t="s">
        <v>4423</v>
      </c>
      <c r="K275" s="28" t="s">
        <v>48</v>
      </c>
      <c r="L275" s="27" t="s">
        <v>801</v>
      </c>
      <c r="M275" s="27" t="s">
        <v>802</v>
      </c>
      <c r="N275" s="27">
        <v>3837020</v>
      </c>
      <c r="O275" s="27" t="s">
        <v>803</v>
      </c>
      <c r="P275" s="28"/>
      <c r="Q275" s="28"/>
      <c r="R275" s="28"/>
      <c r="S275" s="28"/>
      <c r="T275" s="28"/>
      <c r="U275" s="29"/>
      <c r="V275" s="29"/>
      <c r="W275" s="28"/>
      <c r="X275" s="30"/>
      <c r="Y275" s="28"/>
      <c r="Z275" s="28"/>
      <c r="AA275" s="31" t="str">
        <f t="shared" si="7"/>
        <v/>
      </c>
      <c r="AB275" s="29"/>
      <c r="AC275" s="29"/>
      <c r="AD275" s="29"/>
      <c r="AE275" s="27" t="s">
        <v>901</v>
      </c>
      <c r="AF275" s="28" t="s">
        <v>54</v>
      </c>
      <c r="AG275" s="27" t="s">
        <v>511</v>
      </c>
    </row>
    <row r="276" spans="1:33" s="32" customFormat="1" ht="63.75" x14ac:dyDescent="0.25">
      <c r="A276" s="25" t="s">
        <v>799</v>
      </c>
      <c r="B276" s="26">
        <v>31201610</v>
      </c>
      <c r="C276" s="27" t="s">
        <v>912</v>
      </c>
      <c r="D276" s="27" t="s">
        <v>4384</v>
      </c>
      <c r="E276" s="26" t="s">
        <v>4405</v>
      </c>
      <c r="F276" s="26" t="s">
        <v>4447</v>
      </c>
      <c r="G276" s="38" t="s">
        <v>4525</v>
      </c>
      <c r="H276" s="36">
        <v>298150570.75762045</v>
      </c>
      <c r="I276" s="36">
        <v>298150570.75762045</v>
      </c>
      <c r="J276" s="28" t="s">
        <v>4423</v>
      </c>
      <c r="K276" s="28" t="s">
        <v>48</v>
      </c>
      <c r="L276" s="27" t="s">
        <v>801</v>
      </c>
      <c r="M276" s="27" t="s">
        <v>802</v>
      </c>
      <c r="N276" s="27">
        <v>3837020</v>
      </c>
      <c r="O276" s="27" t="s">
        <v>803</v>
      </c>
      <c r="P276" s="28"/>
      <c r="Q276" s="28"/>
      <c r="R276" s="28"/>
      <c r="S276" s="28"/>
      <c r="T276" s="28"/>
      <c r="U276" s="29"/>
      <c r="V276" s="29"/>
      <c r="W276" s="28"/>
      <c r="X276" s="30"/>
      <c r="Y276" s="28"/>
      <c r="Z276" s="28"/>
      <c r="AA276" s="31" t="str">
        <f t="shared" si="7"/>
        <v/>
      </c>
      <c r="AB276" s="29"/>
      <c r="AC276" s="29"/>
      <c r="AD276" s="29"/>
      <c r="AE276" s="27" t="s">
        <v>897</v>
      </c>
      <c r="AF276" s="28" t="s">
        <v>54</v>
      </c>
      <c r="AG276" s="27" t="s">
        <v>511</v>
      </c>
    </row>
    <row r="277" spans="1:33" s="32" customFormat="1" ht="63.75" x14ac:dyDescent="0.25">
      <c r="A277" s="25" t="s">
        <v>799</v>
      </c>
      <c r="B277" s="26" t="s">
        <v>4376</v>
      </c>
      <c r="C277" s="27" t="s">
        <v>913</v>
      </c>
      <c r="D277" s="27" t="s">
        <v>4383</v>
      </c>
      <c r="E277" s="26" t="s">
        <v>4397</v>
      </c>
      <c r="F277" s="35" t="s">
        <v>4522</v>
      </c>
      <c r="G277" s="38" t="s">
        <v>4525</v>
      </c>
      <c r="H277" s="36">
        <v>220890333</v>
      </c>
      <c r="I277" s="36">
        <v>220890333</v>
      </c>
      <c r="J277" s="28" t="s">
        <v>4424</v>
      </c>
      <c r="K277" s="28" t="s">
        <v>4425</v>
      </c>
      <c r="L277" s="27" t="s">
        <v>801</v>
      </c>
      <c r="M277" s="27" t="s">
        <v>802</v>
      </c>
      <c r="N277" s="27">
        <v>3837020</v>
      </c>
      <c r="O277" s="27" t="s">
        <v>803</v>
      </c>
      <c r="P277" s="28"/>
      <c r="Q277" s="28"/>
      <c r="R277" s="28"/>
      <c r="S277" s="28"/>
      <c r="T277" s="28"/>
      <c r="U277" s="29"/>
      <c r="V277" s="29"/>
      <c r="W277" s="28"/>
      <c r="X277" s="30"/>
      <c r="Y277" s="28"/>
      <c r="Z277" s="28"/>
      <c r="AA277" s="31" t="str">
        <f t="shared" si="7"/>
        <v/>
      </c>
      <c r="AB277" s="29"/>
      <c r="AC277" s="29"/>
      <c r="AD277" s="29"/>
      <c r="AE277" s="27" t="s">
        <v>914</v>
      </c>
      <c r="AF277" s="28" t="s">
        <v>54</v>
      </c>
      <c r="AG277" s="27" t="s">
        <v>511</v>
      </c>
    </row>
    <row r="278" spans="1:33" s="32" customFormat="1" ht="63.75" x14ac:dyDescent="0.25">
      <c r="A278" s="25" t="s">
        <v>799</v>
      </c>
      <c r="B278" s="26">
        <v>14111537</v>
      </c>
      <c r="C278" s="27" t="s">
        <v>915</v>
      </c>
      <c r="D278" s="27" t="s">
        <v>4384</v>
      </c>
      <c r="E278" s="26" t="s">
        <v>4411</v>
      </c>
      <c r="F278" s="26" t="s">
        <v>4447</v>
      </c>
      <c r="G278" s="38" t="s">
        <v>4525</v>
      </c>
      <c r="H278" s="36">
        <v>54795901703.405731</v>
      </c>
      <c r="I278" s="36">
        <v>54795901703.405731</v>
      </c>
      <c r="J278" s="28" t="s">
        <v>4423</v>
      </c>
      <c r="K278" s="28" t="s">
        <v>48</v>
      </c>
      <c r="L278" s="27" t="s">
        <v>801</v>
      </c>
      <c r="M278" s="27" t="s">
        <v>802</v>
      </c>
      <c r="N278" s="27">
        <v>3837020</v>
      </c>
      <c r="O278" s="27" t="s">
        <v>803</v>
      </c>
      <c r="P278" s="28"/>
      <c r="Q278" s="28"/>
      <c r="R278" s="28"/>
      <c r="S278" s="28"/>
      <c r="T278" s="28"/>
      <c r="U278" s="29"/>
      <c r="V278" s="29"/>
      <c r="W278" s="28"/>
      <c r="X278" s="30"/>
      <c r="Y278" s="28"/>
      <c r="Z278" s="28"/>
      <c r="AA278" s="31" t="str">
        <f t="shared" si="7"/>
        <v/>
      </c>
      <c r="AB278" s="29"/>
      <c r="AC278" s="29"/>
      <c r="AD278" s="29"/>
      <c r="AE278" s="27" t="s">
        <v>893</v>
      </c>
      <c r="AF278" s="28" t="s">
        <v>54</v>
      </c>
      <c r="AG278" s="27" t="s">
        <v>511</v>
      </c>
    </row>
    <row r="279" spans="1:33" s="32" customFormat="1" ht="63.75" x14ac:dyDescent="0.25">
      <c r="A279" s="25" t="s">
        <v>799</v>
      </c>
      <c r="B279" s="26">
        <v>24121500</v>
      </c>
      <c r="C279" s="27" t="s">
        <v>916</v>
      </c>
      <c r="D279" s="27" t="s">
        <v>4383</v>
      </c>
      <c r="E279" s="26" t="s">
        <v>4403</v>
      </c>
      <c r="F279" s="26" t="s">
        <v>4447</v>
      </c>
      <c r="G279" s="38" t="s">
        <v>4525</v>
      </c>
      <c r="H279" s="36">
        <v>15889000000</v>
      </c>
      <c r="I279" s="36">
        <v>10800000000.000002</v>
      </c>
      <c r="J279" s="28" t="s">
        <v>4424</v>
      </c>
      <c r="K279" s="28" t="s">
        <v>4425</v>
      </c>
      <c r="L279" s="27" t="s">
        <v>801</v>
      </c>
      <c r="M279" s="27" t="s">
        <v>802</v>
      </c>
      <c r="N279" s="27">
        <v>3837020</v>
      </c>
      <c r="O279" s="27" t="s">
        <v>803</v>
      </c>
      <c r="P279" s="28"/>
      <c r="Q279" s="28"/>
      <c r="R279" s="28"/>
      <c r="S279" s="28"/>
      <c r="T279" s="28"/>
      <c r="U279" s="29"/>
      <c r="V279" s="29"/>
      <c r="W279" s="28"/>
      <c r="X279" s="30"/>
      <c r="Y279" s="28"/>
      <c r="Z279" s="28"/>
      <c r="AA279" s="31" t="str">
        <f t="shared" si="7"/>
        <v/>
      </c>
      <c r="AB279" s="29"/>
      <c r="AC279" s="29"/>
      <c r="AD279" s="29"/>
      <c r="AE279" s="27" t="s">
        <v>893</v>
      </c>
      <c r="AF279" s="28" t="s">
        <v>54</v>
      </c>
      <c r="AG279" s="27" t="s">
        <v>511</v>
      </c>
    </row>
    <row r="280" spans="1:33" s="32" customFormat="1" ht="63.75" x14ac:dyDescent="0.25">
      <c r="A280" s="25" t="s">
        <v>799</v>
      </c>
      <c r="B280" s="26">
        <v>24122002</v>
      </c>
      <c r="C280" s="27" t="s">
        <v>917</v>
      </c>
      <c r="D280" s="27" t="s">
        <v>4386</v>
      </c>
      <c r="E280" s="26" t="s">
        <v>4405</v>
      </c>
      <c r="F280" s="26" t="s">
        <v>4447</v>
      </c>
      <c r="G280" s="38" t="s">
        <v>4525</v>
      </c>
      <c r="H280" s="36">
        <v>142758173.80651021</v>
      </c>
      <c r="I280" s="36">
        <v>142758173.80651021</v>
      </c>
      <c r="J280" s="28" t="s">
        <v>4423</v>
      </c>
      <c r="K280" s="28" t="s">
        <v>48</v>
      </c>
      <c r="L280" s="27" t="s">
        <v>801</v>
      </c>
      <c r="M280" s="27" t="s">
        <v>802</v>
      </c>
      <c r="N280" s="27">
        <v>3837020</v>
      </c>
      <c r="O280" s="27" t="s">
        <v>803</v>
      </c>
      <c r="P280" s="28"/>
      <c r="Q280" s="28"/>
      <c r="R280" s="28"/>
      <c r="S280" s="28"/>
      <c r="T280" s="28"/>
      <c r="U280" s="29"/>
      <c r="V280" s="29"/>
      <c r="W280" s="28"/>
      <c r="X280" s="30"/>
      <c r="Y280" s="28"/>
      <c r="Z280" s="28"/>
      <c r="AA280" s="31" t="str">
        <f t="shared" si="7"/>
        <v/>
      </c>
      <c r="AB280" s="29"/>
      <c r="AC280" s="29"/>
      <c r="AD280" s="29"/>
      <c r="AE280" s="27" t="s">
        <v>899</v>
      </c>
      <c r="AF280" s="28" t="s">
        <v>54</v>
      </c>
      <c r="AG280" s="27" t="s">
        <v>511</v>
      </c>
    </row>
    <row r="281" spans="1:33" s="32" customFormat="1" ht="63.75" x14ac:dyDescent="0.25">
      <c r="A281" s="25" t="s">
        <v>799</v>
      </c>
      <c r="B281" s="26">
        <v>24121500</v>
      </c>
      <c r="C281" s="27" t="s">
        <v>918</v>
      </c>
      <c r="D281" s="27" t="s">
        <v>4384</v>
      </c>
      <c r="E281" s="26" t="s">
        <v>4405</v>
      </c>
      <c r="F281" s="26" t="s">
        <v>4447</v>
      </c>
      <c r="G281" s="38" t="s">
        <v>4525</v>
      </c>
      <c r="H281" s="36">
        <v>6629998700.287921</v>
      </c>
      <c r="I281" s="36">
        <v>6629998700.287921</v>
      </c>
      <c r="J281" s="28" t="s">
        <v>4423</v>
      </c>
      <c r="K281" s="28" t="s">
        <v>48</v>
      </c>
      <c r="L281" s="27" t="s">
        <v>801</v>
      </c>
      <c r="M281" s="27" t="s">
        <v>802</v>
      </c>
      <c r="N281" s="27">
        <v>3837020</v>
      </c>
      <c r="O281" s="27" t="s">
        <v>803</v>
      </c>
      <c r="P281" s="28"/>
      <c r="Q281" s="28"/>
      <c r="R281" s="28"/>
      <c r="S281" s="28"/>
      <c r="T281" s="28"/>
      <c r="U281" s="29"/>
      <c r="V281" s="29"/>
      <c r="W281" s="28"/>
      <c r="X281" s="30"/>
      <c r="Y281" s="28"/>
      <c r="Z281" s="28"/>
      <c r="AA281" s="31" t="str">
        <f t="shared" si="7"/>
        <v/>
      </c>
      <c r="AB281" s="29"/>
      <c r="AC281" s="29"/>
      <c r="AD281" s="29"/>
      <c r="AE281" s="27" t="s">
        <v>919</v>
      </c>
      <c r="AF281" s="28" t="s">
        <v>908</v>
      </c>
      <c r="AG281" s="27" t="s">
        <v>511</v>
      </c>
    </row>
    <row r="282" spans="1:33" s="32" customFormat="1" ht="63.75" x14ac:dyDescent="0.25">
      <c r="A282" s="25" t="s">
        <v>799</v>
      </c>
      <c r="B282" s="26" t="s">
        <v>4338</v>
      </c>
      <c r="C282" s="27" t="s">
        <v>920</v>
      </c>
      <c r="D282" s="27" t="s">
        <v>4383</v>
      </c>
      <c r="E282" s="26" t="s">
        <v>4405</v>
      </c>
      <c r="F282" s="26" t="s">
        <v>4447</v>
      </c>
      <c r="G282" s="38" t="s">
        <v>4525</v>
      </c>
      <c r="H282" s="36">
        <v>3385131547.1183023</v>
      </c>
      <c r="I282" s="36">
        <v>3385131547.1183023</v>
      </c>
      <c r="J282" s="28" t="s">
        <v>4423</v>
      </c>
      <c r="K282" s="28" t="s">
        <v>48</v>
      </c>
      <c r="L282" s="27" t="s">
        <v>801</v>
      </c>
      <c r="M282" s="27" t="s">
        <v>802</v>
      </c>
      <c r="N282" s="27">
        <v>3837020</v>
      </c>
      <c r="O282" s="27" t="s">
        <v>803</v>
      </c>
      <c r="P282" s="28"/>
      <c r="Q282" s="28"/>
      <c r="R282" s="28"/>
      <c r="S282" s="28"/>
      <c r="T282" s="28"/>
      <c r="U282" s="29"/>
      <c r="V282" s="29"/>
      <c r="W282" s="28"/>
      <c r="X282" s="30"/>
      <c r="Y282" s="28"/>
      <c r="Z282" s="28"/>
      <c r="AA282" s="31" t="str">
        <f t="shared" si="7"/>
        <v/>
      </c>
      <c r="AB282" s="29"/>
      <c r="AC282" s="29"/>
      <c r="AD282" s="29"/>
      <c r="AE282" s="27" t="s">
        <v>919</v>
      </c>
      <c r="AF282" s="28" t="s">
        <v>908</v>
      </c>
      <c r="AG282" s="27" t="s">
        <v>511</v>
      </c>
    </row>
    <row r="283" spans="1:33" s="32" customFormat="1" ht="63.75" x14ac:dyDescent="0.25">
      <c r="A283" s="25" t="s">
        <v>799</v>
      </c>
      <c r="B283" s="26">
        <v>24122004</v>
      </c>
      <c r="C283" s="27" t="s">
        <v>921</v>
      </c>
      <c r="D283" s="27" t="s">
        <v>4385</v>
      </c>
      <c r="E283" s="26" t="s">
        <v>4397</v>
      </c>
      <c r="F283" s="26" t="s">
        <v>4447</v>
      </c>
      <c r="G283" s="38" t="s">
        <v>4525</v>
      </c>
      <c r="H283" s="36">
        <v>19515543761</v>
      </c>
      <c r="I283" s="36">
        <v>19515543761</v>
      </c>
      <c r="J283" s="28" t="s">
        <v>4423</v>
      </c>
      <c r="K283" s="28" t="s">
        <v>48</v>
      </c>
      <c r="L283" s="27" t="s">
        <v>801</v>
      </c>
      <c r="M283" s="27" t="s">
        <v>802</v>
      </c>
      <c r="N283" s="27">
        <v>3837020</v>
      </c>
      <c r="O283" s="27" t="s">
        <v>803</v>
      </c>
      <c r="P283" s="28" t="s">
        <v>826</v>
      </c>
      <c r="Q283" s="28" t="s">
        <v>831</v>
      </c>
      <c r="R283" s="28" t="s">
        <v>922</v>
      </c>
      <c r="S283" s="28">
        <v>220225001</v>
      </c>
      <c r="T283" s="28" t="s">
        <v>831</v>
      </c>
      <c r="U283" s="29" t="s">
        <v>923</v>
      </c>
      <c r="V283" s="29"/>
      <c r="W283" s="28"/>
      <c r="X283" s="30"/>
      <c r="Y283" s="28"/>
      <c r="Z283" s="28"/>
      <c r="AA283" s="31" t="str">
        <f t="shared" si="7"/>
        <v/>
      </c>
      <c r="AB283" s="29"/>
      <c r="AC283" s="29"/>
      <c r="AD283" s="29"/>
      <c r="AE283" s="27" t="s">
        <v>924</v>
      </c>
      <c r="AF283" s="28" t="s">
        <v>908</v>
      </c>
      <c r="AG283" s="27" t="s">
        <v>511</v>
      </c>
    </row>
    <row r="284" spans="1:33" s="32" customFormat="1" ht="63.75" x14ac:dyDescent="0.25">
      <c r="A284" s="25" t="s">
        <v>799</v>
      </c>
      <c r="B284" s="26">
        <v>24121513</v>
      </c>
      <c r="C284" s="27" t="s">
        <v>925</v>
      </c>
      <c r="D284" s="27" t="s">
        <v>4384</v>
      </c>
      <c r="E284" s="26" t="s">
        <v>4409</v>
      </c>
      <c r="F284" s="26" t="s">
        <v>4447</v>
      </c>
      <c r="G284" s="38" t="s">
        <v>4525</v>
      </c>
      <c r="H284" s="36">
        <v>2700989182.4987144</v>
      </c>
      <c r="I284" s="36">
        <v>2700989182.4987144</v>
      </c>
      <c r="J284" s="28" t="s">
        <v>4423</v>
      </c>
      <c r="K284" s="28" t="s">
        <v>48</v>
      </c>
      <c r="L284" s="27" t="s">
        <v>801</v>
      </c>
      <c r="M284" s="27" t="s">
        <v>802</v>
      </c>
      <c r="N284" s="27">
        <v>3837020</v>
      </c>
      <c r="O284" s="27" t="s">
        <v>803</v>
      </c>
      <c r="P284" s="28"/>
      <c r="Q284" s="28"/>
      <c r="R284" s="28"/>
      <c r="S284" s="28"/>
      <c r="T284" s="28"/>
      <c r="U284" s="29"/>
      <c r="V284" s="29"/>
      <c r="W284" s="28"/>
      <c r="X284" s="30"/>
      <c r="Y284" s="28"/>
      <c r="Z284" s="28"/>
      <c r="AA284" s="31" t="str">
        <f t="shared" si="7"/>
        <v/>
      </c>
      <c r="AB284" s="29"/>
      <c r="AC284" s="29"/>
      <c r="AD284" s="29"/>
      <c r="AE284" s="27" t="s">
        <v>893</v>
      </c>
      <c r="AF284" s="28" t="s">
        <v>54</v>
      </c>
      <c r="AG284" s="27" t="s">
        <v>511</v>
      </c>
    </row>
    <row r="285" spans="1:33" s="32" customFormat="1" ht="63.75" x14ac:dyDescent="0.25">
      <c r="A285" s="25" t="s">
        <v>799</v>
      </c>
      <c r="B285" s="26" t="s">
        <v>926</v>
      </c>
      <c r="C285" s="27" t="s">
        <v>927</v>
      </c>
      <c r="D285" s="27" t="s">
        <v>4384</v>
      </c>
      <c r="E285" s="26" t="s">
        <v>4399</v>
      </c>
      <c r="F285" s="26" t="s">
        <v>4512</v>
      </c>
      <c r="G285" s="38" t="s">
        <v>4525</v>
      </c>
      <c r="H285" s="36">
        <v>2640000</v>
      </c>
      <c r="I285" s="36">
        <v>2640000</v>
      </c>
      <c r="J285" s="28" t="s">
        <v>4423</v>
      </c>
      <c r="K285" s="28" t="s">
        <v>48</v>
      </c>
      <c r="L285" s="27" t="s">
        <v>801</v>
      </c>
      <c r="M285" s="27" t="s">
        <v>802</v>
      </c>
      <c r="N285" s="27">
        <v>3837020</v>
      </c>
      <c r="O285" s="27" t="s">
        <v>803</v>
      </c>
      <c r="P285" s="28"/>
      <c r="Q285" s="28"/>
      <c r="R285" s="28"/>
      <c r="S285" s="28"/>
      <c r="T285" s="28"/>
      <c r="U285" s="29"/>
      <c r="V285" s="29"/>
      <c r="W285" s="28"/>
      <c r="X285" s="30"/>
      <c r="Y285" s="28"/>
      <c r="Z285" s="28"/>
      <c r="AA285" s="31" t="str">
        <f t="shared" si="7"/>
        <v/>
      </c>
      <c r="AB285" s="29"/>
      <c r="AC285" s="29"/>
      <c r="AD285" s="29"/>
      <c r="AE285" s="27" t="s">
        <v>860</v>
      </c>
      <c r="AF285" s="28" t="s">
        <v>54</v>
      </c>
      <c r="AG285" s="27" t="s">
        <v>511</v>
      </c>
    </row>
    <row r="286" spans="1:33" s="32" customFormat="1" ht="63.75" x14ac:dyDescent="0.25">
      <c r="A286" s="25" t="s">
        <v>799</v>
      </c>
      <c r="B286" s="26">
        <v>73152101</v>
      </c>
      <c r="C286" s="27" t="s">
        <v>928</v>
      </c>
      <c r="D286" s="27" t="s">
        <v>4383</v>
      </c>
      <c r="E286" s="26" t="s">
        <v>4411</v>
      </c>
      <c r="F286" s="35" t="s">
        <v>4522</v>
      </c>
      <c r="G286" s="38" t="s">
        <v>4525</v>
      </c>
      <c r="H286" s="36">
        <v>941760000.00000012</v>
      </c>
      <c r="I286" s="36">
        <v>641760000</v>
      </c>
      <c r="J286" s="28" t="s">
        <v>4424</v>
      </c>
      <c r="K286" s="28" t="s">
        <v>4425</v>
      </c>
      <c r="L286" s="27" t="s">
        <v>801</v>
      </c>
      <c r="M286" s="27" t="s">
        <v>802</v>
      </c>
      <c r="N286" s="27">
        <v>3837020</v>
      </c>
      <c r="O286" s="27" t="s">
        <v>803</v>
      </c>
      <c r="P286" s="28"/>
      <c r="Q286" s="28"/>
      <c r="R286" s="28"/>
      <c r="S286" s="28"/>
      <c r="T286" s="28"/>
      <c r="U286" s="29"/>
      <c r="V286" s="29"/>
      <c r="W286" s="28"/>
      <c r="X286" s="30"/>
      <c r="Y286" s="28"/>
      <c r="Z286" s="28"/>
      <c r="AA286" s="31" t="str">
        <f t="shared" si="7"/>
        <v/>
      </c>
      <c r="AB286" s="29"/>
      <c r="AC286" s="29"/>
      <c r="AD286" s="29"/>
      <c r="AE286" s="27" t="s">
        <v>929</v>
      </c>
      <c r="AF286" s="28" t="s">
        <v>54</v>
      </c>
      <c r="AG286" s="27" t="s">
        <v>511</v>
      </c>
    </row>
    <row r="287" spans="1:33" s="32" customFormat="1" ht="63.75" x14ac:dyDescent="0.25">
      <c r="A287" s="25" t="s">
        <v>799</v>
      </c>
      <c r="B287" s="26" t="s">
        <v>4339</v>
      </c>
      <c r="C287" s="27" t="s">
        <v>930</v>
      </c>
      <c r="D287" s="27" t="s">
        <v>4383</v>
      </c>
      <c r="E287" s="26" t="s">
        <v>4402</v>
      </c>
      <c r="F287" s="35" t="s">
        <v>4522</v>
      </c>
      <c r="G287" s="38" t="s">
        <v>4525</v>
      </c>
      <c r="H287" s="36">
        <v>2445984082</v>
      </c>
      <c r="I287" s="36">
        <v>1555200000</v>
      </c>
      <c r="J287" s="28" t="s">
        <v>4424</v>
      </c>
      <c r="K287" s="28" t="s">
        <v>4425</v>
      </c>
      <c r="L287" s="27" t="s">
        <v>801</v>
      </c>
      <c r="M287" s="27" t="s">
        <v>802</v>
      </c>
      <c r="N287" s="27">
        <v>3837020</v>
      </c>
      <c r="O287" s="27" t="s">
        <v>803</v>
      </c>
      <c r="P287" s="28"/>
      <c r="Q287" s="28"/>
      <c r="R287" s="28"/>
      <c r="S287" s="28"/>
      <c r="T287" s="28"/>
      <c r="U287" s="29"/>
      <c r="V287" s="29"/>
      <c r="W287" s="28"/>
      <c r="X287" s="30"/>
      <c r="Y287" s="28"/>
      <c r="Z287" s="28"/>
      <c r="AA287" s="31" t="str">
        <f t="shared" si="7"/>
        <v/>
      </c>
      <c r="AB287" s="29"/>
      <c r="AC287" s="29"/>
      <c r="AD287" s="29"/>
      <c r="AE287" s="27" t="s">
        <v>931</v>
      </c>
      <c r="AF287" s="28" t="s">
        <v>54</v>
      </c>
      <c r="AG287" s="27" t="s">
        <v>511</v>
      </c>
    </row>
    <row r="288" spans="1:33" s="32" customFormat="1" ht="63.75" x14ac:dyDescent="0.25">
      <c r="A288" s="25" t="s">
        <v>799</v>
      </c>
      <c r="B288" s="26" t="s">
        <v>4377</v>
      </c>
      <c r="C288" s="27" t="s">
        <v>932</v>
      </c>
      <c r="D288" s="27" t="s">
        <v>4385</v>
      </c>
      <c r="E288" s="26" t="s">
        <v>4402</v>
      </c>
      <c r="F288" s="26" t="s">
        <v>4512</v>
      </c>
      <c r="G288" s="38" t="s">
        <v>4525</v>
      </c>
      <c r="H288" s="36">
        <v>75000000</v>
      </c>
      <c r="I288" s="36">
        <v>75000000</v>
      </c>
      <c r="J288" s="28" t="s">
        <v>4423</v>
      </c>
      <c r="K288" s="28" t="s">
        <v>48</v>
      </c>
      <c r="L288" s="27" t="s">
        <v>801</v>
      </c>
      <c r="M288" s="27" t="s">
        <v>802</v>
      </c>
      <c r="N288" s="27">
        <v>3837020</v>
      </c>
      <c r="O288" s="27" t="s">
        <v>803</v>
      </c>
      <c r="P288" s="28"/>
      <c r="Q288" s="28"/>
      <c r="R288" s="28"/>
      <c r="S288" s="28"/>
      <c r="T288" s="28"/>
      <c r="U288" s="29"/>
      <c r="V288" s="29"/>
      <c r="W288" s="28"/>
      <c r="X288" s="30"/>
      <c r="Y288" s="28"/>
      <c r="Z288" s="28"/>
      <c r="AA288" s="31" t="str">
        <f t="shared" si="7"/>
        <v/>
      </c>
      <c r="AB288" s="29"/>
      <c r="AC288" s="29"/>
      <c r="AD288" s="29"/>
      <c r="AE288" s="27" t="s">
        <v>933</v>
      </c>
      <c r="AF288" s="28" t="s">
        <v>54</v>
      </c>
      <c r="AG288" s="27" t="s">
        <v>511</v>
      </c>
    </row>
    <row r="289" spans="1:33" s="32" customFormat="1" ht="63.75" x14ac:dyDescent="0.25">
      <c r="A289" s="25" t="s">
        <v>799</v>
      </c>
      <c r="B289" s="26">
        <v>41115700</v>
      </c>
      <c r="C289" s="27" t="s">
        <v>934</v>
      </c>
      <c r="D289" s="27" t="s">
        <v>4390</v>
      </c>
      <c r="E289" s="26" t="s">
        <v>4405</v>
      </c>
      <c r="F289" s="26" t="s">
        <v>4512</v>
      </c>
      <c r="G289" s="38" t="s">
        <v>4525</v>
      </c>
      <c r="H289" s="36">
        <v>55000000</v>
      </c>
      <c r="I289" s="36">
        <v>55000000</v>
      </c>
      <c r="J289" s="28" t="s">
        <v>4423</v>
      </c>
      <c r="K289" s="28" t="s">
        <v>48</v>
      </c>
      <c r="L289" s="27" t="s">
        <v>801</v>
      </c>
      <c r="M289" s="27" t="s">
        <v>802</v>
      </c>
      <c r="N289" s="27">
        <v>3837020</v>
      </c>
      <c r="O289" s="27" t="s">
        <v>803</v>
      </c>
      <c r="P289" s="28"/>
      <c r="Q289" s="28"/>
      <c r="R289" s="28"/>
      <c r="S289" s="28"/>
      <c r="T289" s="28"/>
      <c r="U289" s="29"/>
      <c r="V289" s="29"/>
      <c r="W289" s="28"/>
      <c r="X289" s="30"/>
      <c r="Y289" s="28"/>
      <c r="Z289" s="28"/>
      <c r="AA289" s="31" t="str">
        <f t="shared" si="7"/>
        <v/>
      </c>
      <c r="AB289" s="29"/>
      <c r="AC289" s="29"/>
      <c r="AD289" s="29"/>
      <c r="AE289" s="27" t="s">
        <v>935</v>
      </c>
      <c r="AF289" s="28" t="s">
        <v>54</v>
      </c>
      <c r="AG289" s="27" t="s">
        <v>511</v>
      </c>
    </row>
    <row r="290" spans="1:33" s="32" customFormat="1" ht="63.75" x14ac:dyDescent="0.25">
      <c r="A290" s="25" t="s">
        <v>799</v>
      </c>
      <c r="B290" s="26">
        <v>72154300</v>
      </c>
      <c r="C290" s="27" t="s">
        <v>936</v>
      </c>
      <c r="D290" s="27" t="s">
        <v>4384</v>
      </c>
      <c r="E290" s="26" t="s">
        <v>4405</v>
      </c>
      <c r="F290" s="26" t="s">
        <v>4512</v>
      </c>
      <c r="G290" s="38" t="s">
        <v>4525</v>
      </c>
      <c r="H290" s="36">
        <v>15000000</v>
      </c>
      <c r="I290" s="36">
        <v>15000000</v>
      </c>
      <c r="J290" s="28" t="s">
        <v>4423</v>
      </c>
      <c r="K290" s="28" t="s">
        <v>48</v>
      </c>
      <c r="L290" s="27" t="s">
        <v>801</v>
      </c>
      <c r="M290" s="27" t="s">
        <v>802</v>
      </c>
      <c r="N290" s="27">
        <v>3837020</v>
      </c>
      <c r="O290" s="27" t="s">
        <v>803</v>
      </c>
      <c r="P290" s="28"/>
      <c r="Q290" s="28"/>
      <c r="R290" s="28"/>
      <c r="S290" s="28"/>
      <c r="T290" s="28"/>
      <c r="U290" s="29"/>
      <c r="V290" s="29"/>
      <c r="W290" s="28"/>
      <c r="X290" s="30"/>
      <c r="Y290" s="28"/>
      <c r="Z290" s="28"/>
      <c r="AA290" s="31" t="str">
        <f t="shared" si="7"/>
        <v/>
      </c>
      <c r="AB290" s="29"/>
      <c r="AC290" s="29"/>
      <c r="AD290" s="29"/>
      <c r="AE290" s="27" t="s">
        <v>929</v>
      </c>
      <c r="AF290" s="28" t="s">
        <v>54</v>
      </c>
      <c r="AG290" s="27" t="s">
        <v>511</v>
      </c>
    </row>
    <row r="291" spans="1:33" s="32" customFormat="1" ht="63.75" x14ac:dyDescent="0.25">
      <c r="A291" s="25" t="s">
        <v>799</v>
      </c>
      <c r="B291" s="26">
        <v>73152101</v>
      </c>
      <c r="C291" s="27" t="s">
        <v>937</v>
      </c>
      <c r="D291" s="27" t="s">
        <v>4383</v>
      </c>
      <c r="E291" s="26" t="s">
        <v>4412</v>
      </c>
      <c r="F291" s="35" t="s">
        <v>4522</v>
      </c>
      <c r="G291" s="38" t="s">
        <v>4525</v>
      </c>
      <c r="H291" s="36">
        <v>55000000</v>
      </c>
      <c r="I291" s="36">
        <v>55000000</v>
      </c>
      <c r="J291" s="28" t="s">
        <v>4423</v>
      </c>
      <c r="K291" s="28" t="s">
        <v>48</v>
      </c>
      <c r="L291" s="27" t="s">
        <v>801</v>
      </c>
      <c r="M291" s="27" t="s">
        <v>802</v>
      </c>
      <c r="N291" s="27">
        <v>3837020</v>
      </c>
      <c r="O291" s="27" t="s">
        <v>803</v>
      </c>
      <c r="P291" s="28"/>
      <c r="Q291" s="28"/>
      <c r="R291" s="28"/>
      <c r="S291" s="28"/>
      <c r="T291" s="28"/>
      <c r="U291" s="29"/>
      <c r="V291" s="29"/>
      <c r="W291" s="28"/>
      <c r="X291" s="30"/>
      <c r="Y291" s="28"/>
      <c r="Z291" s="28"/>
      <c r="AA291" s="31" t="str">
        <f t="shared" si="7"/>
        <v/>
      </c>
      <c r="AB291" s="29"/>
      <c r="AC291" s="29"/>
      <c r="AD291" s="29"/>
      <c r="AE291" s="27" t="s">
        <v>933</v>
      </c>
      <c r="AF291" s="28" t="s">
        <v>54</v>
      </c>
      <c r="AG291" s="27" t="s">
        <v>511</v>
      </c>
    </row>
    <row r="292" spans="1:33" s="32" customFormat="1" ht="63.75" x14ac:dyDescent="0.25">
      <c r="A292" s="25" t="s">
        <v>799</v>
      </c>
      <c r="B292" s="26">
        <v>73152101</v>
      </c>
      <c r="C292" s="27" t="s">
        <v>938</v>
      </c>
      <c r="D292" s="27" t="s">
        <v>4383</v>
      </c>
      <c r="E292" s="26" t="s">
        <v>4400</v>
      </c>
      <c r="F292" s="35" t="s">
        <v>4522</v>
      </c>
      <c r="G292" s="38" t="s">
        <v>4525</v>
      </c>
      <c r="H292" s="36">
        <v>61412780</v>
      </c>
      <c r="I292" s="36">
        <v>40457340</v>
      </c>
      <c r="J292" s="28" t="s">
        <v>4424</v>
      </c>
      <c r="K292" s="28" t="s">
        <v>4425</v>
      </c>
      <c r="L292" s="27" t="s">
        <v>801</v>
      </c>
      <c r="M292" s="27" t="s">
        <v>802</v>
      </c>
      <c r="N292" s="27">
        <v>3837020</v>
      </c>
      <c r="O292" s="27" t="s">
        <v>803</v>
      </c>
      <c r="P292" s="28"/>
      <c r="Q292" s="28"/>
      <c r="R292" s="28"/>
      <c r="S292" s="28"/>
      <c r="T292" s="28"/>
      <c r="U292" s="29"/>
      <c r="V292" s="29"/>
      <c r="W292" s="28"/>
      <c r="X292" s="30"/>
      <c r="Y292" s="28"/>
      <c r="Z292" s="28"/>
      <c r="AA292" s="31" t="str">
        <f t="shared" si="7"/>
        <v/>
      </c>
      <c r="AB292" s="29"/>
      <c r="AC292" s="29"/>
      <c r="AD292" s="29"/>
      <c r="AE292" s="27" t="s">
        <v>933</v>
      </c>
      <c r="AF292" s="28" t="s">
        <v>54</v>
      </c>
      <c r="AG292" s="27" t="s">
        <v>511</v>
      </c>
    </row>
    <row r="293" spans="1:33" s="32" customFormat="1" ht="63.75" x14ac:dyDescent="0.25">
      <c r="A293" s="25" t="s">
        <v>799</v>
      </c>
      <c r="B293" s="26">
        <v>81141500</v>
      </c>
      <c r="C293" s="27" t="s">
        <v>939</v>
      </c>
      <c r="D293" s="27" t="s">
        <v>4389</v>
      </c>
      <c r="E293" s="26" t="s">
        <v>4404</v>
      </c>
      <c r="F293" s="35" t="s">
        <v>4522</v>
      </c>
      <c r="G293" s="38" t="s">
        <v>4525</v>
      </c>
      <c r="H293" s="36">
        <v>25000000</v>
      </c>
      <c r="I293" s="36">
        <v>25000000</v>
      </c>
      <c r="J293" s="28" t="s">
        <v>4423</v>
      </c>
      <c r="K293" s="28" t="s">
        <v>48</v>
      </c>
      <c r="L293" s="27" t="s">
        <v>801</v>
      </c>
      <c r="M293" s="27" t="s">
        <v>802</v>
      </c>
      <c r="N293" s="27">
        <v>3837020</v>
      </c>
      <c r="O293" s="27" t="s">
        <v>803</v>
      </c>
      <c r="P293" s="28"/>
      <c r="Q293" s="28"/>
      <c r="R293" s="28"/>
      <c r="S293" s="28"/>
      <c r="T293" s="28"/>
      <c r="U293" s="29"/>
      <c r="V293" s="29"/>
      <c r="W293" s="28"/>
      <c r="X293" s="30"/>
      <c r="Y293" s="28"/>
      <c r="Z293" s="28"/>
      <c r="AA293" s="31" t="str">
        <f t="shared" si="7"/>
        <v/>
      </c>
      <c r="AB293" s="29"/>
      <c r="AC293" s="29"/>
      <c r="AD293" s="29"/>
      <c r="AE293" s="27" t="s">
        <v>935</v>
      </c>
      <c r="AF293" s="28" t="s">
        <v>54</v>
      </c>
      <c r="AG293" s="27" t="s">
        <v>511</v>
      </c>
    </row>
    <row r="294" spans="1:33" s="32" customFormat="1" ht="63.75" x14ac:dyDescent="0.25">
      <c r="A294" s="25" t="s">
        <v>799</v>
      </c>
      <c r="B294" s="26">
        <v>81141500</v>
      </c>
      <c r="C294" s="27" t="s">
        <v>940</v>
      </c>
      <c r="D294" s="27" t="s">
        <v>4391</v>
      </c>
      <c r="E294" s="26" t="s">
        <v>4404</v>
      </c>
      <c r="F294" s="35" t="s">
        <v>4522</v>
      </c>
      <c r="G294" s="38" t="s">
        <v>4525</v>
      </c>
      <c r="H294" s="36">
        <v>60000000</v>
      </c>
      <c r="I294" s="36">
        <v>60000000</v>
      </c>
      <c r="J294" s="28" t="s">
        <v>4423</v>
      </c>
      <c r="K294" s="28" t="s">
        <v>48</v>
      </c>
      <c r="L294" s="27" t="s">
        <v>801</v>
      </c>
      <c r="M294" s="27" t="s">
        <v>802</v>
      </c>
      <c r="N294" s="27">
        <v>3837020</v>
      </c>
      <c r="O294" s="27" t="s">
        <v>803</v>
      </c>
      <c r="P294" s="28"/>
      <c r="Q294" s="28"/>
      <c r="R294" s="28"/>
      <c r="S294" s="28"/>
      <c r="T294" s="28"/>
      <c r="U294" s="29"/>
      <c r="V294" s="29"/>
      <c r="W294" s="28"/>
      <c r="X294" s="30"/>
      <c r="Y294" s="28"/>
      <c r="Z294" s="28"/>
      <c r="AA294" s="31" t="str">
        <f t="shared" si="7"/>
        <v/>
      </c>
      <c r="AB294" s="29"/>
      <c r="AC294" s="29"/>
      <c r="AD294" s="29"/>
      <c r="AE294" s="27" t="s">
        <v>935</v>
      </c>
      <c r="AF294" s="28" t="s">
        <v>54</v>
      </c>
      <c r="AG294" s="27" t="s">
        <v>511</v>
      </c>
    </row>
    <row r="295" spans="1:33" s="32" customFormat="1" ht="63.75" x14ac:dyDescent="0.25">
      <c r="A295" s="25" t="s">
        <v>799</v>
      </c>
      <c r="B295" s="26">
        <v>81141500</v>
      </c>
      <c r="C295" s="27" t="s">
        <v>941</v>
      </c>
      <c r="D295" s="27" t="s">
        <v>4391</v>
      </c>
      <c r="E295" s="26" t="s">
        <v>4406</v>
      </c>
      <c r="F295" s="35" t="s">
        <v>4522</v>
      </c>
      <c r="G295" s="38" t="s">
        <v>4525</v>
      </c>
      <c r="H295" s="36">
        <v>15000000</v>
      </c>
      <c r="I295" s="36">
        <v>15000000</v>
      </c>
      <c r="J295" s="28" t="s">
        <v>4423</v>
      </c>
      <c r="K295" s="28" t="s">
        <v>48</v>
      </c>
      <c r="L295" s="27" t="s">
        <v>801</v>
      </c>
      <c r="M295" s="27" t="s">
        <v>802</v>
      </c>
      <c r="N295" s="27">
        <v>3837020</v>
      </c>
      <c r="O295" s="27" t="s">
        <v>803</v>
      </c>
      <c r="P295" s="28"/>
      <c r="Q295" s="28"/>
      <c r="R295" s="28"/>
      <c r="S295" s="28"/>
      <c r="T295" s="28"/>
      <c r="U295" s="29"/>
      <c r="V295" s="29"/>
      <c r="W295" s="28"/>
      <c r="X295" s="30"/>
      <c r="Y295" s="28"/>
      <c r="Z295" s="28"/>
      <c r="AA295" s="31" t="str">
        <f t="shared" si="7"/>
        <v/>
      </c>
      <c r="AB295" s="29"/>
      <c r="AC295" s="29"/>
      <c r="AD295" s="29"/>
      <c r="AE295" s="27" t="s">
        <v>935</v>
      </c>
      <c r="AF295" s="28" t="s">
        <v>54</v>
      </c>
      <c r="AG295" s="27" t="s">
        <v>511</v>
      </c>
    </row>
    <row r="296" spans="1:33" s="32" customFormat="1" ht="63.75" x14ac:dyDescent="0.25">
      <c r="A296" s="25" t="s">
        <v>799</v>
      </c>
      <c r="B296" s="26">
        <v>81141504</v>
      </c>
      <c r="C296" s="27" t="s">
        <v>942</v>
      </c>
      <c r="D296" s="27" t="s">
        <v>4385</v>
      </c>
      <c r="E296" s="26" t="s">
        <v>4401</v>
      </c>
      <c r="F296" s="26" t="s">
        <v>4512</v>
      </c>
      <c r="G296" s="38" t="s">
        <v>4525</v>
      </c>
      <c r="H296" s="36">
        <v>63854942</v>
      </c>
      <c r="I296" s="36">
        <v>63854942</v>
      </c>
      <c r="J296" s="28" t="s">
        <v>4423</v>
      </c>
      <c r="K296" s="28" t="s">
        <v>48</v>
      </c>
      <c r="L296" s="27" t="s">
        <v>801</v>
      </c>
      <c r="M296" s="27" t="s">
        <v>802</v>
      </c>
      <c r="N296" s="27">
        <v>3837020</v>
      </c>
      <c r="O296" s="27" t="s">
        <v>803</v>
      </c>
      <c r="P296" s="28"/>
      <c r="Q296" s="28"/>
      <c r="R296" s="28"/>
      <c r="S296" s="28"/>
      <c r="T296" s="28"/>
      <c r="U296" s="29"/>
      <c r="V296" s="29"/>
      <c r="W296" s="28"/>
      <c r="X296" s="30"/>
      <c r="Y296" s="28"/>
      <c r="Z296" s="28"/>
      <c r="AA296" s="31" t="str">
        <f t="shared" si="7"/>
        <v/>
      </c>
      <c r="AB296" s="29"/>
      <c r="AC296" s="29"/>
      <c r="AD296" s="29"/>
      <c r="AE296" s="27" t="s">
        <v>886</v>
      </c>
      <c r="AF296" s="28" t="s">
        <v>54</v>
      </c>
      <c r="AG296" s="27" t="s">
        <v>511</v>
      </c>
    </row>
    <row r="297" spans="1:33" s="32" customFormat="1" ht="63.75" x14ac:dyDescent="0.25">
      <c r="A297" s="25" t="s">
        <v>799</v>
      </c>
      <c r="B297" s="26" t="s">
        <v>4378</v>
      </c>
      <c r="C297" s="27" t="s">
        <v>943</v>
      </c>
      <c r="D297" s="27" t="s">
        <v>4387</v>
      </c>
      <c r="E297" s="26" t="s">
        <v>4405</v>
      </c>
      <c r="F297" s="26" t="s">
        <v>4512</v>
      </c>
      <c r="G297" s="38" t="s">
        <v>4525</v>
      </c>
      <c r="H297" s="36">
        <v>40000000</v>
      </c>
      <c r="I297" s="36">
        <v>40000000</v>
      </c>
      <c r="J297" s="28" t="s">
        <v>4423</v>
      </c>
      <c r="K297" s="28" t="s">
        <v>48</v>
      </c>
      <c r="L297" s="27" t="s">
        <v>801</v>
      </c>
      <c r="M297" s="27" t="s">
        <v>802</v>
      </c>
      <c r="N297" s="27">
        <v>3837020</v>
      </c>
      <c r="O297" s="27" t="s">
        <v>803</v>
      </c>
      <c r="P297" s="28"/>
      <c r="Q297" s="28"/>
      <c r="R297" s="28"/>
      <c r="S297" s="28"/>
      <c r="T297" s="28"/>
      <c r="U297" s="29"/>
      <c r="V297" s="29"/>
      <c r="W297" s="28"/>
      <c r="X297" s="30"/>
      <c r="Y297" s="28"/>
      <c r="Z297" s="28"/>
      <c r="AA297" s="31" t="str">
        <f t="shared" si="7"/>
        <v/>
      </c>
      <c r="AB297" s="29"/>
      <c r="AC297" s="29"/>
      <c r="AD297" s="29"/>
      <c r="AE297" s="27" t="s">
        <v>933</v>
      </c>
      <c r="AF297" s="28" t="s">
        <v>54</v>
      </c>
      <c r="AG297" s="27" t="s">
        <v>511</v>
      </c>
    </row>
    <row r="298" spans="1:33" s="32" customFormat="1" ht="63.75" x14ac:dyDescent="0.25">
      <c r="A298" s="25" t="s">
        <v>799</v>
      </c>
      <c r="B298" s="26">
        <v>80005600</v>
      </c>
      <c r="C298" s="27" t="s">
        <v>944</v>
      </c>
      <c r="D298" s="27" t="s">
        <v>4384</v>
      </c>
      <c r="E298" s="26" t="s">
        <v>4406</v>
      </c>
      <c r="F298" s="26" t="s">
        <v>4512</v>
      </c>
      <c r="G298" s="38" t="s">
        <v>4525</v>
      </c>
      <c r="H298" s="36">
        <v>72080000</v>
      </c>
      <c r="I298" s="36">
        <v>72080000</v>
      </c>
      <c r="J298" s="28" t="s">
        <v>4423</v>
      </c>
      <c r="K298" s="28" t="s">
        <v>48</v>
      </c>
      <c r="L298" s="27" t="s">
        <v>801</v>
      </c>
      <c r="M298" s="27" t="s">
        <v>802</v>
      </c>
      <c r="N298" s="27">
        <v>3837020</v>
      </c>
      <c r="O298" s="27" t="s">
        <v>803</v>
      </c>
      <c r="P298" s="28"/>
      <c r="Q298" s="28"/>
      <c r="R298" s="28"/>
      <c r="S298" s="28"/>
      <c r="T298" s="28"/>
      <c r="U298" s="29"/>
      <c r="V298" s="29"/>
      <c r="W298" s="28"/>
      <c r="X298" s="30"/>
      <c r="Y298" s="28"/>
      <c r="Z298" s="28"/>
      <c r="AA298" s="31" t="str">
        <f t="shared" si="7"/>
        <v/>
      </c>
      <c r="AB298" s="29"/>
      <c r="AC298" s="29"/>
      <c r="AD298" s="29"/>
      <c r="AE298" s="27" t="s">
        <v>931</v>
      </c>
      <c r="AF298" s="28" t="s">
        <v>54</v>
      </c>
      <c r="AG298" s="27" t="s">
        <v>511</v>
      </c>
    </row>
    <row r="299" spans="1:33" s="32" customFormat="1" ht="63.75" x14ac:dyDescent="0.25">
      <c r="A299" s="25" t="s">
        <v>799</v>
      </c>
      <c r="B299" s="26" t="s">
        <v>4379</v>
      </c>
      <c r="C299" s="27" t="s">
        <v>945</v>
      </c>
      <c r="D299" s="27" t="s">
        <v>4386</v>
      </c>
      <c r="E299" s="26" t="s">
        <v>4401</v>
      </c>
      <c r="F299" s="26" t="s">
        <v>4447</v>
      </c>
      <c r="G299" s="38" t="s">
        <v>4525</v>
      </c>
      <c r="H299" s="36">
        <v>160000000</v>
      </c>
      <c r="I299" s="36">
        <v>160000000</v>
      </c>
      <c r="J299" s="28" t="s">
        <v>4423</v>
      </c>
      <c r="K299" s="28" t="s">
        <v>48</v>
      </c>
      <c r="L299" s="27" t="s">
        <v>801</v>
      </c>
      <c r="M299" s="27" t="s">
        <v>802</v>
      </c>
      <c r="N299" s="27">
        <v>3837020</v>
      </c>
      <c r="O299" s="27" t="s">
        <v>803</v>
      </c>
      <c r="P299" s="28"/>
      <c r="Q299" s="28"/>
      <c r="R299" s="28"/>
      <c r="S299" s="28"/>
      <c r="T299" s="28"/>
      <c r="U299" s="29"/>
      <c r="V299" s="29"/>
      <c r="W299" s="28"/>
      <c r="X299" s="30"/>
      <c r="Y299" s="28"/>
      <c r="Z299" s="28"/>
      <c r="AA299" s="31" t="str">
        <f t="shared" si="7"/>
        <v/>
      </c>
      <c r="AB299" s="29"/>
      <c r="AC299" s="29"/>
      <c r="AD299" s="29"/>
      <c r="AE299" s="27" t="s">
        <v>929</v>
      </c>
      <c r="AF299" s="28" t="s">
        <v>54</v>
      </c>
      <c r="AG299" s="27" t="s">
        <v>511</v>
      </c>
    </row>
    <row r="300" spans="1:33" s="32" customFormat="1" ht="63.75" x14ac:dyDescent="0.25">
      <c r="A300" s="25" t="s">
        <v>799</v>
      </c>
      <c r="B300" s="26">
        <v>26121600</v>
      </c>
      <c r="C300" s="27" t="s">
        <v>946</v>
      </c>
      <c r="D300" s="27" t="s">
        <v>4387</v>
      </c>
      <c r="E300" s="26" t="s">
        <v>4397</v>
      </c>
      <c r="F300" s="26" t="s">
        <v>4512</v>
      </c>
      <c r="G300" s="38" t="s">
        <v>4525</v>
      </c>
      <c r="H300" s="36">
        <v>50000000</v>
      </c>
      <c r="I300" s="36">
        <v>50000000</v>
      </c>
      <c r="J300" s="28" t="s">
        <v>4423</v>
      </c>
      <c r="K300" s="28" t="s">
        <v>48</v>
      </c>
      <c r="L300" s="27" t="s">
        <v>801</v>
      </c>
      <c r="M300" s="27" t="s">
        <v>802</v>
      </c>
      <c r="N300" s="27">
        <v>3837020</v>
      </c>
      <c r="O300" s="27" t="s">
        <v>803</v>
      </c>
      <c r="P300" s="28"/>
      <c r="Q300" s="28"/>
      <c r="R300" s="28"/>
      <c r="S300" s="28"/>
      <c r="T300" s="28"/>
      <c r="U300" s="29"/>
      <c r="V300" s="29"/>
      <c r="W300" s="28"/>
      <c r="X300" s="30"/>
      <c r="Y300" s="28"/>
      <c r="Z300" s="28"/>
      <c r="AA300" s="31" t="str">
        <f t="shared" si="7"/>
        <v/>
      </c>
      <c r="AB300" s="29"/>
      <c r="AC300" s="29"/>
      <c r="AD300" s="29"/>
      <c r="AE300" s="27" t="s">
        <v>914</v>
      </c>
      <c r="AF300" s="28" t="s">
        <v>54</v>
      </c>
      <c r="AG300" s="27" t="s">
        <v>511</v>
      </c>
    </row>
    <row r="301" spans="1:33" s="32" customFormat="1" ht="63.75" x14ac:dyDescent="0.25">
      <c r="A301" s="25" t="s">
        <v>799</v>
      </c>
      <c r="B301" s="26">
        <v>12352310</v>
      </c>
      <c r="C301" s="27" t="s">
        <v>947</v>
      </c>
      <c r="D301" s="27" t="s">
        <v>4384</v>
      </c>
      <c r="E301" s="26" t="s">
        <v>4398</v>
      </c>
      <c r="F301" s="26" t="s">
        <v>4512</v>
      </c>
      <c r="G301" s="38" t="s">
        <v>4525</v>
      </c>
      <c r="H301" s="36">
        <v>42400000</v>
      </c>
      <c r="I301" s="36">
        <v>42400000</v>
      </c>
      <c r="J301" s="28" t="s">
        <v>4423</v>
      </c>
      <c r="K301" s="28" t="s">
        <v>48</v>
      </c>
      <c r="L301" s="27" t="s">
        <v>801</v>
      </c>
      <c r="M301" s="27" t="s">
        <v>802</v>
      </c>
      <c r="N301" s="27">
        <v>3837020</v>
      </c>
      <c r="O301" s="27" t="s">
        <v>803</v>
      </c>
      <c r="P301" s="28"/>
      <c r="Q301" s="28"/>
      <c r="R301" s="28"/>
      <c r="S301" s="28"/>
      <c r="T301" s="28"/>
      <c r="U301" s="29"/>
      <c r="V301" s="29"/>
      <c r="W301" s="28"/>
      <c r="X301" s="30"/>
      <c r="Y301" s="28"/>
      <c r="Z301" s="28"/>
      <c r="AA301" s="31" t="str">
        <f t="shared" si="7"/>
        <v/>
      </c>
      <c r="AB301" s="29"/>
      <c r="AC301" s="29"/>
      <c r="AD301" s="29"/>
      <c r="AE301" s="27" t="s">
        <v>933</v>
      </c>
      <c r="AF301" s="28" t="s">
        <v>54</v>
      </c>
      <c r="AG301" s="27" t="s">
        <v>511</v>
      </c>
    </row>
    <row r="302" spans="1:33" s="32" customFormat="1" ht="63.75" x14ac:dyDescent="0.25">
      <c r="A302" s="25" t="s">
        <v>799</v>
      </c>
      <c r="B302" s="26">
        <v>15121517</v>
      </c>
      <c r="C302" s="27" t="s">
        <v>948</v>
      </c>
      <c r="D302" s="27" t="s">
        <v>4386</v>
      </c>
      <c r="E302" s="26" t="s">
        <v>4403</v>
      </c>
      <c r="F302" s="26" t="s">
        <v>4512</v>
      </c>
      <c r="G302" s="38" t="s">
        <v>4525</v>
      </c>
      <c r="H302" s="36">
        <v>15000000</v>
      </c>
      <c r="I302" s="36">
        <v>15000000</v>
      </c>
      <c r="J302" s="28" t="s">
        <v>4423</v>
      </c>
      <c r="K302" s="28" t="s">
        <v>48</v>
      </c>
      <c r="L302" s="27" t="s">
        <v>801</v>
      </c>
      <c r="M302" s="27" t="s">
        <v>802</v>
      </c>
      <c r="N302" s="27">
        <v>3837020</v>
      </c>
      <c r="O302" s="27" t="s">
        <v>803</v>
      </c>
      <c r="P302" s="28"/>
      <c r="Q302" s="28"/>
      <c r="R302" s="28"/>
      <c r="S302" s="28"/>
      <c r="T302" s="28"/>
      <c r="U302" s="29"/>
      <c r="V302" s="29"/>
      <c r="W302" s="28"/>
      <c r="X302" s="30"/>
      <c r="Y302" s="28"/>
      <c r="Z302" s="28"/>
      <c r="AA302" s="31" t="str">
        <f t="shared" si="7"/>
        <v/>
      </c>
      <c r="AB302" s="29"/>
      <c r="AC302" s="29"/>
      <c r="AD302" s="29"/>
      <c r="AE302" s="27" t="s">
        <v>931</v>
      </c>
      <c r="AF302" s="28" t="s">
        <v>54</v>
      </c>
      <c r="AG302" s="27" t="s">
        <v>511</v>
      </c>
    </row>
    <row r="303" spans="1:33" s="32" customFormat="1" ht="63.75" x14ac:dyDescent="0.25">
      <c r="A303" s="25" t="s">
        <v>799</v>
      </c>
      <c r="B303" s="26">
        <v>15121517</v>
      </c>
      <c r="C303" s="27" t="s">
        <v>949</v>
      </c>
      <c r="D303" s="27" t="s">
        <v>4385</v>
      </c>
      <c r="E303" s="26" t="s">
        <v>4402</v>
      </c>
      <c r="F303" s="26" t="s">
        <v>4512</v>
      </c>
      <c r="G303" s="38" t="s">
        <v>4525</v>
      </c>
      <c r="H303" s="36">
        <v>30000000</v>
      </c>
      <c r="I303" s="36">
        <v>30000000</v>
      </c>
      <c r="J303" s="28" t="s">
        <v>4423</v>
      </c>
      <c r="K303" s="28" t="s">
        <v>48</v>
      </c>
      <c r="L303" s="27" t="s">
        <v>801</v>
      </c>
      <c r="M303" s="27" t="s">
        <v>802</v>
      </c>
      <c r="N303" s="27">
        <v>3837020</v>
      </c>
      <c r="O303" s="27" t="s">
        <v>803</v>
      </c>
      <c r="P303" s="28"/>
      <c r="Q303" s="28"/>
      <c r="R303" s="28"/>
      <c r="S303" s="28"/>
      <c r="T303" s="28"/>
      <c r="U303" s="29"/>
      <c r="V303" s="29"/>
      <c r="W303" s="28"/>
      <c r="X303" s="30"/>
      <c r="Y303" s="28"/>
      <c r="Z303" s="28"/>
      <c r="AA303" s="31" t="str">
        <f t="shared" si="7"/>
        <v/>
      </c>
      <c r="AB303" s="29"/>
      <c r="AC303" s="29"/>
      <c r="AD303" s="29"/>
      <c r="AE303" s="27" t="s">
        <v>931</v>
      </c>
      <c r="AF303" s="28" t="s">
        <v>54</v>
      </c>
      <c r="AG303" s="27" t="s">
        <v>511</v>
      </c>
    </row>
    <row r="304" spans="1:33" s="32" customFormat="1" ht="63.75" x14ac:dyDescent="0.25">
      <c r="A304" s="25" t="s">
        <v>799</v>
      </c>
      <c r="B304" s="26">
        <v>40142500</v>
      </c>
      <c r="C304" s="27" t="s">
        <v>950</v>
      </c>
      <c r="D304" s="27" t="s">
        <v>4387</v>
      </c>
      <c r="E304" s="26" t="s">
        <v>4405</v>
      </c>
      <c r="F304" s="26" t="s">
        <v>4512</v>
      </c>
      <c r="G304" s="38" t="s">
        <v>4525</v>
      </c>
      <c r="H304" s="36">
        <v>25000000</v>
      </c>
      <c r="I304" s="36">
        <v>25000000</v>
      </c>
      <c r="J304" s="28" t="s">
        <v>4423</v>
      </c>
      <c r="K304" s="28" t="s">
        <v>48</v>
      </c>
      <c r="L304" s="27" t="s">
        <v>801</v>
      </c>
      <c r="M304" s="27" t="s">
        <v>802</v>
      </c>
      <c r="N304" s="27">
        <v>3837020</v>
      </c>
      <c r="O304" s="27" t="s">
        <v>803</v>
      </c>
      <c r="P304" s="28"/>
      <c r="Q304" s="28"/>
      <c r="R304" s="28"/>
      <c r="S304" s="28"/>
      <c r="T304" s="28"/>
      <c r="U304" s="29"/>
      <c r="V304" s="29"/>
      <c r="W304" s="28"/>
      <c r="X304" s="30"/>
      <c r="Y304" s="28"/>
      <c r="Z304" s="28"/>
      <c r="AA304" s="31" t="str">
        <f t="shared" si="7"/>
        <v/>
      </c>
      <c r="AB304" s="29"/>
      <c r="AC304" s="29"/>
      <c r="AD304" s="29"/>
      <c r="AE304" s="27" t="s">
        <v>931</v>
      </c>
      <c r="AF304" s="28" t="s">
        <v>54</v>
      </c>
      <c r="AG304" s="27" t="s">
        <v>511</v>
      </c>
    </row>
    <row r="305" spans="1:33" s="32" customFormat="1" ht="63.75" x14ac:dyDescent="0.25">
      <c r="A305" s="25" t="s">
        <v>799</v>
      </c>
      <c r="B305" s="26">
        <v>73152101</v>
      </c>
      <c r="C305" s="27" t="s">
        <v>951</v>
      </c>
      <c r="D305" s="27" t="s">
        <v>4383</v>
      </c>
      <c r="E305" s="26" t="s">
        <v>4404</v>
      </c>
      <c r="F305" s="26" t="s">
        <v>4524</v>
      </c>
      <c r="G305" s="38" t="s">
        <v>4525</v>
      </c>
      <c r="H305" s="36">
        <v>304000000</v>
      </c>
      <c r="I305" s="36">
        <v>304000000</v>
      </c>
      <c r="J305" s="28" t="s">
        <v>4423</v>
      </c>
      <c r="K305" s="28" t="s">
        <v>48</v>
      </c>
      <c r="L305" s="27" t="s">
        <v>801</v>
      </c>
      <c r="M305" s="27" t="s">
        <v>802</v>
      </c>
      <c r="N305" s="27">
        <v>3837020</v>
      </c>
      <c r="O305" s="27" t="s">
        <v>803</v>
      </c>
      <c r="P305" s="28"/>
      <c r="Q305" s="28"/>
      <c r="R305" s="28"/>
      <c r="S305" s="28"/>
      <c r="T305" s="28"/>
      <c r="U305" s="29"/>
      <c r="V305" s="29"/>
      <c r="W305" s="28"/>
      <c r="X305" s="30"/>
      <c r="Y305" s="28"/>
      <c r="Z305" s="28"/>
      <c r="AA305" s="31" t="str">
        <f t="shared" si="7"/>
        <v/>
      </c>
      <c r="AB305" s="29"/>
      <c r="AC305" s="29"/>
      <c r="AD305" s="29"/>
      <c r="AE305" s="27" t="s">
        <v>899</v>
      </c>
      <c r="AF305" s="28" t="s">
        <v>54</v>
      </c>
      <c r="AG305" s="27" t="s">
        <v>511</v>
      </c>
    </row>
    <row r="306" spans="1:33" s="32" customFormat="1" ht="63.75" x14ac:dyDescent="0.25">
      <c r="A306" s="25" t="s">
        <v>799</v>
      </c>
      <c r="B306" s="26">
        <v>47132101</v>
      </c>
      <c r="C306" s="27" t="s">
        <v>952</v>
      </c>
      <c r="D306" s="27" t="s">
        <v>4387</v>
      </c>
      <c r="E306" s="26" t="s">
        <v>4404</v>
      </c>
      <c r="F306" s="26" t="s">
        <v>4512</v>
      </c>
      <c r="G306" s="38" t="s">
        <v>4525</v>
      </c>
      <c r="H306" s="36">
        <v>15900000</v>
      </c>
      <c r="I306" s="36">
        <v>15900000</v>
      </c>
      <c r="J306" s="28" t="s">
        <v>4423</v>
      </c>
      <c r="K306" s="28" t="s">
        <v>48</v>
      </c>
      <c r="L306" s="27" t="s">
        <v>801</v>
      </c>
      <c r="M306" s="27" t="s">
        <v>802</v>
      </c>
      <c r="N306" s="27">
        <v>3837020</v>
      </c>
      <c r="O306" s="27" t="s">
        <v>803</v>
      </c>
      <c r="P306" s="28"/>
      <c r="Q306" s="28"/>
      <c r="R306" s="28"/>
      <c r="S306" s="28"/>
      <c r="T306" s="28"/>
      <c r="U306" s="29"/>
      <c r="V306" s="29"/>
      <c r="W306" s="28"/>
      <c r="X306" s="30"/>
      <c r="Y306" s="28"/>
      <c r="Z306" s="28"/>
      <c r="AA306" s="31" t="str">
        <f t="shared" si="7"/>
        <v/>
      </c>
      <c r="AB306" s="29"/>
      <c r="AC306" s="29"/>
      <c r="AD306" s="29"/>
      <c r="AE306" s="27" t="s">
        <v>897</v>
      </c>
      <c r="AF306" s="28" t="s">
        <v>54</v>
      </c>
      <c r="AG306" s="27" t="s">
        <v>511</v>
      </c>
    </row>
    <row r="307" spans="1:33" s="32" customFormat="1" ht="63.75" x14ac:dyDescent="0.25">
      <c r="A307" s="25" t="s">
        <v>799</v>
      </c>
      <c r="B307" s="26">
        <v>31161504</v>
      </c>
      <c r="C307" s="27" t="s">
        <v>953</v>
      </c>
      <c r="D307" s="27" t="s">
        <v>4386</v>
      </c>
      <c r="E307" s="26" t="s">
        <v>4400</v>
      </c>
      <c r="F307" s="26" t="s">
        <v>4512</v>
      </c>
      <c r="G307" s="38" t="s">
        <v>4525</v>
      </c>
      <c r="H307" s="36">
        <v>10000000</v>
      </c>
      <c r="I307" s="36">
        <v>10000000</v>
      </c>
      <c r="J307" s="28" t="s">
        <v>4423</v>
      </c>
      <c r="K307" s="28" t="s">
        <v>48</v>
      </c>
      <c r="L307" s="27" t="s">
        <v>801</v>
      </c>
      <c r="M307" s="27" t="s">
        <v>802</v>
      </c>
      <c r="N307" s="27">
        <v>3837020</v>
      </c>
      <c r="O307" s="27" t="s">
        <v>803</v>
      </c>
      <c r="P307" s="28"/>
      <c r="Q307" s="28"/>
      <c r="R307" s="28"/>
      <c r="S307" s="28"/>
      <c r="T307" s="28"/>
      <c r="U307" s="29"/>
      <c r="V307" s="29"/>
      <c r="W307" s="28"/>
      <c r="X307" s="30"/>
      <c r="Y307" s="28"/>
      <c r="Z307" s="28"/>
      <c r="AA307" s="31" t="str">
        <f t="shared" si="7"/>
        <v/>
      </c>
      <c r="AB307" s="29"/>
      <c r="AC307" s="29"/>
      <c r="AD307" s="29"/>
      <c r="AE307" s="27" t="s">
        <v>933</v>
      </c>
      <c r="AF307" s="28" t="s">
        <v>54</v>
      </c>
      <c r="AG307" s="27" t="s">
        <v>511</v>
      </c>
    </row>
    <row r="308" spans="1:33" s="32" customFormat="1" ht="63.75" x14ac:dyDescent="0.25">
      <c r="A308" s="25" t="s">
        <v>799</v>
      </c>
      <c r="B308" s="26" t="s">
        <v>4379</v>
      </c>
      <c r="C308" s="27" t="s">
        <v>954</v>
      </c>
      <c r="D308" s="27" t="s">
        <v>4387</v>
      </c>
      <c r="E308" s="26" t="s">
        <v>4397</v>
      </c>
      <c r="F308" s="26" t="s">
        <v>4512</v>
      </c>
      <c r="G308" s="38" t="s">
        <v>4525</v>
      </c>
      <c r="H308" s="36">
        <v>20000000</v>
      </c>
      <c r="I308" s="36">
        <v>20000000</v>
      </c>
      <c r="J308" s="28" t="s">
        <v>4423</v>
      </c>
      <c r="K308" s="28" t="s">
        <v>48</v>
      </c>
      <c r="L308" s="27" t="s">
        <v>801</v>
      </c>
      <c r="M308" s="27" t="s">
        <v>802</v>
      </c>
      <c r="N308" s="27">
        <v>3837020</v>
      </c>
      <c r="O308" s="27" t="s">
        <v>803</v>
      </c>
      <c r="P308" s="28"/>
      <c r="Q308" s="28"/>
      <c r="R308" s="28"/>
      <c r="S308" s="28"/>
      <c r="T308" s="28"/>
      <c r="U308" s="29"/>
      <c r="V308" s="29"/>
      <c r="W308" s="28"/>
      <c r="X308" s="30"/>
      <c r="Y308" s="28"/>
      <c r="Z308" s="28"/>
      <c r="AA308" s="31" t="str">
        <f t="shared" si="7"/>
        <v/>
      </c>
      <c r="AB308" s="29"/>
      <c r="AC308" s="29"/>
      <c r="AD308" s="29"/>
      <c r="AE308" s="27" t="s">
        <v>929</v>
      </c>
      <c r="AF308" s="28" t="s">
        <v>54</v>
      </c>
      <c r="AG308" s="27" t="s">
        <v>511</v>
      </c>
    </row>
    <row r="309" spans="1:33" s="32" customFormat="1" ht="63.75" x14ac:dyDescent="0.25">
      <c r="A309" s="25" t="s">
        <v>799</v>
      </c>
      <c r="B309" s="26">
        <v>81101701</v>
      </c>
      <c r="C309" s="27" t="s">
        <v>955</v>
      </c>
      <c r="D309" s="27" t="s">
        <v>4385</v>
      </c>
      <c r="E309" s="26" t="s">
        <v>4399</v>
      </c>
      <c r="F309" s="26" t="s">
        <v>4512</v>
      </c>
      <c r="G309" s="38" t="s">
        <v>4525</v>
      </c>
      <c r="H309" s="36">
        <v>12000000</v>
      </c>
      <c r="I309" s="36">
        <v>12000000</v>
      </c>
      <c r="J309" s="28" t="s">
        <v>4423</v>
      </c>
      <c r="K309" s="28" t="s">
        <v>48</v>
      </c>
      <c r="L309" s="27" t="s">
        <v>801</v>
      </c>
      <c r="M309" s="27" t="s">
        <v>802</v>
      </c>
      <c r="N309" s="27">
        <v>3837020</v>
      </c>
      <c r="O309" s="27" t="s">
        <v>803</v>
      </c>
      <c r="P309" s="28"/>
      <c r="Q309" s="28"/>
      <c r="R309" s="28"/>
      <c r="S309" s="28"/>
      <c r="T309" s="28"/>
      <c r="U309" s="29"/>
      <c r="V309" s="29"/>
      <c r="W309" s="28"/>
      <c r="X309" s="30"/>
      <c r="Y309" s="28"/>
      <c r="Z309" s="28"/>
      <c r="AA309" s="31" t="str">
        <f t="shared" si="7"/>
        <v/>
      </c>
      <c r="AB309" s="29"/>
      <c r="AC309" s="29"/>
      <c r="AD309" s="29"/>
      <c r="AE309" s="27" t="s">
        <v>929</v>
      </c>
      <c r="AF309" s="28" t="s">
        <v>54</v>
      </c>
      <c r="AG309" s="27" t="s">
        <v>511</v>
      </c>
    </row>
    <row r="310" spans="1:33" s="32" customFormat="1" ht="63.75" x14ac:dyDescent="0.25">
      <c r="A310" s="25" t="s">
        <v>799</v>
      </c>
      <c r="B310" s="26" t="s">
        <v>4339</v>
      </c>
      <c r="C310" s="27" t="s">
        <v>956</v>
      </c>
      <c r="D310" s="27" t="s">
        <v>4383</v>
      </c>
      <c r="E310" s="26" t="s">
        <v>4405</v>
      </c>
      <c r="F310" s="35" t="s">
        <v>4522</v>
      </c>
      <c r="G310" s="38" t="s">
        <v>4525</v>
      </c>
      <c r="H310" s="36">
        <v>1663598644</v>
      </c>
      <c r="I310" s="36">
        <v>1263600000</v>
      </c>
      <c r="J310" s="28" t="s">
        <v>4424</v>
      </c>
      <c r="K310" s="28" t="s">
        <v>4425</v>
      </c>
      <c r="L310" s="27" t="s">
        <v>801</v>
      </c>
      <c r="M310" s="27" t="s">
        <v>802</v>
      </c>
      <c r="N310" s="27">
        <v>3837020</v>
      </c>
      <c r="O310" s="27" t="s">
        <v>803</v>
      </c>
      <c r="P310" s="28"/>
      <c r="Q310" s="28"/>
      <c r="R310" s="28"/>
      <c r="S310" s="28"/>
      <c r="T310" s="28"/>
      <c r="U310" s="29"/>
      <c r="V310" s="29"/>
      <c r="W310" s="28"/>
      <c r="X310" s="30"/>
      <c r="Y310" s="28"/>
      <c r="Z310" s="28"/>
      <c r="AA310" s="31" t="str">
        <f t="shared" si="7"/>
        <v/>
      </c>
      <c r="AB310" s="29"/>
      <c r="AC310" s="29"/>
      <c r="AD310" s="29"/>
      <c r="AE310" s="27" t="s">
        <v>931</v>
      </c>
      <c r="AF310" s="28" t="s">
        <v>54</v>
      </c>
      <c r="AG310" s="27" t="s">
        <v>511</v>
      </c>
    </row>
    <row r="311" spans="1:33" s="32" customFormat="1" ht="63.75" x14ac:dyDescent="0.25">
      <c r="A311" s="25" t="s">
        <v>799</v>
      </c>
      <c r="B311" s="26">
        <v>40161804</v>
      </c>
      <c r="C311" s="27" t="s">
        <v>957</v>
      </c>
      <c r="D311" s="27" t="s">
        <v>4384</v>
      </c>
      <c r="E311" s="26" t="s">
        <v>4405</v>
      </c>
      <c r="F311" s="26" t="s">
        <v>4512</v>
      </c>
      <c r="G311" s="38" t="s">
        <v>4525</v>
      </c>
      <c r="H311" s="36">
        <v>78100466</v>
      </c>
      <c r="I311" s="36">
        <v>78100466</v>
      </c>
      <c r="J311" s="28" t="s">
        <v>4423</v>
      </c>
      <c r="K311" s="28" t="s">
        <v>48</v>
      </c>
      <c r="L311" s="27" t="s">
        <v>801</v>
      </c>
      <c r="M311" s="27" t="s">
        <v>802</v>
      </c>
      <c r="N311" s="27">
        <v>3837020</v>
      </c>
      <c r="O311" s="27" t="s">
        <v>803</v>
      </c>
      <c r="P311" s="28"/>
      <c r="Q311" s="28"/>
      <c r="R311" s="28"/>
      <c r="S311" s="28"/>
      <c r="T311" s="28"/>
      <c r="U311" s="29"/>
      <c r="V311" s="29"/>
      <c r="W311" s="28"/>
      <c r="X311" s="30"/>
      <c r="Y311" s="28"/>
      <c r="Z311" s="28"/>
      <c r="AA311" s="31" t="str">
        <f t="shared" si="7"/>
        <v/>
      </c>
      <c r="AB311" s="29"/>
      <c r="AC311" s="29"/>
      <c r="AD311" s="29"/>
      <c r="AE311" s="27" t="s">
        <v>901</v>
      </c>
      <c r="AF311" s="28" t="s">
        <v>54</v>
      </c>
      <c r="AG311" s="27" t="s">
        <v>511</v>
      </c>
    </row>
    <row r="312" spans="1:33" s="32" customFormat="1" ht="63.75" x14ac:dyDescent="0.25">
      <c r="A312" s="25" t="s">
        <v>799</v>
      </c>
      <c r="B312" s="26">
        <v>15111510</v>
      </c>
      <c r="C312" s="27" t="s">
        <v>1047</v>
      </c>
      <c r="D312" s="27" t="s">
        <v>4383</v>
      </c>
      <c r="E312" s="26" t="s">
        <v>4408</v>
      </c>
      <c r="F312" s="26" t="s">
        <v>4512</v>
      </c>
      <c r="G312" s="38" t="s">
        <v>4525</v>
      </c>
      <c r="H312" s="36">
        <v>70000000.000000015</v>
      </c>
      <c r="I312" s="36">
        <v>70000000.000000015</v>
      </c>
      <c r="J312" s="28" t="s">
        <v>4423</v>
      </c>
      <c r="K312" s="28" t="s">
        <v>48</v>
      </c>
      <c r="L312" s="27" t="s">
        <v>801</v>
      </c>
      <c r="M312" s="27" t="s">
        <v>802</v>
      </c>
      <c r="N312" s="27">
        <v>3837020</v>
      </c>
      <c r="O312" s="27" t="s">
        <v>803</v>
      </c>
      <c r="P312" s="28"/>
      <c r="Q312" s="28"/>
      <c r="R312" s="28"/>
      <c r="S312" s="28"/>
      <c r="T312" s="28"/>
      <c r="U312" s="29"/>
      <c r="V312" s="29"/>
      <c r="W312" s="28"/>
      <c r="X312" s="30"/>
      <c r="Y312" s="28"/>
      <c r="Z312" s="28"/>
      <c r="AA312" s="31" t="str">
        <f t="shared" si="7"/>
        <v/>
      </c>
      <c r="AB312" s="29"/>
      <c r="AC312" s="29"/>
      <c r="AD312" s="29"/>
      <c r="AE312" s="27" t="s">
        <v>899</v>
      </c>
      <c r="AF312" s="28" t="s">
        <v>54</v>
      </c>
      <c r="AG312" s="27" t="s">
        <v>511</v>
      </c>
    </row>
    <row r="313" spans="1:33" s="32" customFormat="1" ht="63.75" x14ac:dyDescent="0.25">
      <c r="A313" s="25" t="s">
        <v>799</v>
      </c>
      <c r="B313" s="26" t="s">
        <v>958</v>
      </c>
      <c r="C313" s="27" t="s">
        <v>959</v>
      </c>
      <c r="D313" s="27" t="s">
        <v>4383</v>
      </c>
      <c r="E313" s="26" t="s">
        <v>4406</v>
      </c>
      <c r="F313" s="35" t="s">
        <v>4522</v>
      </c>
      <c r="G313" s="38" t="s">
        <v>4525</v>
      </c>
      <c r="H313" s="36">
        <v>2500000</v>
      </c>
      <c r="I313" s="36">
        <v>2500000</v>
      </c>
      <c r="J313" s="28" t="s">
        <v>4423</v>
      </c>
      <c r="K313" s="28" t="s">
        <v>48</v>
      </c>
      <c r="L313" s="27" t="s">
        <v>801</v>
      </c>
      <c r="M313" s="27" t="s">
        <v>802</v>
      </c>
      <c r="N313" s="27">
        <v>3837020</v>
      </c>
      <c r="O313" s="27" t="s">
        <v>803</v>
      </c>
      <c r="P313" s="28"/>
      <c r="Q313" s="28"/>
      <c r="R313" s="28"/>
      <c r="S313" s="28"/>
      <c r="T313" s="28"/>
      <c r="U313" s="29"/>
      <c r="V313" s="29"/>
      <c r="W313" s="28"/>
      <c r="X313" s="30"/>
      <c r="Y313" s="28"/>
      <c r="Z313" s="28"/>
      <c r="AA313" s="31" t="str">
        <f t="shared" si="7"/>
        <v/>
      </c>
      <c r="AB313" s="29"/>
      <c r="AC313" s="29"/>
      <c r="AD313" s="29"/>
      <c r="AE313" s="27" t="s">
        <v>880</v>
      </c>
      <c r="AF313" s="28" t="s">
        <v>54</v>
      </c>
      <c r="AG313" s="27" t="s">
        <v>511</v>
      </c>
    </row>
    <row r="314" spans="1:33" s="32" customFormat="1" ht="63.75" x14ac:dyDescent="0.25">
      <c r="A314" s="25" t="s">
        <v>799</v>
      </c>
      <c r="B314" s="26">
        <v>41121800</v>
      </c>
      <c r="C314" s="27" t="s">
        <v>960</v>
      </c>
      <c r="D314" s="27" t="s">
        <v>4386</v>
      </c>
      <c r="E314" s="26" t="s">
        <v>4397</v>
      </c>
      <c r="F314" s="26" t="s">
        <v>4512</v>
      </c>
      <c r="G314" s="38" t="s">
        <v>4525</v>
      </c>
      <c r="H314" s="36">
        <v>20000000</v>
      </c>
      <c r="I314" s="36">
        <v>20000000</v>
      </c>
      <c r="J314" s="28" t="s">
        <v>4423</v>
      </c>
      <c r="K314" s="28" t="s">
        <v>48</v>
      </c>
      <c r="L314" s="27" t="s">
        <v>801</v>
      </c>
      <c r="M314" s="27" t="s">
        <v>802</v>
      </c>
      <c r="N314" s="27">
        <v>3837020</v>
      </c>
      <c r="O314" s="27" t="s">
        <v>803</v>
      </c>
      <c r="P314" s="28"/>
      <c r="Q314" s="28"/>
      <c r="R314" s="28"/>
      <c r="S314" s="28"/>
      <c r="T314" s="28"/>
      <c r="U314" s="29"/>
      <c r="V314" s="29"/>
      <c r="W314" s="28"/>
      <c r="X314" s="30"/>
      <c r="Y314" s="28"/>
      <c r="Z314" s="28"/>
      <c r="AA314" s="31" t="str">
        <f t="shared" si="7"/>
        <v/>
      </c>
      <c r="AB314" s="29"/>
      <c r="AC314" s="29"/>
      <c r="AD314" s="29"/>
      <c r="AE314" s="27" t="s">
        <v>889</v>
      </c>
      <c r="AF314" s="28" t="s">
        <v>54</v>
      </c>
      <c r="AG314" s="27" t="s">
        <v>511</v>
      </c>
    </row>
    <row r="315" spans="1:33" s="32" customFormat="1" ht="63.75" x14ac:dyDescent="0.25">
      <c r="A315" s="25" t="s">
        <v>799</v>
      </c>
      <c r="B315" s="26">
        <v>41115703</v>
      </c>
      <c r="C315" s="27" t="s">
        <v>961</v>
      </c>
      <c r="D315" s="27" t="s">
        <v>4384</v>
      </c>
      <c r="E315" s="26" t="s">
        <v>4403</v>
      </c>
      <c r="F315" s="26" t="s">
        <v>4512</v>
      </c>
      <c r="G315" s="38" t="s">
        <v>4525</v>
      </c>
      <c r="H315" s="36">
        <v>25000000</v>
      </c>
      <c r="I315" s="36">
        <v>25000000</v>
      </c>
      <c r="J315" s="28" t="s">
        <v>4423</v>
      </c>
      <c r="K315" s="28" t="s">
        <v>48</v>
      </c>
      <c r="L315" s="27" t="s">
        <v>801</v>
      </c>
      <c r="M315" s="27" t="s">
        <v>802</v>
      </c>
      <c r="N315" s="27">
        <v>3837020</v>
      </c>
      <c r="O315" s="27" t="s">
        <v>803</v>
      </c>
      <c r="P315" s="28"/>
      <c r="Q315" s="28"/>
      <c r="R315" s="28"/>
      <c r="S315" s="28"/>
      <c r="T315" s="28"/>
      <c r="U315" s="29"/>
      <c r="V315" s="29"/>
      <c r="W315" s="28"/>
      <c r="X315" s="30"/>
      <c r="Y315" s="28"/>
      <c r="Z315" s="28"/>
      <c r="AA315" s="31" t="str">
        <f t="shared" si="7"/>
        <v/>
      </c>
      <c r="AB315" s="29"/>
      <c r="AC315" s="29"/>
      <c r="AD315" s="29"/>
      <c r="AE315" s="27" t="s">
        <v>889</v>
      </c>
      <c r="AF315" s="28" t="s">
        <v>54</v>
      </c>
      <c r="AG315" s="27" t="s">
        <v>511</v>
      </c>
    </row>
    <row r="316" spans="1:33" s="32" customFormat="1" ht="63.75" x14ac:dyDescent="0.25">
      <c r="A316" s="25" t="s">
        <v>799</v>
      </c>
      <c r="B316" s="26">
        <v>12161500</v>
      </c>
      <c r="C316" s="27" t="s">
        <v>962</v>
      </c>
      <c r="D316" s="27" t="s">
        <v>4387</v>
      </c>
      <c r="E316" s="26" t="s">
        <v>4404</v>
      </c>
      <c r="F316" s="26" t="s">
        <v>4512</v>
      </c>
      <c r="G316" s="38" t="s">
        <v>4525</v>
      </c>
      <c r="H316" s="36">
        <v>80000000</v>
      </c>
      <c r="I316" s="36">
        <v>80000000</v>
      </c>
      <c r="J316" s="28" t="s">
        <v>4423</v>
      </c>
      <c r="K316" s="28" t="s">
        <v>48</v>
      </c>
      <c r="L316" s="27" t="s">
        <v>801</v>
      </c>
      <c r="M316" s="27" t="s">
        <v>802</v>
      </c>
      <c r="N316" s="27">
        <v>3837020</v>
      </c>
      <c r="O316" s="27" t="s">
        <v>803</v>
      </c>
      <c r="P316" s="28"/>
      <c r="Q316" s="28"/>
      <c r="R316" s="28"/>
      <c r="S316" s="28"/>
      <c r="T316" s="28"/>
      <c r="U316" s="29"/>
      <c r="V316" s="29"/>
      <c r="W316" s="28"/>
      <c r="X316" s="30"/>
      <c r="Y316" s="28"/>
      <c r="Z316" s="28"/>
      <c r="AA316" s="31" t="str">
        <f t="shared" si="7"/>
        <v/>
      </c>
      <c r="AB316" s="29"/>
      <c r="AC316" s="29"/>
      <c r="AD316" s="29"/>
      <c r="AE316" s="27" t="s">
        <v>889</v>
      </c>
      <c r="AF316" s="28" t="s">
        <v>54</v>
      </c>
      <c r="AG316" s="27" t="s">
        <v>511</v>
      </c>
    </row>
    <row r="317" spans="1:33" s="32" customFormat="1" ht="63.75" x14ac:dyDescent="0.25">
      <c r="A317" s="25" t="s">
        <v>799</v>
      </c>
      <c r="B317" s="26">
        <v>81141501</v>
      </c>
      <c r="C317" s="27" t="s">
        <v>963</v>
      </c>
      <c r="D317" s="27" t="s">
        <v>4387</v>
      </c>
      <c r="E317" s="26" t="s">
        <v>4408</v>
      </c>
      <c r="F317" s="26" t="s">
        <v>4512</v>
      </c>
      <c r="G317" s="38" t="s">
        <v>4525</v>
      </c>
      <c r="H317" s="36">
        <v>5000000</v>
      </c>
      <c r="I317" s="36">
        <v>5000000</v>
      </c>
      <c r="J317" s="28" t="s">
        <v>4423</v>
      </c>
      <c r="K317" s="28" t="s">
        <v>48</v>
      </c>
      <c r="L317" s="27" t="s">
        <v>801</v>
      </c>
      <c r="M317" s="27" t="s">
        <v>802</v>
      </c>
      <c r="N317" s="27">
        <v>3837020</v>
      </c>
      <c r="O317" s="27" t="s">
        <v>803</v>
      </c>
      <c r="P317" s="28"/>
      <c r="Q317" s="28"/>
      <c r="R317" s="28"/>
      <c r="S317" s="28"/>
      <c r="T317" s="28"/>
      <c r="U317" s="29"/>
      <c r="V317" s="29"/>
      <c r="W317" s="28"/>
      <c r="X317" s="30"/>
      <c r="Y317" s="28"/>
      <c r="Z317" s="28"/>
      <c r="AA317" s="31" t="str">
        <f t="shared" si="7"/>
        <v/>
      </c>
      <c r="AB317" s="29"/>
      <c r="AC317" s="29"/>
      <c r="AD317" s="29"/>
      <c r="AE317" s="27" t="s">
        <v>889</v>
      </c>
      <c r="AF317" s="28" t="s">
        <v>54</v>
      </c>
      <c r="AG317" s="27" t="s">
        <v>511</v>
      </c>
    </row>
    <row r="318" spans="1:33" s="32" customFormat="1" ht="63.75" x14ac:dyDescent="0.25">
      <c r="A318" s="25" t="s">
        <v>799</v>
      </c>
      <c r="B318" s="26">
        <v>47131600</v>
      </c>
      <c r="C318" s="27" t="s">
        <v>964</v>
      </c>
      <c r="D318" s="27" t="s">
        <v>4388</v>
      </c>
      <c r="E318" s="26" t="s">
        <v>4399</v>
      </c>
      <c r="F318" s="26" t="s">
        <v>4512</v>
      </c>
      <c r="G318" s="38" t="s">
        <v>4525</v>
      </c>
      <c r="H318" s="36">
        <v>15000000</v>
      </c>
      <c r="I318" s="36">
        <v>15000000</v>
      </c>
      <c r="J318" s="28" t="s">
        <v>4423</v>
      </c>
      <c r="K318" s="28" t="s">
        <v>48</v>
      </c>
      <c r="L318" s="27" t="s">
        <v>801</v>
      </c>
      <c r="M318" s="27" t="s">
        <v>802</v>
      </c>
      <c r="N318" s="27">
        <v>3837020</v>
      </c>
      <c r="O318" s="27" t="s">
        <v>803</v>
      </c>
      <c r="P318" s="28"/>
      <c r="Q318" s="28"/>
      <c r="R318" s="28"/>
      <c r="S318" s="28"/>
      <c r="T318" s="28"/>
      <c r="U318" s="29"/>
      <c r="V318" s="29"/>
      <c r="W318" s="28"/>
      <c r="X318" s="30"/>
      <c r="Y318" s="28"/>
      <c r="Z318" s="28"/>
      <c r="AA318" s="31" t="str">
        <f t="shared" si="7"/>
        <v/>
      </c>
      <c r="AB318" s="29"/>
      <c r="AC318" s="29"/>
      <c r="AD318" s="29"/>
      <c r="AE318" s="27" t="s">
        <v>880</v>
      </c>
      <c r="AF318" s="28" t="s">
        <v>54</v>
      </c>
      <c r="AG318" s="27" t="s">
        <v>511</v>
      </c>
    </row>
    <row r="319" spans="1:33" s="32" customFormat="1" ht="63.75" x14ac:dyDescent="0.25">
      <c r="A319" s="25" t="s">
        <v>799</v>
      </c>
      <c r="B319" s="26">
        <v>80101703</v>
      </c>
      <c r="C319" s="27" t="s">
        <v>965</v>
      </c>
      <c r="D319" s="27" t="s">
        <v>4383</v>
      </c>
      <c r="E319" s="26" t="s">
        <v>4399</v>
      </c>
      <c r="F319" s="35" t="s">
        <v>4522</v>
      </c>
      <c r="G319" s="38" t="s">
        <v>4525</v>
      </c>
      <c r="H319" s="36">
        <v>3000000</v>
      </c>
      <c r="I319" s="36">
        <v>3000000</v>
      </c>
      <c r="J319" s="28" t="s">
        <v>4423</v>
      </c>
      <c r="K319" s="28" t="s">
        <v>48</v>
      </c>
      <c r="L319" s="27" t="s">
        <v>801</v>
      </c>
      <c r="M319" s="27" t="s">
        <v>802</v>
      </c>
      <c r="N319" s="27">
        <v>3837020</v>
      </c>
      <c r="O319" s="27" t="s">
        <v>803</v>
      </c>
      <c r="P319" s="28"/>
      <c r="Q319" s="28"/>
      <c r="R319" s="28"/>
      <c r="S319" s="28"/>
      <c r="T319" s="28"/>
      <c r="U319" s="29"/>
      <c r="V319" s="29"/>
      <c r="W319" s="28"/>
      <c r="X319" s="30"/>
      <c r="Y319" s="28"/>
      <c r="Z319" s="28"/>
      <c r="AA319" s="31" t="str">
        <f t="shared" si="7"/>
        <v/>
      </c>
      <c r="AB319" s="29"/>
      <c r="AC319" s="29"/>
      <c r="AD319" s="29"/>
      <c r="AE319" s="27" t="s">
        <v>880</v>
      </c>
      <c r="AF319" s="28" t="s">
        <v>54</v>
      </c>
      <c r="AG319" s="27" t="s">
        <v>511</v>
      </c>
    </row>
    <row r="320" spans="1:33" s="32" customFormat="1" ht="63.75" x14ac:dyDescent="0.25">
      <c r="A320" s="25" t="s">
        <v>799</v>
      </c>
      <c r="B320" s="26">
        <v>80101703</v>
      </c>
      <c r="C320" s="27" t="s">
        <v>966</v>
      </c>
      <c r="D320" s="27" t="s">
        <v>4383</v>
      </c>
      <c r="E320" s="26" t="s">
        <v>4405</v>
      </c>
      <c r="F320" s="35" t="s">
        <v>4522</v>
      </c>
      <c r="G320" s="38" t="s">
        <v>4525</v>
      </c>
      <c r="H320" s="36">
        <v>142952000</v>
      </c>
      <c r="I320" s="36">
        <v>142952000</v>
      </c>
      <c r="J320" s="28" t="s">
        <v>4423</v>
      </c>
      <c r="K320" s="28" t="s">
        <v>48</v>
      </c>
      <c r="L320" s="27" t="s">
        <v>801</v>
      </c>
      <c r="M320" s="27" t="s">
        <v>802</v>
      </c>
      <c r="N320" s="27">
        <v>3837020</v>
      </c>
      <c r="O320" s="27" t="s">
        <v>803</v>
      </c>
      <c r="P320" s="28"/>
      <c r="Q320" s="28"/>
      <c r="R320" s="28"/>
      <c r="S320" s="28"/>
      <c r="T320" s="28"/>
      <c r="U320" s="29"/>
      <c r="V320" s="29"/>
      <c r="W320" s="28"/>
      <c r="X320" s="30"/>
      <c r="Y320" s="28"/>
      <c r="Z320" s="28"/>
      <c r="AA320" s="31" t="str">
        <f t="shared" si="7"/>
        <v/>
      </c>
      <c r="AB320" s="29"/>
      <c r="AC320" s="29"/>
      <c r="AD320" s="29"/>
      <c r="AE320" s="27" t="s">
        <v>967</v>
      </c>
      <c r="AF320" s="28" t="s">
        <v>54</v>
      </c>
      <c r="AG320" s="27" t="s">
        <v>511</v>
      </c>
    </row>
    <row r="321" spans="1:33" s="32" customFormat="1" ht="63.75" x14ac:dyDescent="0.25">
      <c r="A321" s="25" t="s">
        <v>799</v>
      </c>
      <c r="B321" s="26" t="s">
        <v>4340</v>
      </c>
      <c r="C321" s="27" t="s">
        <v>968</v>
      </c>
      <c r="D321" s="27" t="s">
        <v>4383</v>
      </c>
      <c r="E321" s="26" t="s">
        <v>4405</v>
      </c>
      <c r="F321" s="28" t="s">
        <v>4504</v>
      </c>
      <c r="G321" s="38" t="s">
        <v>4525</v>
      </c>
      <c r="H321" s="36">
        <v>1575132312</v>
      </c>
      <c r="I321" s="36">
        <v>1575132312</v>
      </c>
      <c r="J321" s="28" t="s">
        <v>4423</v>
      </c>
      <c r="K321" s="28" t="s">
        <v>48</v>
      </c>
      <c r="L321" s="27" t="s">
        <v>801</v>
      </c>
      <c r="M321" s="27" t="s">
        <v>802</v>
      </c>
      <c r="N321" s="27">
        <v>3837020</v>
      </c>
      <c r="O321" s="27" t="s">
        <v>803</v>
      </c>
      <c r="P321" s="28"/>
      <c r="Q321" s="28"/>
      <c r="R321" s="28"/>
      <c r="S321" s="28"/>
      <c r="T321" s="28"/>
      <c r="U321" s="29"/>
      <c r="V321" s="29"/>
      <c r="W321" s="28"/>
      <c r="X321" s="30"/>
      <c r="Y321" s="28"/>
      <c r="Z321" s="28"/>
      <c r="AA321" s="31" t="str">
        <f t="shared" si="7"/>
        <v/>
      </c>
      <c r="AB321" s="29"/>
      <c r="AC321" s="29"/>
      <c r="AD321" s="29"/>
      <c r="AE321" s="27" t="s">
        <v>969</v>
      </c>
      <c r="AF321" s="28" t="s">
        <v>54</v>
      </c>
      <c r="AG321" s="27" t="s">
        <v>511</v>
      </c>
    </row>
    <row r="322" spans="1:33" s="32" customFormat="1" ht="63.75" x14ac:dyDescent="0.25">
      <c r="A322" s="25" t="s">
        <v>799</v>
      </c>
      <c r="B322" s="26">
        <v>78131800</v>
      </c>
      <c r="C322" s="27" t="s">
        <v>970</v>
      </c>
      <c r="D322" s="27" t="s">
        <v>4383</v>
      </c>
      <c r="E322" s="26" t="s">
        <v>4407</v>
      </c>
      <c r="F322" s="26" t="s">
        <v>4512</v>
      </c>
      <c r="G322" s="38" t="s">
        <v>4525</v>
      </c>
      <c r="H322" s="36">
        <v>73920000</v>
      </c>
      <c r="I322" s="36">
        <v>73920000</v>
      </c>
      <c r="J322" s="28" t="s">
        <v>4423</v>
      </c>
      <c r="K322" s="28" t="s">
        <v>48</v>
      </c>
      <c r="L322" s="27" t="s">
        <v>801</v>
      </c>
      <c r="M322" s="27" t="s">
        <v>802</v>
      </c>
      <c r="N322" s="27">
        <v>3837020</v>
      </c>
      <c r="O322" s="27" t="s">
        <v>803</v>
      </c>
      <c r="P322" s="28"/>
      <c r="Q322" s="28"/>
      <c r="R322" s="28"/>
      <c r="S322" s="28"/>
      <c r="T322" s="28"/>
      <c r="U322" s="29"/>
      <c r="V322" s="29"/>
      <c r="W322" s="28"/>
      <c r="X322" s="30"/>
      <c r="Y322" s="28"/>
      <c r="Z322" s="28"/>
      <c r="AA322" s="31" t="str">
        <f t="shared" si="7"/>
        <v/>
      </c>
      <c r="AB322" s="29"/>
      <c r="AC322" s="29"/>
      <c r="AD322" s="29"/>
      <c r="AE322" s="27" t="s">
        <v>971</v>
      </c>
      <c r="AF322" s="28" t="s">
        <v>54</v>
      </c>
      <c r="AG322" s="27" t="s">
        <v>511</v>
      </c>
    </row>
    <row r="323" spans="1:33" s="32" customFormat="1" ht="63.75" x14ac:dyDescent="0.25">
      <c r="A323" s="25" t="s">
        <v>799</v>
      </c>
      <c r="B323" s="26">
        <v>82101503</v>
      </c>
      <c r="C323" s="27" t="s">
        <v>972</v>
      </c>
      <c r="D323" s="27" t="s">
        <v>4383</v>
      </c>
      <c r="E323" s="26" t="s">
        <v>4398</v>
      </c>
      <c r="F323" s="35" t="s">
        <v>4522</v>
      </c>
      <c r="G323" s="38" t="s">
        <v>4525</v>
      </c>
      <c r="H323" s="36">
        <v>3000000000</v>
      </c>
      <c r="I323" s="36">
        <v>1849583715</v>
      </c>
      <c r="J323" s="28" t="s">
        <v>4424</v>
      </c>
      <c r="K323" s="28" t="s">
        <v>4425</v>
      </c>
      <c r="L323" s="27" t="s">
        <v>801</v>
      </c>
      <c r="M323" s="27" t="s">
        <v>802</v>
      </c>
      <c r="N323" s="27">
        <v>3837020</v>
      </c>
      <c r="O323" s="27" t="s">
        <v>803</v>
      </c>
      <c r="P323" s="28"/>
      <c r="Q323" s="28"/>
      <c r="R323" s="28"/>
      <c r="S323" s="28"/>
      <c r="T323" s="28"/>
      <c r="U323" s="29"/>
      <c r="V323" s="29"/>
      <c r="W323" s="28"/>
      <c r="X323" s="30"/>
      <c r="Y323" s="28"/>
      <c r="Z323" s="28"/>
      <c r="AA323" s="31" t="str">
        <f t="shared" si="7"/>
        <v/>
      </c>
      <c r="AB323" s="29"/>
      <c r="AC323" s="29"/>
      <c r="AD323" s="29"/>
      <c r="AE323" s="27" t="s">
        <v>973</v>
      </c>
      <c r="AF323" s="28" t="s">
        <v>54</v>
      </c>
      <c r="AG323" s="27" t="s">
        <v>511</v>
      </c>
    </row>
    <row r="324" spans="1:33" s="32" customFormat="1" ht="63.75" x14ac:dyDescent="0.25">
      <c r="A324" s="25" t="s">
        <v>799</v>
      </c>
      <c r="B324" s="26">
        <v>82101503</v>
      </c>
      <c r="C324" s="27" t="s">
        <v>974</v>
      </c>
      <c r="D324" s="27" t="s">
        <v>4388</v>
      </c>
      <c r="E324" s="26" t="s">
        <v>4405</v>
      </c>
      <c r="F324" s="35" t="s">
        <v>4522</v>
      </c>
      <c r="G324" s="38" t="s">
        <v>4525</v>
      </c>
      <c r="H324" s="36">
        <v>6000000000</v>
      </c>
      <c r="I324" s="36">
        <v>6000000000</v>
      </c>
      <c r="J324" s="28" t="s">
        <v>4423</v>
      </c>
      <c r="K324" s="28" t="s">
        <v>48</v>
      </c>
      <c r="L324" s="27" t="s">
        <v>801</v>
      </c>
      <c r="M324" s="27" t="s">
        <v>802</v>
      </c>
      <c r="N324" s="27">
        <v>3837020</v>
      </c>
      <c r="O324" s="27" t="s">
        <v>803</v>
      </c>
      <c r="P324" s="28"/>
      <c r="Q324" s="28"/>
      <c r="R324" s="28"/>
      <c r="S324" s="28"/>
      <c r="T324" s="28"/>
      <c r="U324" s="29"/>
      <c r="V324" s="29"/>
      <c r="W324" s="28"/>
      <c r="X324" s="30"/>
      <c r="Y324" s="28"/>
      <c r="Z324" s="28"/>
      <c r="AA324" s="31" t="str">
        <f t="shared" si="7"/>
        <v/>
      </c>
      <c r="AB324" s="29"/>
      <c r="AC324" s="29"/>
      <c r="AD324" s="29"/>
      <c r="AE324" s="27" t="s">
        <v>975</v>
      </c>
      <c r="AF324" s="28" t="s">
        <v>54</v>
      </c>
      <c r="AG324" s="27" t="s">
        <v>511</v>
      </c>
    </row>
    <row r="325" spans="1:33" s="32" customFormat="1" ht="63.75" x14ac:dyDescent="0.25">
      <c r="A325" s="25" t="s">
        <v>799</v>
      </c>
      <c r="B325" s="26">
        <v>80111620</v>
      </c>
      <c r="C325" s="27" t="s">
        <v>976</v>
      </c>
      <c r="D325" s="27" t="s">
        <v>4383</v>
      </c>
      <c r="E325" s="26" t="s">
        <v>4398</v>
      </c>
      <c r="F325" s="28" t="s">
        <v>4504</v>
      </c>
      <c r="G325" s="38" t="s">
        <v>4525</v>
      </c>
      <c r="H325" s="36">
        <v>1304201676</v>
      </c>
      <c r="I325" s="36">
        <v>1304201676</v>
      </c>
      <c r="J325" s="28" t="s">
        <v>4423</v>
      </c>
      <c r="K325" s="28" t="s">
        <v>48</v>
      </c>
      <c r="L325" s="27" t="s">
        <v>801</v>
      </c>
      <c r="M325" s="27" t="s">
        <v>802</v>
      </c>
      <c r="N325" s="27">
        <v>3837020</v>
      </c>
      <c r="O325" s="27" t="s">
        <v>803</v>
      </c>
      <c r="P325" s="28"/>
      <c r="Q325" s="28"/>
      <c r="R325" s="28"/>
      <c r="S325" s="28"/>
      <c r="T325" s="28"/>
      <c r="U325" s="29"/>
      <c r="V325" s="29"/>
      <c r="W325" s="28"/>
      <c r="X325" s="30"/>
      <c r="Y325" s="28"/>
      <c r="Z325" s="28"/>
      <c r="AA325" s="31" t="str">
        <f t="shared" si="7"/>
        <v/>
      </c>
      <c r="AB325" s="29"/>
      <c r="AC325" s="29"/>
      <c r="AD325" s="29"/>
      <c r="AE325" s="27" t="s">
        <v>977</v>
      </c>
      <c r="AF325" s="28" t="s">
        <v>54</v>
      </c>
      <c r="AG325" s="27" t="s">
        <v>511</v>
      </c>
    </row>
    <row r="326" spans="1:33" s="32" customFormat="1" ht="63.75" x14ac:dyDescent="0.25">
      <c r="A326" s="25" t="s">
        <v>799</v>
      </c>
      <c r="B326" s="26">
        <v>93141506</v>
      </c>
      <c r="C326" s="27" t="s">
        <v>978</v>
      </c>
      <c r="D326" s="27" t="s">
        <v>4383</v>
      </c>
      <c r="E326" s="26" t="s">
        <v>4398</v>
      </c>
      <c r="F326" s="26" t="s">
        <v>4512</v>
      </c>
      <c r="G326" s="38" t="s">
        <v>4525</v>
      </c>
      <c r="H326" s="36">
        <v>79200000</v>
      </c>
      <c r="I326" s="36">
        <v>79200000</v>
      </c>
      <c r="J326" s="28" t="s">
        <v>4423</v>
      </c>
      <c r="K326" s="28" t="s">
        <v>48</v>
      </c>
      <c r="L326" s="27" t="s">
        <v>801</v>
      </c>
      <c r="M326" s="27" t="s">
        <v>802</v>
      </c>
      <c r="N326" s="27" t="s">
        <v>979</v>
      </c>
      <c r="O326" s="27" t="s">
        <v>803</v>
      </c>
      <c r="P326" s="28"/>
      <c r="Q326" s="28"/>
      <c r="R326" s="28"/>
      <c r="S326" s="28"/>
      <c r="T326" s="28"/>
      <c r="U326" s="29"/>
      <c r="V326" s="29"/>
      <c r="W326" s="28"/>
      <c r="X326" s="30"/>
      <c r="Y326" s="28"/>
      <c r="Z326" s="28"/>
      <c r="AA326" s="31" t="str">
        <f t="shared" si="7"/>
        <v/>
      </c>
      <c r="AB326" s="29"/>
      <c r="AC326" s="29"/>
      <c r="AD326" s="29"/>
      <c r="AE326" s="27" t="s">
        <v>980</v>
      </c>
      <c r="AF326" s="28" t="s">
        <v>54</v>
      </c>
      <c r="AG326" s="27" t="s">
        <v>511</v>
      </c>
    </row>
    <row r="327" spans="1:33" s="32" customFormat="1" ht="63.75" x14ac:dyDescent="0.25">
      <c r="A327" s="25" t="s">
        <v>799</v>
      </c>
      <c r="B327" s="26">
        <v>93141506</v>
      </c>
      <c r="C327" s="27" t="s">
        <v>981</v>
      </c>
      <c r="D327" s="27" t="s">
        <v>4387</v>
      </c>
      <c r="E327" s="26" t="s">
        <v>4400</v>
      </c>
      <c r="F327" s="26" t="s">
        <v>4512</v>
      </c>
      <c r="G327" s="38" t="s">
        <v>4525</v>
      </c>
      <c r="H327" s="36">
        <v>20000000</v>
      </c>
      <c r="I327" s="36">
        <v>20000000</v>
      </c>
      <c r="J327" s="28" t="s">
        <v>4423</v>
      </c>
      <c r="K327" s="28" t="s">
        <v>48</v>
      </c>
      <c r="L327" s="27" t="s">
        <v>801</v>
      </c>
      <c r="M327" s="27" t="s">
        <v>802</v>
      </c>
      <c r="N327" s="27">
        <v>3837020</v>
      </c>
      <c r="O327" s="27" t="s">
        <v>803</v>
      </c>
      <c r="P327" s="28"/>
      <c r="Q327" s="28"/>
      <c r="R327" s="28"/>
      <c r="S327" s="28"/>
      <c r="T327" s="28"/>
      <c r="U327" s="29"/>
      <c r="V327" s="29"/>
      <c r="W327" s="28"/>
      <c r="X327" s="30"/>
      <c r="Y327" s="28"/>
      <c r="Z327" s="28"/>
      <c r="AA327" s="31" t="str">
        <f t="shared" si="7"/>
        <v/>
      </c>
      <c r="AB327" s="29"/>
      <c r="AC327" s="29"/>
      <c r="AD327" s="29"/>
      <c r="AE327" s="27" t="s">
        <v>980</v>
      </c>
      <c r="AF327" s="28" t="s">
        <v>54</v>
      </c>
      <c r="AG327" s="27" t="s">
        <v>511</v>
      </c>
    </row>
    <row r="328" spans="1:33" s="32" customFormat="1" ht="63.75" x14ac:dyDescent="0.25">
      <c r="A328" s="25" t="s">
        <v>799</v>
      </c>
      <c r="B328" s="26">
        <v>92121704</v>
      </c>
      <c r="C328" s="27" t="s">
        <v>982</v>
      </c>
      <c r="D328" s="27" t="s">
        <v>4389</v>
      </c>
      <c r="E328" s="26" t="s">
        <v>4404</v>
      </c>
      <c r="F328" s="35" t="s">
        <v>4522</v>
      </c>
      <c r="G328" s="38" t="s">
        <v>4525</v>
      </c>
      <c r="H328" s="36">
        <v>300000000</v>
      </c>
      <c r="I328" s="36">
        <v>300000000</v>
      </c>
      <c r="J328" s="28" t="s">
        <v>4423</v>
      </c>
      <c r="K328" s="28" t="s">
        <v>48</v>
      </c>
      <c r="L328" s="27" t="s">
        <v>801</v>
      </c>
      <c r="M328" s="27" t="s">
        <v>802</v>
      </c>
      <c r="N328" s="27">
        <v>3837020</v>
      </c>
      <c r="O328" s="27" t="s">
        <v>803</v>
      </c>
      <c r="P328" s="28" t="s">
        <v>826</v>
      </c>
      <c r="Q328" s="28" t="s">
        <v>831</v>
      </c>
      <c r="R328" s="28" t="s">
        <v>828</v>
      </c>
      <c r="S328" s="28">
        <v>220155001</v>
      </c>
      <c r="T328" s="28" t="s">
        <v>831</v>
      </c>
      <c r="U328" s="29" t="s">
        <v>829</v>
      </c>
      <c r="V328" s="29"/>
      <c r="W328" s="28"/>
      <c r="X328" s="30"/>
      <c r="Y328" s="28"/>
      <c r="Z328" s="28"/>
      <c r="AA328" s="31" t="str">
        <f t="shared" si="7"/>
        <v/>
      </c>
      <c r="AB328" s="29"/>
      <c r="AC328" s="29"/>
      <c r="AD328" s="29"/>
      <c r="AE328" s="27" t="s">
        <v>812</v>
      </c>
      <c r="AF328" s="28" t="s">
        <v>54</v>
      </c>
      <c r="AG328" s="27" t="s">
        <v>511</v>
      </c>
    </row>
    <row r="329" spans="1:33" s="32" customFormat="1" ht="63.75" x14ac:dyDescent="0.25">
      <c r="A329" s="25" t="s">
        <v>799</v>
      </c>
      <c r="B329" s="26">
        <v>81112200</v>
      </c>
      <c r="C329" s="27" t="s">
        <v>983</v>
      </c>
      <c r="D329" s="27" t="s">
        <v>4385</v>
      </c>
      <c r="E329" s="26" t="s">
        <v>4404</v>
      </c>
      <c r="F329" s="26" t="s">
        <v>4512</v>
      </c>
      <c r="G329" s="38" t="s">
        <v>4525</v>
      </c>
      <c r="H329" s="36">
        <v>25000000</v>
      </c>
      <c r="I329" s="36">
        <v>25000000</v>
      </c>
      <c r="J329" s="28" t="s">
        <v>4423</v>
      </c>
      <c r="K329" s="28" t="s">
        <v>48</v>
      </c>
      <c r="L329" s="27" t="s">
        <v>801</v>
      </c>
      <c r="M329" s="27" t="s">
        <v>802</v>
      </c>
      <c r="N329" s="27">
        <v>3837020</v>
      </c>
      <c r="O329" s="27" t="s">
        <v>803</v>
      </c>
      <c r="P329" s="28" t="s">
        <v>826</v>
      </c>
      <c r="Q329" s="28" t="s">
        <v>831</v>
      </c>
      <c r="R329" s="28" t="s">
        <v>828</v>
      </c>
      <c r="S329" s="28">
        <v>220155001</v>
      </c>
      <c r="T329" s="28" t="s">
        <v>831</v>
      </c>
      <c r="U329" s="29" t="s">
        <v>832</v>
      </c>
      <c r="V329" s="29"/>
      <c r="W329" s="28"/>
      <c r="X329" s="30"/>
      <c r="Y329" s="28"/>
      <c r="Z329" s="28"/>
      <c r="AA329" s="31" t="str">
        <f t="shared" si="7"/>
        <v/>
      </c>
      <c r="AB329" s="29"/>
      <c r="AC329" s="29"/>
      <c r="AD329" s="29"/>
      <c r="AE329" s="27" t="s">
        <v>804</v>
      </c>
      <c r="AF329" s="28" t="s">
        <v>54</v>
      </c>
      <c r="AG329" s="27" t="s">
        <v>511</v>
      </c>
    </row>
    <row r="330" spans="1:33" s="32" customFormat="1" ht="63.75" x14ac:dyDescent="0.25">
      <c r="A330" s="25" t="s">
        <v>799</v>
      </c>
      <c r="B330" s="26">
        <v>41115500</v>
      </c>
      <c r="C330" s="27" t="s">
        <v>984</v>
      </c>
      <c r="D330" s="27" t="s">
        <v>4387</v>
      </c>
      <c r="E330" s="26" t="s">
        <v>4409</v>
      </c>
      <c r="F330" s="26" t="s">
        <v>4512</v>
      </c>
      <c r="G330" s="38" t="s">
        <v>4525</v>
      </c>
      <c r="H330" s="36">
        <v>30000000</v>
      </c>
      <c r="I330" s="36">
        <v>30000000</v>
      </c>
      <c r="J330" s="28" t="s">
        <v>4423</v>
      </c>
      <c r="K330" s="28" t="s">
        <v>48</v>
      </c>
      <c r="L330" s="27" t="s">
        <v>801</v>
      </c>
      <c r="M330" s="27" t="s">
        <v>802</v>
      </c>
      <c r="N330" s="27">
        <v>3837020</v>
      </c>
      <c r="O330" s="27" t="s">
        <v>803</v>
      </c>
      <c r="P330" s="28" t="s">
        <v>826</v>
      </c>
      <c r="Q330" s="28" t="s">
        <v>831</v>
      </c>
      <c r="R330" s="28" t="s">
        <v>828</v>
      </c>
      <c r="S330" s="28">
        <v>220155001</v>
      </c>
      <c r="T330" s="28" t="s">
        <v>831</v>
      </c>
      <c r="U330" s="29" t="s">
        <v>829</v>
      </c>
      <c r="V330" s="29"/>
      <c r="W330" s="28"/>
      <c r="X330" s="30"/>
      <c r="Y330" s="28"/>
      <c r="Z330" s="28"/>
      <c r="AA330" s="31" t="str">
        <f t="shared" si="7"/>
        <v/>
      </c>
      <c r="AB330" s="29"/>
      <c r="AC330" s="29"/>
      <c r="AD330" s="29"/>
      <c r="AE330" s="27" t="s">
        <v>848</v>
      </c>
      <c r="AF330" s="28" t="s">
        <v>54</v>
      </c>
      <c r="AG330" s="27" t="s">
        <v>511</v>
      </c>
    </row>
    <row r="331" spans="1:33" s="32" customFormat="1" ht="63.75" x14ac:dyDescent="0.25">
      <c r="A331" s="25" t="s">
        <v>799</v>
      </c>
      <c r="B331" s="26">
        <v>81112200</v>
      </c>
      <c r="C331" s="27" t="s">
        <v>985</v>
      </c>
      <c r="D331" s="27" t="s">
        <v>4385</v>
      </c>
      <c r="E331" s="26" t="s">
        <v>4400</v>
      </c>
      <c r="F331" s="26" t="s">
        <v>4512</v>
      </c>
      <c r="G331" s="38" t="s">
        <v>4525</v>
      </c>
      <c r="H331" s="36">
        <v>10000000</v>
      </c>
      <c r="I331" s="36">
        <v>10000000</v>
      </c>
      <c r="J331" s="28" t="s">
        <v>4423</v>
      </c>
      <c r="K331" s="28" t="s">
        <v>48</v>
      </c>
      <c r="L331" s="27" t="s">
        <v>801</v>
      </c>
      <c r="M331" s="27" t="s">
        <v>802</v>
      </c>
      <c r="N331" s="27" t="s">
        <v>979</v>
      </c>
      <c r="O331" s="27" t="s">
        <v>803</v>
      </c>
      <c r="P331" s="28" t="s">
        <v>826</v>
      </c>
      <c r="Q331" s="28" t="s">
        <v>831</v>
      </c>
      <c r="R331" s="28" t="s">
        <v>986</v>
      </c>
      <c r="S331" s="28">
        <v>220158001</v>
      </c>
      <c r="T331" s="28" t="s">
        <v>831</v>
      </c>
      <c r="U331" s="29" t="s">
        <v>985</v>
      </c>
      <c r="V331" s="29"/>
      <c r="W331" s="28"/>
      <c r="X331" s="30"/>
      <c r="Y331" s="28"/>
      <c r="Z331" s="28"/>
      <c r="AA331" s="31" t="str">
        <f t="shared" si="7"/>
        <v/>
      </c>
      <c r="AB331" s="29"/>
      <c r="AC331" s="29"/>
      <c r="AD331" s="29"/>
      <c r="AE331" s="27" t="s">
        <v>935</v>
      </c>
      <c r="AF331" s="28" t="s">
        <v>54</v>
      </c>
      <c r="AG331" s="27" t="s">
        <v>511</v>
      </c>
    </row>
    <row r="332" spans="1:33" s="32" customFormat="1" ht="63.75" x14ac:dyDescent="0.25">
      <c r="A332" s="25" t="s">
        <v>799</v>
      </c>
      <c r="B332" s="26">
        <v>43231500</v>
      </c>
      <c r="C332" s="27" t="s">
        <v>987</v>
      </c>
      <c r="D332" s="27" t="s">
        <v>4389</v>
      </c>
      <c r="E332" s="26" t="s">
        <v>4404</v>
      </c>
      <c r="F332" s="26" t="s">
        <v>4524</v>
      </c>
      <c r="G332" s="38" t="s">
        <v>4525</v>
      </c>
      <c r="H332" s="36">
        <v>190000000</v>
      </c>
      <c r="I332" s="36">
        <v>190000000</v>
      </c>
      <c r="J332" s="28" t="s">
        <v>4423</v>
      </c>
      <c r="K332" s="28" t="s">
        <v>48</v>
      </c>
      <c r="L332" s="27" t="s">
        <v>801</v>
      </c>
      <c r="M332" s="27" t="s">
        <v>802</v>
      </c>
      <c r="N332" s="27">
        <v>3837020</v>
      </c>
      <c r="O332" s="27" t="s">
        <v>803</v>
      </c>
      <c r="P332" s="28" t="s">
        <v>826</v>
      </c>
      <c r="Q332" s="28" t="s">
        <v>831</v>
      </c>
      <c r="R332" s="28" t="s">
        <v>986</v>
      </c>
      <c r="S332" s="28">
        <v>220158001</v>
      </c>
      <c r="T332" s="28" t="s">
        <v>831</v>
      </c>
      <c r="U332" s="29" t="s">
        <v>987</v>
      </c>
      <c r="V332" s="29"/>
      <c r="W332" s="28"/>
      <c r="X332" s="30"/>
      <c r="Y332" s="28"/>
      <c r="Z332" s="28"/>
      <c r="AA332" s="31" t="str">
        <f t="shared" si="7"/>
        <v/>
      </c>
      <c r="AB332" s="29"/>
      <c r="AC332" s="29"/>
      <c r="AD332" s="29"/>
      <c r="AE332" s="27" t="s">
        <v>935</v>
      </c>
      <c r="AF332" s="28" t="s">
        <v>54</v>
      </c>
      <c r="AG332" s="27" t="s">
        <v>511</v>
      </c>
    </row>
    <row r="333" spans="1:33" s="32" customFormat="1" ht="63.75" x14ac:dyDescent="0.25">
      <c r="A333" s="25" t="s">
        <v>799</v>
      </c>
      <c r="B333" s="26">
        <v>22101802</v>
      </c>
      <c r="C333" s="27" t="s">
        <v>988</v>
      </c>
      <c r="D333" s="27" t="s">
        <v>4385</v>
      </c>
      <c r="E333" s="26" t="s">
        <v>4400</v>
      </c>
      <c r="F333" s="26" t="s">
        <v>4524</v>
      </c>
      <c r="G333" s="38" t="s">
        <v>4525</v>
      </c>
      <c r="H333" s="36">
        <v>150000000</v>
      </c>
      <c r="I333" s="36">
        <v>150000000</v>
      </c>
      <c r="J333" s="28" t="s">
        <v>4423</v>
      </c>
      <c r="K333" s="28" t="s">
        <v>48</v>
      </c>
      <c r="L333" s="27" t="s">
        <v>801</v>
      </c>
      <c r="M333" s="27" t="s">
        <v>802</v>
      </c>
      <c r="N333" s="27">
        <v>3837020</v>
      </c>
      <c r="O333" s="27" t="s">
        <v>803</v>
      </c>
      <c r="P333" s="28" t="s">
        <v>826</v>
      </c>
      <c r="Q333" s="28" t="s">
        <v>831</v>
      </c>
      <c r="R333" s="28" t="s">
        <v>986</v>
      </c>
      <c r="S333" s="28">
        <v>220158001</v>
      </c>
      <c r="T333" s="28" t="s">
        <v>831</v>
      </c>
      <c r="U333" s="29" t="s">
        <v>988</v>
      </c>
      <c r="V333" s="29"/>
      <c r="W333" s="28"/>
      <c r="X333" s="30"/>
      <c r="Y333" s="28"/>
      <c r="Z333" s="28"/>
      <c r="AA333" s="31" t="str">
        <f t="shared" ref="AA333:AA396" si="8">+IF(AND(W333="",X333="",Y333="",Z333=""),"",IF(AND(W333&lt;&gt;"",X333="",Y333="",Z333=""),0%,IF(AND(W333&lt;&gt;"",X333&lt;&gt;"",Y333="",Z333=""),33%,IF(AND(W333&lt;&gt;"",X333&lt;&gt;"",Y333&lt;&gt;"",Z333=""),66%,IF(AND(W333&lt;&gt;"",X333&lt;&gt;"",Y333&lt;&gt;"",Z333&lt;&gt;""),100%,"Información incompleta")))))</f>
        <v/>
      </c>
      <c r="AB333" s="29"/>
      <c r="AC333" s="29"/>
      <c r="AD333" s="29"/>
      <c r="AE333" s="27" t="s">
        <v>860</v>
      </c>
      <c r="AF333" s="28" t="s">
        <v>54</v>
      </c>
      <c r="AG333" s="27" t="s">
        <v>511</v>
      </c>
    </row>
    <row r="334" spans="1:33" s="32" customFormat="1" ht="63.75" x14ac:dyDescent="0.25">
      <c r="A334" s="25" t="s">
        <v>799</v>
      </c>
      <c r="B334" s="26">
        <v>81141501</v>
      </c>
      <c r="C334" s="27" t="s">
        <v>989</v>
      </c>
      <c r="D334" s="27" t="s">
        <v>4388</v>
      </c>
      <c r="E334" s="26" t="s">
        <v>4402</v>
      </c>
      <c r="F334" s="26" t="s">
        <v>4512</v>
      </c>
      <c r="G334" s="38" t="s">
        <v>4525</v>
      </c>
      <c r="H334" s="36">
        <v>50000000</v>
      </c>
      <c r="I334" s="36">
        <v>50000000</v>
      </c>
      <c r="J334" s="28" t="s">
        <v>4423</v>
      </c>
      <c r="K334" s="28" t="s">
        <v>48</v>
      </c>
      <c r="L334" s="27" t="s">
        <v>801</v>
      </c>
      <c r="M334" s="27" t="s">
        <v>802</v>
      </c>
      <c r="N334" s="27">
        <v>3837020</v>
      </c>
      <c r="O334" s="27" t="s">
        <v>803</v>
      </c>
      <c r="P334" s="28" t="s">
        <v>826</v>
      </c>
      <c r="Q334" s="28" t="s">
        <v>831</v>
      </c>
      <c r="R334" s="28" t="s">
        <v>986</v>
      </c>
      <c r="S334" s="28">
        <v>220158001</v>
      </c>
      <c r="T334" s="28" t="s">
        <v>831</v>
      </c>
      <c r="U334" s="29" t="s">
        <v>989</v>
      </c>
      <c r="V334" s="29"/>
      <c r="W334" s="28"/>
      <c r="X334" s="30"/>
      <c r="Y334" s="28"/>
      <c r="Z334" s="28"/>
      <c r="AA334" s="31" t="str">
        <f t="shared" si="8"/>
        <v/>
      </c>
      <c r="AB334" s="29"/>
      <c r="AC334" s="29"/>
      <c r="AD334" s="29"/>
      <c r="AE334" s="27" t="s">
        <v>889</v>
      </c>
      <c r="AF334" s="28" t="s">
        <v>54</v>
      </c>
      <c r="AG334" s="27" t="s">
        <v>511</v>
      </c>
    </row>
    <row r="335" spans="1:33" s="32" customFormat="1" ht="63.75" x14ac:dyDescent="0.25">
      <c r="A335" s="25" t="s">
        <v>799</v>
      </c>
      <c r="B335" s="26">
        <v>80111700</v>
      </c>
      <c r="C335" s="27" t="s">
        <v>990</v>
      </c>
      <c r="D335" s="27" t="s">
        <v>4390</v>
      </c>
      <c r="E335" s="26" t="s">
        <v>4402</v>
      </c>
      <c r="F335" s="26" t="s">
        <v>4512</v>
      </c>
      <c r="G335" s="38" t="s">
        <v>4525</v>
      </c>
      <c r="H335" s="36">
        <v>20000000</v>
      </c>
      <c r="I335" s="36">
        <v>20000000</v>
      </c>
      <c r="J335" s="28" t="s">
        <v>4423</v>
      </c>
      <c r="K335" s="28" t="s">
        <v>48</v>
      </c>
      <c r="L335" s="27" t="s">
        <v>801</v>
      </c>
      <c r="M335" s="27" t="s">
        <v>802</v>
      </c>
      <c r="N335" s="27">
        <v>3837020</v>
      </c>
      <c r="O335" s="27" t="s">
        <v>803</v>
      </c>
      <c r="P335" s="28" t="s">
        <v>826</v>
      </c>
      <c r="Q335" s="28" t="s">
        <v>831</v>
      </c>
      <c r="R335" s="28" t="s">
        <v>986</v>
      </c>
      <c r="S335" s="28">
        <v>220158001</v>
      </c>
      <c r="T335" s="28" t="s">
        <v>831</v>
      </c>
      <c r="U335" s="29" t="s">
        <v>990</v>
      </c>
      <c r="V335" s="29"/>
      <c r="W335" s="28"/>
      <c r="X335" s="30"/>
      <c r="Y335" s="28"/>
      <c r="Z335" s="28"/>
      <c r="AA335" s="31" t="str">
        <f t="shared" si="8"/>
        <v/>
      </c>
      <c r="AB335" s="29"/>
      <c r="AC335" s="29"/>
      <c r="AD335" s="29"/>
      <c r="AE335" s="27" t="s">
        <v>897</v>
      </c>
      <c r="AF335" s="28" t="s">
        <v>54</v>
      </c>
      <c r="AG335" s="27" t="s">
        <v>511</v>
      </c>
    </row>
    <row r="336" spans="1:33" s="32" customFormat="1" ht="63.75" x14ac:dyDescent="0.25">
      <c r="A336" s="25" t="s">
        <v>799</v>
      </c>
      <c r="B336" s="26">
        <v>32152002</v>
      </c>
      <c r="C336" s="27" t="s">
        <v>991</v>
      </c>
      <c r="D336" s="27" t="s">
        <v>4385</v>
      </c>
      <c r="E336" s="26" t="s">
        <v>4404</v>
      </c>
      <c r="F336" s="26" t="s">
        <v>4524</v>
      </c>
      <c r="G336" s="38" t="s">
        <v>4525</v>
      </c>
      <c r="H336" s="36">
        <v>1800000000</v>
      </c>
      <c r="I336" s="36">
        <v>1800000000</v>
      </c>
      <c r="J336" s="28" t="s">
        <v>4423</v>
      </c>
      <c r="K336" s="28" t="s">
        <v>48</v>
      </c>
      <c r="L336" s="27" t="s">
        <v>801</v>
      </c>
      <c r="M336" s="27" t="s">
        <v>802</v>
      </c>
      <c r="N336" s="27">
        <v>3837020</v>
      </c>
      <c r="O336" s="27" t="s">
        <v>803</v>
      </c>
      <c r="P336" s="28" t="s">
        <v>826</v>
      </c>
      <c r="Q336" s="28" t="s">
        <v>831</v>
      </c>
      <c r="R336" s="28" t="s">
        <v>986</v>
      </c>
      <c r="S336" s="28">
        <v>220158001</v>
      </c>
      <c r="T336" s="28" t="s">
        <v>831</v>
      </c>
      <c r="U336" s="29" t="s">
        <v>991</v>
      </c>
      <c r="V336" s="29"/>
      <c r="W336" s="28"/>
      <c r="X336" s="30"/>
      <c r="Y336" s="28"/>
      <c r="Z336" s="28"/>
      <c r="AA336" s="31" t="str">
        <f t="shared" si="8"/>
        <v/>
      </c>
      <c r="AB336" s="29"/>
      <c r="AC336" s="29"/>
      <c r="AD336" s="29"/>
      <c r="AE336" s="27" t="s">
        <v>929</v>
      </c>
      <c r="AF336" s="28" t="s">
        <v>54</v>
      </c>
      <c r="AG336" s="27" t="s">
        <v>511</v>
      </c>
    </row>
    <row r="337" spans="1:33" s="32" customFormat="1" ht="63.75" x14ac:dyDescent="0.25">
      <c r="A337" s="25" t="s">
        <v>799</v>
      </c>
      <c r="B337" s="26">
        <v>23153100</v>
      </c>
      <c r="C337" s="27" t="s">
        <v>992</v>
      </c>
      <c r="D337" s="27" t="s">
        <v>4386</v>
      </c>
      <c r="E337" s="26" t="s">
        <v>4398</v>
      </c>
      <c r="F337" s="26" t="s">
        <v>4524</v>
      </c>
      <c r="G337" s="38" t="s">
        <v>4525</v>
      </c>
      <c r="H337" s="36">
        <v>1600000000</v>
      </c>
      <c r="I337" s="36">
        <v>1600000000</v>
      </c>
      <c r="J337" s="28" t="s">
        <v>4423</v>
      </c>
      <c r="K337" s="28" t="s">
        <v>48</v>
      </c>
      <c r="L337" s="27" t="s">
        <v>801</v>
      </c>
      <c r="M337" s="27" t="s">
        <v>802</v>
      </c>
      <c r="N337" s="27">
        <v>3837020</v>
      </c>
      <c r="O337" s="27" t="s">
        <v>803</v>
      </c>
      <c r="P337" s="28" t="s">
        <v>826</v>
      </c>
      <c r="Q337" s="28" t="s">
        <v>831</v>
      </c>
      <c r="R337" s="28" t="s">
        <v>986</v>
      </c>
      <c r="S337" s="28">
        <v>220158001</v>
      </c>
      <c r="T337" s="28" t="s">
        <v>831</v>
      </c>
      <c r="U337" s="29" t="s">
        <v>992</v>
      </c>
      <c r="V337" s="29"/>
      <c r="W337" s="28"/>
      <c r="X337" s="30"/>
      <c r="Y337" s="28"/>
      <c r="Z337" s="28"/>
      <c r="AA337" s="31" t="str">
        <f t="shared" si="8"/>
        <v/>
      </c>
      <c r="AB337" s="29"/>
      <c r="AC337" s="29"/>
      <c r="AD337" s="29"/>
      <c r="AE337" s="27" t="s">
        <v>933</v>
      </c>
      <c r="AF337" s="28" t="s">
        <v>54</v>
      </c>
      <c r="AG337" s="27" t="s">
        <v>511</v>
      </c>
    </row>
    <row r="338" spans="1:33" s="32" customFormat="1" ht="63.75" x14ac:dyDescent="0.25">
      <c r="A338" s="25" t="s">
        <v>799</v>
      </c>
      <c r="B338" s="26">
        <v>20121907</v>
      </c>
      <c r="C338" s="27" t="s">
        <v>993</v>
      </c>
      <c r="D338" s="27" t="s">
        <v>4385</v>
      </c>
      <c r="E338" s="26" t="s">
        <v>4402</v>
      </c>
      <c r="F338" s="26" t="s">
        <v>4524</v>
      </c>
      <c r="G338" s="38" t="s">
        <v>4525</v>
      </c>
      <c r="H338" s="36">
        <v>500000000</v>
      </c>
      <c r="I338" s="36">
        <v>500000000</v>
      </c>
      <c r="J338" s="28" t="s">
        <v>4423</v>
      </c>
      <c r="K338" s="28" t="s">
        <v>48</v>
      </c>
      <c r="L338" s="27" t="s">
        <v>801</v>
      </c>
      <c r="M338" s="27" t="s">
        <v>802</v>
      </c>
      <c r="N338" s="27">
        <v>3837020</v>
      </c>
      <c r="O338" s="27" t="s">
        <v>803</v>
      </c>
      <c r="P338" s="28" t="s">
        <v>826</v>
      </c>
      <c r="Q338" s="28" t="s">
        <v>831</v>
      </c>
      <c r="R338" s="28" t="s">
        <v>986</v>
      </c>
      <c r="S338" s="28">
        <v>220158001</v>
      </c>
      <c r="T338" s="28" t="s">
        <v>831</v>
      </c>
      <c r="U338" s="29" t="s">
        <v>993</v>
      </c>
      <c r="V338" s="29"/>
      <c r="W338" s="28"/>
      <c r="X338" s="30"/>
      <c r="Y338" s="28"/>
      <c r="Z338" s="28"/>
      <c r="AA338" s="31" t="str">
        <f t="shared" si="8"/>
        <v/>
      </c>
      <c r="AB338" s="29"/>
      <c r="AC338" s="29"/>
      <c r="AD338" s="29"/>
      <c r="AE338" s="27" t="s">
        <v>901</v>
      </c>
      <c r="AF338" s="28" t="s">
        <v>54</v>
      </c>
      <c r="AG338" s="27" t="s">
        <v>511</v>
      </c>
    </row>
    <row r="339" spans="1:33" s="32" customFormat="1" ht="63.75" x14ac:dyDescent="0.25">
      <c r="A339" s="25" t="s">
        <v>799</v>
      </c>
      <c r="B339" s="26">
        <v>20121907</v>
      </c>
      <c r="C339" s="27" t="s">
        <v>994</v>
      </c>
      <c r="D339" s="27" t="s">
        <v>4385</v>
      </c>
      <c r="E339" s="26" t="s">
        <v>4405</v>
      </c>
      <c r="F339" s="26" t="s">
        <v>4524</v>
      </c>
      <c r="G339" s="38" t="s">
        <v>4525</v>
      </c>
      <c r="H339" s="36">
        <v>1200000000</v>
      </c>
      <c r="I339" s="36">
        <v>1200000000</v>
      </c>
      <c r="J339" s="28" t="s">
        <v>4423</v>
      </c>
      <c r="K339" s="28" t="s">
        <v>48</v>
      </c>
      <c r="L339" s="27" t="s">
        <v>801</v>
      </c>
      <c r="M339" s="27" t="s">
        <v>802</v>
      </c>
      <c r="N339" s="27">
        <v>3837020</v>
      </c>
      <c r="O339" s="27" t="s">
        <v>803</v>
      </c>
      <c r="P339" s="28" t="s">
        <v>826</v>
      </c>
      <c r="Q339" s="28" t="s">
        <v>831</v>
      </c>
      <c r="R339" s="28" t="s">
        <v>986</v>
      </c>
      <c r="S339" s="28">
        <v>220158001</v>
      </c>
      <c r="T339" s="28" t="s">
        <v>831</v>
      </c>
      <c r="U339" s="29" t="s">
        <v>994</v>
      </c>
      <c r="V339" s="29"/>
      <c r="W339" s="28"/>
      <c r="X339" s="30"/>
      <c r="Y339" s="28"/>
      <c r="Z339" s="28"/>
      <c r="AA339" s="31" t="str">
        <f t="shared" si="8"/>
        <v/>
      </c>
      <c r="AB339" s="29"/>
      <c r="AC339" s="29"/>
      <c r="AD339" s="29"/>
      <c r="AE339" s="27" t="s">
        <v>929</v>
      </c>
      <c r="AF339" s="28" t="s">
        <v>54</v>
      </c>
      <c r="AG339" s="27" t="s">
        <v>511</v>
      </c>
    </row>
    <row r="340" spans="1:33" s="32" customFormat="1" ht="63.75" x14ac:dyDescent="0.25">
      <c r="A340" s="25" t="s">
        <v>799</v>
      </c>
      <c r="B340" s="26">
        <v>20121907</v>
      </c>
      <c r="C340" s="27" t="s">
        <v>995</v>
      </c>
      <c r="D340" s="27" t="s">
        <v>4383</v>
      </c>
      <c r="E340" s="26" t="s">
        <v>4402</v>
      </c>
      <c r="F340" s="35" t="s">
        <v>4522</v>
      </c>
      <c r="G340" s="38" t="s">
        <v>4525</v>
      </c>
      <c r="H340" s="36">
        <v>680000000</v>
      </c>
      <c r="I340" s="36">
        <v>680000000</v>
      </c>
      <c r="J340" s="28" t="s">
        <v>4423</v>
      </c>
      <c r="K340" s="28" t="s">
        <v>48</v>
      </c>
      <c r="L340" s="27" t="s">
        <v>801</v>
      </c>
      <c r="M340" s="27" t="s">
        <v>802</v>
      </c>
      <c r="N340" s="27">
        <v>3837020</v>
      </c>
      <c r="O340" s="27" t="s">
        <v>803</v>
      </c>
      <c r="P340" s="28" t="s">
        <v>826</v>
      </c>
      <c r="Q340" s="28" t="s">
        <v>831</v>
      </c>
      <c r="R340" s="28" t="s">
        <v>986</v>
      </c>
      <c r="S340" s="28">
        <v>220158001</v>
      </c>
      <c r="T340" s="28" t="s">
        <v>831</v>
      </c>
      <c r="U340" s="29" t="s">
        <v>995</v>
      </c>
      <c r="V340" s="29"/>
      <c r="W340" s="28"/>
      <c r="X340" s="30"/>
      <c r="Y340" s="28"/>
      <c r="Z340" s="28"/>
      <c r="AA340" s="31" t="str">
        <f t="shared" si="8"/>
        <v/>
      </c>
      <c r="AB340" s="29"/>
      <c r="AC340" s="29"/>
      <c r="AD340" s="29"/>
      <c r="AE340" s="27" t="s">
        <v>931</v>
      </c>
      <c r="AF340" s="28" t="s">
        <v>54</v>
      </c>
      <c r="AG340" s="27" t="s">
        <v>511</v>
      </c>
    </row>
    <row r="341" spans="1:33" s="32" customFormat="1" ht="63.75" x14ac:dyDescent="0.25">
      <c r="A341" s="25" t="s">
        <v>799</v>
      </c>
      <c r="B341" s="26">
        <v>20121907</v>
      </c>
      <c r="C341" s="27" t="s">
        <v>996</v>
      </c>
      <c r="D341" s="27" t="s">
        <v>4387</v>
      </c>
      <c r="E341" s="26" t="s">
        <v>4403</v>
      </c>
      <c r="F341" s="26" t="s">
        <v>4524</v>
      </c>
      <c r="G341" s="38" t="s">
        <v>4525</v>
      </c>
      <c r="H341" s="36">
        <v>500000000</v>
      </c>
      <c r="I341" s="36">
        <v>500000000</v>
      </c>
      <c r="J341" s="28" t="s">
        <v>4423</v>
      </c>
      <c r="K341" s="28" t="s">
        <v>48</v>
      </c>
      <c r="L341" s="27" t="s">
        <v>801</v>
      </c>
      <c r="M341" s="27" t="s">
        <v>802</v>
      </c>
      <c r="N341" s="27">
        <v>3837020</v>
      </c>
      <c r="O341" s="27" t="s">
        <v>803</v>
      </c>
      <c r="P341" s="28" t="s">
        <v>826</v>
      </c>
      <c r="Q341" s="28" t="s">
        <v>831</v>
      </c>
      <c r="R341" s="28" t="s">
        <v>986</v>
      </c>
      <c r="S341" s="28">
        <v>220158001</v>
      </c>
      <c r="T341" s="28" t="s">
        <v>831</v>
      </c>
      <c r="U341" s="29" t="s">
        <v>996</v>
      </c>
      <c r="V341" s="29"/>
      <c r="W341" s="28"/>
      <c r="X341" s="30"/>
      <c r="Y341" s="28"/>
      <c r="Z341" s="28"/>
      <c r="AA341" s="31" t="str">
        <f t="shared" si="8"/>
        <v/>
      </c>
      <c r="AB341" s="29"/>
      <c r="AC341" s="29"/>
      <c r="AD341" s="29"/>
      <c r="AE341" s="27" t="s">
        <v>997</v>
      </c>
      <c r="AF341" s="28" t="s">
        <v>908</v>
      </c>
      <c r="AG341" s="27" t="s">
        <v>511</v>
      </c>
    </row>
    <row r="342" spans="1:33" s="32" customFormat="1" ht="63.75" x14ac:dyDescent="0.25">
      <c r="A342" s="25" t="s">
        <v>799</v>
      </c>
      <c r="B342" s="26">
        <v>81101500</v>
      </c>
      <c r="C342" s="27" t="s">
        <v>998</v>
      </c>
      <c r="D342" s="27" t="s">
        <v>4384</v>
      </c>
      <c r="E342" s="26" t="s">
        <v>4406</v>
      </c>
      <c r="F342" s="28" t="s">
        <v>4504</v>
      </c>
      <c r="G342" s="38" t="s">
        <v>4525</v>
      </c>
      <c r="H342" s="36">
        <v>1185916000</v>
      </c>
      <c r="I342" s="36">
        <v>1185916000</v>
      </c>
      <c r="J342" s="28" t="s">
        <v>4423</v>
      </c>
      <c r="K342" s="28" t="s">
        <v>48</v>
      </c>
      <c r="L342" s="27" t="s">
        <v>801</v>
      </c>
      <c r="M342" s="27" t="s">
        <v>802</v>
      </c>
      <c r="N342" s="27" t="s">
        <v>999</v>
      </c>
      <c r="O342" s="27" t="s">
        <v>803</v>
      </c>
      <c r="P342" s="28" t="s">
        <v>826</v>
      </c>
      <c r="Q342" s="28" t="s">
        <v>831</v>
      </c>
      <c r="R342" s="28" t="s">
        <v>1000</v>
      </c>
      <c r="S342" s="28">
        <v>112350003</v>
      </c>
      <c r="T342" s="28" t="s">
        <v>831</v>
      </c>
      <c r="U342" s="29" t="s">
        <v>998</v>
      </c>
      <c r="V342" s="29"/>
      <c r="W342" s="28"/>
      <c r="X342" s="30"/>
      <c r="Y342" s="28"/>
      <c r="Z342" s="28"/>
      <c r="AA342" s="31" t="str">
        <f t="shared" si="8"/>
        <v/>
      </c>
      <c r="AB342" s="29"/>
      <c r="AC342" s="29"/>
      <c r="AD342" s="29"/>
      <c r="AE342" s="27" t="s">
        <v>869</v>
      </c>
      <c r="AF342" s="28" t="s">
        <v>54</v>
      </c>
      <c r="AG342" s="27" t="s">
        <v>511</v>
      </c>
    </row>
    <row r="343" spans="1:33" s="32" customFormat="1" ht="63.75" x14ac:dyDescent="0.25">
      <c r="A343" s="25" t="s">
        <v>799</v>
      </c>
      <c r="B343" s="26">
        <v>81101500</v>
      </c>
      <c r="C343" s="27" t="s">
        <v>1001</v>
      </c>
      <c r="D343" s="27" t="s">
        <v>4384</v>
      </c>
      <c r="E343" s="26" t="s">
        <v>4404</v>
      </c>
      <c r="F343" s="26" t="s">
        <v>4523</v>
      </c>
      <c r="G343" s="38" t="s">
        <v>4525</v>
      </c>
      <c r="H343" s="36">
        <v>130000000</v>
      </c>
      <c r="I343" s="36">
        <v>130000000</v>
      </c>
      <c r="J343" s="28" t="s">
        <v>4423</v>
      </c>
      <c r="K343" s="28" t="s">
        <v>48</v>
      </c>
      <c r="L343" s="27" t="s">
        <v>801</v>
      </c>
      <c r="M343" s="27" t="s">
        <v>802</v>
      </c>
      <c r="N343" s="27">
        <v>3837020</v>
      </c>
      <c r="O343" s="27" t="s">
        <v>803</v>
      </c>
      <c r="P343" s="28" t="s">
        <v>826</v>
      </c>
      <c r="Q343" s="28" t="s">
        <v>831</v>
      </c>
      <c r="R343" s="28" t="s">
        <v>1000</v>
      </c>
      <c r="S343" s="28">
        <v>112350003</v>
      </c>
      <c r="T343" s="28" t="s">
        <v>831</v>
      </c>
      <c r="U343" s="29" t="s">
        <v>998</v>
      </c>
      <c r="V343" s="29"/>
      <c r="W343" s="28"/>
      <c r="X343" s="30"/>
      <c r="Y343" s="28"/>
      <c r="Z343" s="28"/>
      <c r="AA343" s="31" t="str">
        <f t="shared" si="8"/>
        <v/>
      </c>
      <c r="AB343" s="29"/>
      <c r="AC343" s="29"/>
      <c r="AD343" s="29"/>
      <c r="AE343" s="27" t="s">
        <v>869</v>
      </c>
      <c r="AF343" s="28" t="s">
        <v>1002</v>
      </c>
      <c r="AG343" s="27" t="s">
        <v>511</v>
      </c>
    </row>
    <row r="344" spans="1:33" s="32" customFormat="1" ht="63.75" x14ac:dyDescent="0.25">
      <c r="A344" s="25" t="s">
        <v>799</v>
      </c>
      <c r="B344" s="26">
        <v>80111700</v>
      </c>
      <c r="C344" s="27" t="s">
        <v>1003</v>
      </c>
      <c r="D344" s="27" t="s">
        <v>4388</v>
      </c>
      <c r="E344" s="26" t="s">
        <v>4409</v>
      </c>
      <c r="F344" s="26" t="s">
        <v>4512</v>
      </c>
      <c r="G344" s="38" t="s">
        <v>4525</v>
      </c>
      <c r="H344" s="36">
        <v>245000000</v>
      </c>
      <c r="I344" s="36">
        <v>245000000</v>
      </c>
      <c r="J344" s="28" t="s">
        <v>4423</v>
      </c>
      <c r="K344" s="28" t="s">
        <v>48</v>
      </c>
      <c r="L344" s="27" t="s">
        <v>801</v>
      </c>
      <c r="M344" s="27" t="s">
        <v>802</v>
      </c>
      <c r="N344" s="27">
        <v>3837020</v>
      </c>
      <c r="O344" s="27" t="s">
        <v>803</v>
      </c>
      <c r="P344" s="28" t="s">
        <v>826</v>
      </c>
      <c r="Q344" s="28" t="s">
        <v>1004</v>
      </c>
      <c r="R344" s="28" t="s">
        <v>1005</v>
      </c>
      <c r="S344" s="28">
        <v>220159001</v>
      </c>
      <c r="T344" s="28" t="s">
        <v>1004</v>
      </c>
      <c r="U344" s="29" t="s">
        <v>1006</v>
      </c>
      <c r="V344" s="29"/>
      <c r="W344" s="28"/>
      <c r="X344" s="30"/>
      <c r="Y344" s="28"/>
      <c r="Z344" s="28"/>
      <c r="AA344" s="31" t="str">
        <f t="shared" si="8"/>
        <v/>
      </c>
      <c r="AB344" s="29"/>
      <c r="AC344" s="29"/>
      <c r="AD344" s="29"/>
      <c r="AE344" s="27" t="s">
        <v>967</v>
      </c>
      <c r="AF344" s="28" t="s">
        <v>54</v>
      </c>
      <c r="AG344" s="27" t="s">
        <v>511</v>
      </c>
    </row>
    <row r="345" spans="1:33" s="32" customFormat="1" ht="63.75" x14ac:dyDescent="0.25">
      <c r="A345" s="25" t="s">
        <v>799</v>
      </c>
      <c r="B345" s="26">
        <v>47131700</v>
      </c>
      <c r="C345" s="27" t="s">
        <v>1007</v>
      </c>
      <c r="D345" s="27" t="s">
        <v>4388</v>
      </c>
      <c r="E345" s="26" t="s">
        <v>4409</v>
      </c>
      <c r="F345" s="26" t="s">
        <v>4512</v>
      </c>
      <c r="G345" s="38" t="s">
        <v>4525</v>
      </c>
      <c r="H345" s="36">
        <v>2112000</v>
      </c>
      <c r="I345" s="36">
        <v>2112000</v>
      </c>
      <c r="J345" s="28" t="s">
        <v>4423</v>
      </c>
      <c r="K345" s="28" t="s">
        <v>48</v>
      </c>
      <c r="L345" s="27" t="s">
        <v>801</v>
      </c>
      <c r="M345" s="27" t="s">
        <v>802</v>
      </c>
      <c r="N345" s="27">
        <v>3837020</v>
      </c>
      <c r="O345" s="27" t="s">
        <v>803</v>
      </c>
      <c r="P345" s="28" t="s">
        <v>826</v>
      </c>
      <c r="Q345" s="28" t="s">
        <v>831</v>
      </c>
      <c r="R345" s="28" t="s">
        <v>1008</v>
      </c>
      <c r="S345" s="28">
        <v>220160001</v>
      </c>
      <c r="T345" s="28" t="s">
        <v>831</v>
      </c>
      <c r="U345" s="29" t="s">
        <v>1009</v>
      </c>
      <c r="V345" s="29"/>
      <c r="W345" s="28"/>
      <c r="X345" s="30"/>
      <c r="Y345" s="28"/>
      <c r="Z345" s="28"/>
      <c r="AA345" s="31" t="str">
        <f t="shared" si="8"/>
        <v/>
      </c>
      <c r="AB345" s="29"/>
      <c r="AC345" s="29"/>
      <c r="AD345" s="29"/>
      <c r="AE345" s="27" t="s">
        <v>860</v>
      </c>
      <c r="AF345" s="28" t="s">
        <v>54</v>
      </c>
      <c r="AG345" s="27" t="s">
        <v>511</v>
      </c>
    </row>
    <row r="346" spans="1:33" s="32" customFormat="1" ht="63.75" x14ac:dyDescent="0.25">
      <c r="A346" s="25" t="s">
        <v>799</v>
      </c>
      <c r="B346" s="26">
        <v>46181900</v>
      </c>
      <c r="C346" s="27" t="s">
        <v>1010</v>
      </c>
      <c r="D346" s="27" t="s">
        <v>4392</v>
      </c>
      <c r="E346" s="26" t="s">
        <v>4409</v>
      </c>
      <c r="F346" s="26" t="s">
        <v>4512</v>
      </c>
      <c r="G346" s="38" t="s">
        <v>4525</v>
      </c>
      <c r="H346" s="36">
        <v>3168000</v>
      </c>
      <c r="I346" s="36">
        <v>3168000</v>
      </c>
      <c r="J346" s="28" t="s">
        <v>4423</v>
      </c>
      <c r="K346" s="28" t="s">
        <v>48</v>
      </c>
      <c r="L346" s="27" t="s">
        <v>801</v>
      </c>
      <c r="M346" s="27" t="s">
        <v>802</v>
      </c>
      <c r="N346" s="27">
        <v>3837020</v>
      </c>
      <c r="O346" s="27" t="s">
        <v>803</v>
      </c>
      <c r="P346" s="28" t="s">
        <v>826</v>
      </c>
      <c r="Q346" s="28" t="s">
        <v>831</v>
      </c>
      <c r="R346" s="28" t="s">
        <v>1008</v>
      </c>
      <c r="S346" s="28">
        <v>220160001</v>
      </c>
      <c r="T346" s="28" t="s">
        <v>831</v>
      </c>
      <c r="U346" s="29" t="s">
        <v>1009</v>
      </c>
      <c r="V346" s="29"/>
      <c r="W346" s="28"/>
      <c r="X346" s="30"/>
      <c r="Y346" s="28"/>
      <c r="Z346" s="28"/>
      <c r="AA346" s="31" t="str">
        <f t="shared" si="8"/>
        <v/>
      </c>
      <c r="AB346" s="29"/>
      <c r="AC346" s="29"/>
      <c r="AD346" s="29"/>
      <c r="AE346" s="27" t="s">
        <v>860</v>
      </c>
      <c r="AF346" s="28" t="s">
        <v>54</v>
      </c>
      <c r="AG346" s="27" t="s">
        <v>511</v>
      </c>
    </row>
    <row r="347" spans="1:33" s="32" customFormat="1" ht="63.75" x14ac:dyDescent="0.25">
      <c r="A347" s="25" t="s">
        <v>799</v>
      </c>
      <c r="B347" s="26" t="s">
        <v>4341</v>
      </c>
      <c r="C347" s="27" t="s">
        <v>1011</v>
      </c>
      <c r="D347" s="27" t="s">
        <v>4387</v>
      </c>
      <c r="E347" s="26" t="s">
        <v>4405</v>
      </c>
      <c r="F347" s="26" t="s">
        <v>4512</v>
      </c>
      <c r="G347" s="38" t="s">
        <v>4525</v>
      </c>
      <c r="H347" s="36">
        <v>30168000</v>
      </c>
      <c r="I347" s="36">
        <v>30168000</v>
      </c>
      <c r="J347" s="28" t="s">
        <v>4423</v>
      </c>
      <c r="K347" s="28" t="s">
        <v>48</v>
      </c>
      <c r="L347" s="27" t="s">
        <v>801</v>
      </c>
      <c r="M347" s="27" t="s">
        <v>802</v>
      </c>
      <c r="N347" s="27">
        <v>3837020</v>
      </c>
      <c r="O347" s="27" t="s">
        <v>803</v>
      </c>
      <c r="P347" s="28" t="s">
        <v>826</v>
      </c>
      <c r="Q347" s="28" t="s">
        <v>831</v>
      </c>
      <c r="R347" s="28" t="s">
        <v>1008</v>
      </c>
      <c r="S347" s="28">
        <v>220160001</v>
      </c>
      <c r="T347" s="28" t="s">
        <v>831</v>
      </c>
      <c r="U347" s="29" t="s">
        <v>1009</v>
      </c>
      <c r="V347" s="29"/>
      <c r="W347" s="28"/>
      <c r="X347" s="30"/>
      <c r="Y347" s="28"/>
      <c r="Z347" s="28"/>
      <c r="AA347" s="31" t="str">
        <f t="shared" si="8"/>
        <v/>
      </c>
      <c r="AB347" s="29"/>
      <c r="AC347" s="29"/>
      <c r="AD347" s="29"/>
      <c r="AE347" s="27" t="s">
        <v>860</v>
      </c>
      <c r="AF347" s="28" t="s">
        <v>54</v>
      </c>
      <c r="AG347" s="27" t="s">
        <v>511</v>
      </c>
    </row>
    <row r="348" spans="1:33" s="32" customFormat="1" ht="63.75" x14ac:dyDescent="0.25">
      <c r="A348" s="25" t="s">
        <v>799</v>
      </c>
      <c r="B348" s="26">
        <v>80111700</v>
      </c>
      <c r="C348" s="27" t="s">
        <v>1012</v>
      </c>
      <c r="D348" s="27" t="s">
        <v>4383</v>
      </c>
      <c r="E348" s="26" t="s">
        <v>4408</v>
      </c>
      <c r="F348" s="26" t="s">
        <v>4512</v>
      </c>
      <c r="G348" s="38" t="s">
        <v>4525</v>
      </c>
      <c r="H348" s="36">
        <v>10560000</v>
      </c>
      <c r="I348" s="36">
        <v>10560000</v>
      </c>
      <c r="J348" s="28" t="s">
        <v>4423</v>
      </c>
      <c r="K348" s="28" t="s">
        <v>48</v>
      </c>
      <c r="L348" s="27" t="s">
        <v>801</v>
      </c>
      <c r="M348" s="27" t="s">
        <v>802</v>
      </c>
      <c r="N348" s="27">
        <v>3837020</v>
      </c>
      <c r="O348" s="27" t="s">
        <v>803</v>
      </c>
      <c r="P348" s="28" t="s">
        <v>826</v>
      </c>
      <c r="Q348" s="28" t="s">
        <v>831</v>
      </c>
      <c r="R348" s="28" t="s">
        <v>1008</v>
      </c>
      <c r="S348" s="28">
        <v>220160001</v>
      </c>
      <c r="T348" s="28" t="s">
        <v>831</v>
      </c>
      <c r="U348" s="29" t="s">
        <v>1009</v>
      </c>
      <c r="V348" s="29"/>
      <c r="W348" s="28"/>
      <c r="X348" s="30"/>
      <c r="Y348" s="28"/>
      <c r="Z348" s="28"/>
      <c r="AA348" s="31" t="str">
        <f t="shared" si="8"/>
        <v/>
      </c>
      <c r="AB348" s="29"/>
      <c r="AC348" s="29"/>
      <c r="AD348" s="29"/>
      <c r="AE348" s="27" t="s">
        <v>860</v>
      </c>
      <c r="AF348" s="28" t="s">
        <v>54</v>
      </c>
      <c r="AG348" s="27" t="s">
        <v>511</v>
      </c>
    </row>
    <row r="349" spans="1:33" s="32" customFormat="1" ht="63.75" x14ac:dyDescent="0.25">
      <c r="A349" s="25" t="s">
        <v>799</v>
      </c>
      <c r="B349" s="26">
        <v>85111510</v>
      </c>
      <c r="C349" s="27" t="s">
        <v>1013</v>
      </c>
      <c r="D349" s="27" t="s">
        <v>4393</v>
      </c>
      <c r="E349" s="26" t="s">
        <v>4408</v>
      </c>
      <c r="F349" s="26" t="s">
        <v>4512</v>
      </c>
      <c r="G349" s="38" t="s">
        <v>4525</v>
      </c>
      <c r="H349" s="36">
        <v>10560000</v>
      </c>
      <c r="I349" s="36">
        <v>10560000</v>
      </c>
      <c r="J349" s="28" t="s">
        <v>4423</v>
      </c>
      <c r="K349" s="28" t="s">
        <v>48</v>
      </c>
      <c r="L349" s="27" t="s">
        <v>801</v>
      </c>
      <c r="M349" s="27" t="s">
        <v>802</v>
      </c>
      <c r="N349" s="27">
        <v>3837020</v>
      </c>
      <c r="O349" s="27" t="s">
        <v>803</v>
      </c>
      <c r="P349" s="28" t="s">
        <v>826</v>
      </c>
      <c r="Q349" s="28" t="s">
        <v>831</v>
      </c>
      <c r="R349" s="28" t="s">
        <v>1008</v>
      </c>
      <c r="S349" s="28">
        <v>220160001</v>
      </c>
      <c r="T349" s="28" t="s">
        <v>831</v>
      </c>
      <c r="U349" s="29" t="s">
        <v>1009</v>
      </c>
      <c r="V349" s="29"/>
      <c r="W349" s="28"/>
      <c r="X349" s="30"/>
      <c r="Y349" s="28"/>
      <c r="Z349" s="28"/>
      <c r="AA349" s="31" t="str">
        <f t="shared" si="8"/>
        <v/>
      </c>
      <c r="AB349" s="29"/>
      <c r="AC349" s="29"/>
      <c r="AD349" s="29"/>
      <c r="AE349" s="27" t="s">
        <v>860</v>
      </c>
      <c r="AF349" s="28" t="s">
        <v>54</v>
      </c>
      <c r="AG349" s="27" t="s">
        <v>511</v>
      </c>
    </row>
    <row r="350" spans="1:33" s="32" customFormat="1" ht="63.75" x14ac:dyDescent="0.25">
      <c r="A350" s="25" t="s">
        <v>799</v>
      </c>
      <c r="B350" s="26" t="s">
        <v>4341</v>
      </c>
      <c r="C350" s="27" t="s">
        <v>1014</v>
      </c>
      <c r="D350" s="27" t="s">
        <v>4386</v>
      </c>
      <c r="E350" s="26" t="s">
        <v>4404</v>
      </c>
      <c r="F350" s="26" t="s">
        <v>4512</v>
      </c>
      <c r="G350" s="38" t="s">
        <v>4525</v>
      </c>
      <c r="H350" s="36">
        <v>26400000</v>
      </c>
      <c r="I350" s="36">
        <v>26400000</v>
      </c>
      <c r="J350" s="28" t="s">
        <v>4423</v>
      </c>
      <c r="K350" s="28" t="s">
        <v>48</v>
      </c>
      <c r="L350" s="27" t="s">
        <v>801</v>
      </c>
      <c r="M350" s="27" t="s">
        <v>802</v>
      </c>
      <c r="N350" s="27">
        <v>3837020</v>
      </c>
      <c r="O350" s="27" t="s">
        <v>803</v>
      </c>
      <c r="P350" s="28" t="s">
        <v>826</v>
      </c>
      <c r="Q350" s="28" t="s">
        <v>831</v>
      </c>
      <c r="R350" s="28" t="s">
        <v>1008</v>
      </c>
      <c r="S350" s="28">
        <v>220160001</v>
      </c>
      <c r="T350" s="28" t="s">
        <v>831</v>
      </c>
      <c r="U350" s="29" t="s">
        <v>1009</v>
      </c>
      <c r="V350" s="29"/>
      <c r="W350" s="28"/>
      <c r="X350" s="30"/>
      <c r="Y350" s="28"/>
      <c r="Z350" s="28"/>
      <c r="AA350" s="31" t="str">
        <f t="shared" si="8"/>
        <v/>
      </c>
      <c r="AB350" s="29"/>
      <c r="AC350" s="29"/>
      <c r="AD350" s="29"/>
      <c r="AE350" s="27" t="s">
        <v>860</v>
      </c>
      <c r="AF350" s="28" t="s">
        <v>54</v>
      </c>
      <c r="AG350" s="27" t="s">
        <v>511</v>
      </c>
    </row>
    <row r="351" spans="1:33" s="32" customFormat="1" ht="63.75" x14ac:dyDescent="0.25">
      <c r="A351" s="25" t="s">
        <v>799</v>
      </c>
      <c r="B351" s="26">
        <v>81111503</v>
      </c>
      <c r="C351" s="27" t="s">
        <v>1015</v>
      </c>
      <c r="D351" s="27" t="s">
        <v>4390</v>
      </c>
      <c r="E351" s="26" t="s">
        <v>4408</v>
      </c>
      <c r="F351" s="26" t="s">
        <v>4512</v>
      </c>
      <c r="G351" s="38" t="s">
        <v>4525</v>
      </c>
      <c r="H351" s="36">
        <v>26400000</v>
      </c>
      <c r="I351" s="36">
        <v>26400000</v>
      </c>
      <c r="J351" s="28" t="s">
        <v>4423</v>
      </c>
      <c r="K351" s="28" t="s">
        <v>48</v>
      </c>
      <c r="L351" s="27" t="s">
        <v>801</v>
      </c>
      <c r="M351" s="27" t="s">
        <v>802</v>
      </c>
      <c r="N351" s="27">
        <v>3837020</v>
      </c>
      <c r="O351" s="27" t="s">
        <v>803</v>
      </c>
      <c r="P351" s="28" t="s">
        <v>826</v>
      </c>
      <c r="Q351" s="28" t="s">
        <v>831</v>
      </c>
      <c r="R351" s="28" t="s">
        <v>1008</v>
      </c>
      <c r="S351" s="28">
        <v>220160001</v>
      </c>
      <c r="T351" s="28" t="s">
        <v>831</v>
      </c>
      <c r="U351" s="29" t="s">
        <v>1009</v>
      </c>
      <c r="V351" s="29"/>
      <c r="W351" s="28"/>
      <c r="X351" s="30"/>
      <c r="Y351" s="28"/>
      <c r="Z351" s="28"/>
      <c r="AA351" s="31" t="str">
        <f t="shared" si="8"/>
        <v/>
      </c>
      <c r="AB351" s="29"/>
      <c r="AC351" s="29"/>
      <c r="AD351" s="29"/>
      <c r="AE351" s="27" t="s">
        <v>860</v>
      </c>
      <c r="AF351" s="28" t="s">
        <v>54</v>
      </c>
      <c r="AG351" s="27" t="s">
        <v>511</v>
      </c>
    </row>
    <row r="352" spans="1:33" s="32" customFormat="1" ht="63.75" x14ac:dyDescent="0.25">
      <c r="A352" s="25" t="s">
        <v>799</v>
      </c>
      <c r="B352" s="26" t="s">
        <v>4342</v>
      </c>
      <c r="C352" s="27" t="s">
        <v>1016</v>
      </c>
      <c r="D352" s="27" t="s">
        <v>4392</v>
      </c>
      <c r="E352" s="26" t="s">
        <v>4408</v>
      </c>
      <c r="F352" s="26" t="s">
        <v>4512</v>
      </c>
      <c r="G352" s="38" t="s">
        <v>4525</v>
      </c>
      <c r="H352" s="36">
        <v>10560000</v>
      </c>
      <c r="I352" s="36">
        <v>10560000</v>
      </c>
      <c r="J352" s="28" t="s">
        <v>4423</v>
      </c>
      <c r="K352" s="28" t="s">
        <v>48</v>
      </c>
      <c r="L352" s="27" t="s">
        <v>801</v>
      </c>
      <c r="M352" s="27" t="s">
        <v>802</v>
      </c>
      <c r="N352" s="27">
        <v>3837020</v>
      </c>
      <c r="O352" s="27" t="s">
        <v>803</v>
      </c>
      <c r="P352" s="28" t="s">
        <v>826</v>
      </c>
      <c r="Q352" s="28" t="s">
        <v>831</v>
      </c>
      <c r="R352" s="28" t="s">
        <v>1008</v>
      </c>
      <c r="S352" s="28">
        <v>220160001</v>
      </c>
      <c r="T352" s="28" t="s">
        <v>831</v>
      </c>
      <c r="U352" s="29" t="s">
        <v>1009</v>
      </c>
      <c r="V352" s="29"/>
      <c r="W352" s="28"/>
      <c r="X352" s="30"/>
      <c r="Y352" s="28"/>
      <c r="Z352" s="28"/>
      <c r="AA352" s="31" t="str">
        <f t="shared" si="8"/>
        <v/>
      </c>
      <c r="AB352" s="29"/>
      <c r="AC352" s="29"/>
      <c r="AD352" s="29"/>
      <c r="AE352" s="27" t="s">
        <v>860</v>
      </c>
      <c r="AF352" s="28" t="s">
        <v>54</v>
      </c>
      <c r="AG352" s="27" t="s">
        <v>511</v>
      </c>
    </row>
    <row r="353" spans="1:33" s="32" customFormat="1" ht="63.75" x14ac:dyDescent="0.25">
      <c r="A353" s="25" t="s">
        <v>799</v>
      </c>
      <c r="B353" s="26">
        <v>46181804</v>
      </c>
      <c r="C353" s="27" t="s">
        <v>1017</v>
      </c>
      <c r="D353" s="27" t="s">
        <v>4383</v>
      </c>
      <c r="E353" s="26" t="s">
        <v>4409</v>
      </c>
      <c r="F353" s="26" t="s">
        <v>4512</v>
      </c>
      <c r="G353" s="38" t="s">
        <v>4525</v>
      </c>
      <c r="H353" s="36">
        <v>10560000</v>
      </c>
      <c r="I353" s="36">
        <v>10560000</v>
      </c>
      <c r="J353" s="28" t="s">
        <v>4423</v>
      </c>
      <c r="K353" s="28" t="s">
        <v>48</v>
      </c>
      <c r="L353" s="27" t="s">
        <v>801</v>
      </c>
      <c r="M353" s="27" t="s">
        <v>802</v>
      </c>
      <c r="N353" s="27">
        <v>3837020</v>
      </c>
      <c r="O353" s="27" t="s">
        <v>803</v>
      </c>
      <c r="P353" s="28" t="s">
        <v>826</v>
      </c>
      <c r="Q353" s="28" t="s">
        <v>831</v>
      </c>
      <c r="R353" s="28" t="s">
        <v>1008</v>
      </c>
      <c r="S353" s="28">
        <v>220160001</v>
      </c>
      <c r="T353" s="28" t="s">
        <v>831</v>
      </c>
      <c r="U353" s="29" t="s">
        <v>1009</v>
      </c>
      <c r="V353" s="29"/>
      <c r="W353" s="28"/>
      <c r="X353" s="30"/>
      <c r="Y353" s="28"/>
      <c r="Z353" s="28"/>
      <c r="AA353" s="31" t="str">
        <f t="shared" si="8"/>
        <v/>
      </c>
      <c r="AB353" s="29"/>
      <c r="AC353" s="29"/>
      <c r="AD353" s="29"/>
      <c r="AE353" s="27" t="s">
        <v>860</v>
      </c>
      <c r="AF353" s="28" t="s">
        <v>54</v>
      </c>
      <c r="AG353" s="27" t="s">
        <v>511</v>
      </c>
    </row>
    <row r="354" spans="1:33" s="32" customFormat="1" ht="63.75" x14ac:dyDescent="0.25">
      <c r="A354" s="25" t="s">
        <v>799</v>
      </c>
      <c r="B354" s="26">
        <v>32151800</v>
      </c>
      <c r="C354" s="27" t="s">
        <v>1018</v>
      </c>
      <c r="D354" s="27" t="s">
        <v>4390</v>
      </c>
      <c r="E354" s="26" t="s">
        <v>4405</v>
      </c>
      <c r="F354" s="26" t="s">
        <v>4524</v>
      </c>
      <c r="G354" s="38" t="s">
        <v>4525</v>
      </c>
      <c r="H354" s="36">
        <v>158000000</v>
      </c>
      <c r="I354" s="36">
        <v>158000000</v>
      </c>
      <c r="J354" s="28" t="s">
        <v>4423</v>
      </c>
      <c r="K354" s="28" t="s">
        <v>48</v>
      </c>
      <c r="L354" s="27" t="s">
        <v>801</v>
      </c>
      <c r="M354" s="27" t="s">
        <v>802</v>
      </c>
      <c r="N354" s="27">
        <v>3837020</v>
      </c>
      <c r="O354" s="27" t="s">
        <v>803</v>
      </c>
      <c r="P354" s="28" t="s">
        <v>826</v>
      </c>
      <c r="Q354" s="28" t="s">
        <v>831</v>
      </c>
      <c r="R354" s="28" t="s">
        <v>1008</v>
      </c>
      <c r="S354" s="28">
        <v>220160001</v>
      </c>
      <c r="T354" s="28" t="s">
        <v>831</v>
      </c>
      <c r="U354" s="29" t="s">
        <v>1019</v>
      </c>
      <c r="V354" s="29"/>
      <c r="W354" s="28"/>
      <c r="X354" s="30"/>
      <c r="Y354" s="28"/>
      <c r="Z354" s="28"/>
      <c r="AA354" s="31" t="str">
        <f t="shared" si="8"/>
        <v/>
      </c>
      <c r="AB354" s="29"/>
      <c r="AC354" s="29"/>
      <c r="AD354" s="29"/>
      <c r="AE354" s="27" t="s">
        <v>860</v>
      </c>
      <c r="AF354" s="28" t="s">
        <v>54</v>
      </c>
      <c r="AG354" s="27" t="s">
        <v>511</v>
      </c>
    </row>
    <row r="355" spans="1:33" s="32" customFormat="1" ht="63.75" x14ac:dyDescent="0.25">
      <c r="A355" s="25" t="s">
        <v>799</v>
      </c>
      <c r="B355" s="26" t="s">
        <v>4343</v>
      </c>
      <c r="C355" s="27" t="s">
        <v>1020</v>
      </c>
      <c r="D355" s="27" t="s">
        <v>4384</v>
      </c>
      <c r="E355" s="26" t="s">
        <v>4405</v>
      </c>
      <c r="F355" s="26" t="s">
        <v>4512</v>
      </c>
      <c r="G355" s="38" t="s">
        <v>4525</v>
      </c>
      <c r="H355" s="36">
        <v>18000000</v>
      </c>
      <c r="I355" s="36">
        <v>18000000</v>
      </c>
      <c r="J355" s="28" t="s">
        <v>4423</v>
      </c>
      <c r="K355" s="28" t="s">
        <v>48</v>
      </c>
      <c r="L355" s="27" t="s">
        <v>801</v>
      </c>
      <c r="M355" s="27" t="s">
        <v>802</v>
      </c>
      <c r="N355" s="27">
        <v>3837020</v>
      </c>
      <c r="O355" s="27" t="s">
        <v>803</v>
      </c>
      <c r="P355" s="28" t="s">
        <v>826</v>
      </c>
      <c r="Q355" s="28" t="s">
        <v>831</v>
      </c>
      <c r="R355" s="28" t="s">
        <v>1021</v>
      </c>
      <c r="S355" s="28">
        <v>220156001</v>
      </c>
      <c r="T355" s="28" t="s">
        <v>831</v>
      </c>
      <c r="U355" s="29" t="s">
        <v>1022</v>
      </c>
      <c r="V355" s="29"/>
      <c r="W355" s="28"/>
      <c r="X355" s="30"/>
      <c r="Y355" s="28"/>
      <c r="Z355" s="28"/>
      <c r="AA355" s="31" t="str">
        <f t="shared" si="8"/>
        <v/>
      </c>
      <c r="AB355" s="29"/>
      <c r="AC355" s="29"/>
      <c r="AD355" s="29"/>
      <c r="AE355" s="27" t="s">
        <v>980</v>
      </c>
      <c r="AF355" s="28" t="s">
        <v>54</v>
      </c>
      <c r="AG355" s="27" t="s">
        <v>511</v>
      </c>
    </row>
    <row r="356" spans="1:33" s="32" customFormat="1" ht="63.75" x14ac:dyDescent="0.25">
      <c r="A356" s="25" t="s">
        <v>799</v>
      </c>
      <c r="B356" s="26">
        <v>80111700</v>
      </c>
      <c r="C356" s="27" t="s">
        <v>1023</v>
      </c>
      <c r="D356" s="27" t="s">
        <v>4383</v>
      </c>
      <c r="E356" s="26" t="s">
        <v>4405</v>
      </c>
      <c r="F356" s="26" t="s">
        <v>4512</v>
      </c>
      <c r="G356" s="38" t="s">
        <v>4525</v>
      </c>
      <c r="H356" s="36">
        <v>19000000</v>
      </c>
      <c r="I356" s="36">
        <v>19000000</v>
      </c>
      <c r="J356" s="28" t="s">
        <v>4423</v>
      </c>
      <c r="K356" s="28" t="s">
        <v>48</v>
      </c>
      <c r="L356" s="27" t="s">
        <v>801</v>
      </c>
      <c r="M356" s="27" t="s">
        <v>802</v>
      </c>
      <c r="N356" s="27">
        <v>3837020</v>
      </c>
      <c r="O356" s="27" t="s">
        <v>803</v>
      </c>
      <c r="P356" s="28" t="s">
        <v>826</v>
      </c>
      <c r="Q356" s="28" t="s">
        <v>831</v>
      </c>
      <c r="R356" s="28" t="s">
        <v>1021</v>
      </c>
      <c r="S356" s="28">
        <v>220156001</v>
      </c>
      <c r="T356" s="28" t="s">
        <v>831</v>
      </c>
      <c r="U356" s="29" t="s">
        <v>1022</v>
      </c>
      <c r="V356" s="29"/>
      <c r="W356" s="28"/>
      <c r="X356" s="30"/>
      <c r="Y356" s="28"/>
      <c r="Z356" s="28"/>
      <c r="AA356" s="31" t="str">
        <f t="shared" si="8"/>
        <v/>
      </c>
      <c r="AB356" s="29"/>
      <c r="AC356" s="29"/>
      <c r="AD356" s="29"/>
      <c r="AE356" s="27" t="s">
        <v>980</v>
      </c>
      <c r="AF356" s="28" t="s">
        <v>54</v>
      </c>
      <c r="AG356" s="27" t="s">
        <v>511</v>
      </c>
    </row>
    <row r="357" spans="1:33" s="32" customFormat="1" ht="63.75" x14ac:dyDescent="0.25">
      <c r="A357" s="25" t="s">
        <v>799</v>
      </c>
      <c r="B357" s="26">
        <v>93141506</v>
      </c>
      <c r="C357" s="27" t="s">
        <v>1024</v>
      </c>
      <c r="D357" s="27" t="s">
        <v>4383</v>
      </c>
      <c r="E357" s="26" t="s">
        <v>4405</v>
      </c>
      <c r="F357" s="26" t="s">
        <v>4512</v>
      </c>
      <c r="G357" s="38" t="s">
        <v>4525</v>
      </c>
      <c r="H357" s="36">
        <v>35900000.000000007</v>
      </c>
      <c r="I357" s="36">
        <v>35900000.000000007</v>
      </c>
      <c r="J357" s="28" t="s">
        <v>4423</v>
      </c>
      <c r="K357" s="28" t="s">
        <v>48</v>
      </c>
      <c r="L357" s="27" t="s">
        <v>801</v>
      </c>
      <c r="M357" s="27" t="s">
        <v>802</v>
      </c>
      <c r="N357" s="27">
        <v>3837020</v>
      </c>
      <c r="O357" s="27" t="s">
        <v>803</v>
      </c>
      <c r="P357" s="28" t="s">
        <v>826</v>
      </c>
      <c r="Q357" s="28" t="s">
        <v>831</v>
      </c>
      <c r="R357" s="28" t="s">
        <v>1021</v>
      </c>
      <c r="S357" s="28">
        <v>220156001</v>
      </c>
      <c r="T357" s="28" t="s">
        <v>831</v>
      </c>
      <c r="U357" s="29" t="s">
        <v>1022</v>
      </c>
      <c r="V357" s="29"/>
      <c r="W357" s="28"/>
      <c r="X357" s="30"/>
      <c r="Y357" s="28"/>
      <c r="Z357" s="28"/>
      <c r="AA357" s="31" t="str">
        <f t="shared" si="8"/>
        <v/>
      </c>
      <c r="AB357" s="29"/>
      <c r="AC357" s="29"/>
      <c r="AD357" s="29"/>
      <c r="AE357" s="27" t="s">
        <v>980</v>
      </c>
      <c r="AF357" s="28" t="s">
        <v>54</v>
      </c>
      <c r="AG357" s="27" t="s">
        <v>511</v>
      </c>
    </row>
    <row r="358" spans="1:33" s="32" customFormat="1" ht="63.75" x14ac:dyDescent="0.25">
      <c r="A358" s="25" t="s">
        <v>799</v>
      </c>
      <c r="B358" s="26">
        <v>80111700</v>
      </c>
      <c r="C358" s="27" t="s">
        <v>1025</v>
      </c>
      <c r="D358" s="27" t="s">
        <v>4383</v>
      </c>
      <c r="E358" s="26" t="s">
        <v>4398</v>
      </c>
      <c r="F358" s="35" t="s">
        <v>4522</v>
      </c>
      <c r="G358" s="38" t="s">
        <v>4525</v>
      </c>
      <c r="H358" s="36">
        <v>20000000</v>
      </c>
      <c r="I358" s="36">
        <v>20000000</v>
      </c>
      <c r="J358" s="28" t="s">
        <v>4423</v>
      </c>
      <c r="K358" s="28" t="s">
        <v>48</v>
      </c>
      <c r="L358" s="27" t="s">
        <v>801</v>
      </c>
      <c r="M358" s="27" t="s">
        <v>802</v>
      </c>
      <c r="N358" s="27">
        <v>3837020</v>
      </c>
      <c r="O358" s="27" t="s">
        <v>803</v>
      </c>
      <c r="P358" s="28" t="s">
        <v>826</v>
      </c>
      <c r="Q358" s="28" t="s">
        <v>831</v>
      </c>
      <c r="R358" s="28" t="s">
        <v>1021</v>
      </c>
      <c r="S358" s="28">
        <v>220156001</v>
      </c>
      <c r="T358" s="28" t="s">
        <v>831</v>
      </c>
      <c r="U358" s="29" t="s">
        <v>1022</v>
      </c>
      <c r="V358" s="29"/>
      <c r="W358" s="28"/>
      <c r="X358" s="30"/>
      <c r="Y358" s="28"/>
      <c r="Z358" s="28"/>
      <c r="AA358" s="31" t="str">
        <f t="shared" si="8"/>
        <v/>
      </c>
      <c r="AB358" s="29"/>
      <c r="AC358" s="29"/>
      <c r="AD358" s="29"/>
      <c r="AE358" s="27" t="s">
        <v>980</v>
      </c>
      <c r="AF358" s="28" t="s">
        <v>54</v>
      </c>
      <c r="AG358" s="27" t="s">
        <v>511</v>
      </c>
    </row>
    <row r="359" spans="1:33" s="32" customFormat="1" ht="63.75" x14ac:dyDescent="0.25">
      <c r="A359" s="25" t="s">
        <v>799</v>
      </c>
      <c r="B359" s="26" t="s">
        <v>4327</v>
      </c>
      <c r="C359" s="27" t="s">
        <v>1026</v>
      </c>
      <c r="D359" s="27" t="s">
        <v>4389</v>
      </c>
      <c r="E359" s="26" t="s">
        <v>4400</v>
      </c>
      <c r="F359" s="35" t="s">
        <v>4522</v>
      </c>
      <c r="G359" s="38" t="s">
        <v>4525</v>
      </c>
      <c r="H359" s="36">
        <v>47520000</v>
      </c>
      <c r="I359" s="36">
        <v>47520000</v>
      </c>
      <c r="J359" s="28" t="s">
        <v>4423</v>
      </c>
      <c r="K359" s="28" t="s">
        <v>48</v>
      </c>
      <c r="L359" s="27" t="s">
        <v>801</v>
      </c>
      <c r="M359" s="27" t="s">
        <v>802</v>
      </c>
      <c r="N359" s="27" t="s">
        <v>979</v>
      </c>
      <c r="O359" s="27" t="s">
        <v>803</v>
      </c>
      <c r="P359" s="28" t="s">
        <v>826</v>
      </c>
      <c r="Q359" s="28" t="s">
        <v>831</v>
      </c>
      <c r="R359" s="28" t="s">
        <v>1021</v>
      </c>
      <c r="S359" s="28">
        <v>220156001</v>
      </c>
      <c r="T359" s="28" t="s">
        <v>831</v>
      </c>
      <c r="U359" s="29" t="s">
        <v>1022</v>
      </c>
      <c r="V359" s="29"/>
      <c r="W359" s="28"/>
      <c r="X359" s="30"/>
      <c r="Y359" s="28"/>
      <c r="Z359" s="28"/>
      <c r="AA359" s="31" t="str">
        <f t="shared" si="8"/>
        <v/>
      </c>
      <c r="AB359" s="29"/>
      <c r="AC359" s="29"/>
      <c r="AD359" s="29"/>
      <c r="AE359" s="27" t="s">
        <v>860</v>
      </c>
      <c r="AF359" s="28" t="s">
        <v>54</v>
      </c>
      <c r="AG359" s="27" t="s">
        <v>511</v>
      </c>
    </row>
    <row r="360" spans="1:33" s="32" customFormat="1" ht="63.75" x14ac:dyDescent="0.25">
      <c r="A360" s="25" t="s">
        <v>799</v>
      </c>
      <c r="B360" s="26">
        <v>93141506</v>
      </c>
      <c r="C360" s="27" t="s">
        <v>1027</v>
      </c>
      <c r="D360" s="27" t="s">
        <v>4389</v>
      </c>
      <c r="E360" s="26" t="s">
        <v>4400</v>
      </c>
      <c r="F360" s="35" t="s">
        <v>4522</v>
      </c>
      <c r="G360" s="38" t="s">
        <v>4525</v>
      </c>
      <c r="H360" s="36">
        <v>50000000</v>
      </c>
      <c r="I360" s="36">
        <v>50000000</v>
      </c>
      <c r="J360" s="28" t="s">
        <v>4423</v>
      </c>
      <c r="K360" s="28" t="s">
        <v>48</v>
      </c>
      <c r="L360" s="27" t="s">
        <v>801</v>
      </c>
      <c r="M360" s="27" t="s">
        <v>802</v>
      </c>
      <c r="N360" s="27" t="s">
        <v>979</v>
      </c>
      <c r="O360" s="27" t="s">
        <v>803</v>
      </c>
      <c r="P360" s="28" t="s">
        <v>826</v>
      </c>
      <c r="Q360" s="28" t="s">
        <v>831</v>
      </c>
      <c r="R360" s="28" t="s">
        <v>1021</v>
      </c>
      <c r="S360" s="28">
        <v>220156001</v>
      </c>
      <c r="T360" s="28" t="s">
        <v>831</v>
      </c>
      <c r="U360" s="29" t="s">
        <v>1022</v>
      </c>
      <c r="V360" s="29"/>
      <c r="W360" s="28"/>
      <c r="X360" s="30"/>
      <c r="Y360" s="28"/>
      <c r="Z360" s="28"/>
      <c r="AA360" s="31" t="str">
        <f t="shared" si="8"/>
        <v/>
      </c>
      <c r="AB360" s="29"/>
      <c r="AC360" s="29"/>
      <c r="AD360" s="29"/>
      <c r="AE360" s="27" t="s">
        <v>980</v>
      </c>
      <c r="AF360" s="28" t="s">
        <v>54</v>
      </c>
      <c r="AG360" s="27" t="s">
        <v>511</v>
      </c>
    </row>
    <row r="361" spans="1:33" s="32" customFormat="1" ht="63.75" x14ac:dyDescent="0.25">
      <c r="A361" s="25" t="s">
        <v>799</v>
      </c>
      <c r="B361" s="26">
        <v>53102700</v>
      </c>
      <c r="C361" s="27" t="s">
        <v>1028</v>
      </c>
      <c r="D361" s="27" t="s">
        <v>4389</v>
      </c>
      <c r="E361" s="26" t="s">
        <v>4397</v>
      </c>
      <c r="F361" s="35" t="s">
        <v>4522</v>
      </c>
      <c r="G361" s="38" t="s">
        <v>4525</v>
      </c>
      <c r="H361" s="36">
        <v>45000000</v>
      </c>
      <c r="I361" s="36">
        <v>45000000</v>
      </c>
      <c r="J361" s="28" t="s">
        <v>4423</v>
      </c>
      <c r="K361" s="28" t="s">
        <v>48</v>
      </c>
      <c r="L361" s="27" t="s">
        <v>801</v>
      </c>
      <c r="M361" s="27" t="s">
        <v>802</v>
      </c>
      <c r="N361" s="27" t="s">
        <v>979</v>
      </c>
      <c r="O361" s="27" t="s">
        <v>803</v>
      </c>
      <c r="P361" s="28" t="s">
        <v>826</v>
      </c>
      <c r="Q361" s="28" t="s">
        <v>831</v>
      </c>
      <c r="R361" s="28" t="s">
        <v>1021</v>
      </c>
      <c r="S361" s="28">
        <v>220156001</v>
      </c>
      <c r="T361" s="28" t="s">
        <v>831</v>
      </c>
      <c r="U361" s="29" t="s">
        <v>1022</v>
      </c>
      <c r="V361" s="29"/>
      <c r="W361" s="28"/>
      <c r="X361" s="30"/>
      <c r="Y361" s="28"/>
      <c r="Z361" s="28"/>
      <c r="AA361" s="31" t="str">
        <f t="shared" si="8"/>
        <v/>
      </c>
      <c r="AB361" s="29"/>
      <c r="AC361" s="29"/>
      <c r="AD361" s="29"/>
      <c r="AE361" s="27" t="s">
        <v>980</v>
      </c>
      <c r="AF361" s="28" t="s">
        <v>54</v>
      </c>
      <c r="AG361" s="27" t="s">
        <v>511</v>
      </c>
    </row>
    <row r="362" spans="1:33" s="32" customFormat="1" ht="63.75" x14ac:dyDescent="0.25">
      <c r="A362" s="25" t="s">
        <v>799</v>
      </c>
      <c r="B362" s="26">
        <v>93141506</v>
      </c>
      <c r="C362" s="27" t="s">
        <v>1029</v>
      </c>
      <c r="D362" s="27" t="s">
        <v>4384</v>
      </c>
      <c r="E362" s="26" t="s">
        <v>4397</v>
      </c>
      <c r="F362" s="26" t="s">
        <v>4524</v>
      </c>
      <c r="G362" s="38" t="s">
        <v>4525</v>
      </c>
      <c r="H362" s="36">
        <v>530000000</v>
      </c>
      <c r="I362" s="36">
        <v>530000000</v>
      </c>
      <c r="J362" s="28" t="s">
        <v>4423</v>
      </c>
      <c r="K362" s="28" t="s">
        <v>48</v>
      </c>
      <c r="L362" s="27" t="s">
        <v>801</v>
      </c>
      <c r="M362" s="27" t="s">
        <v>802</v>
      </c>
      <c r="N362" s="27" t="s">
        <v>979</v>
      </c>
      <c r="O362" s="27" t="s">
        <v>803</v>
      </c>
      <c r="P362" s="28" t="s">
        <v>826</v>
      </c>
      <c r="Q362" s="28" t="s">
        <v>831</v>
      </c>
      <c r="R362" s="28" t="s">
        <v>1021</v>
      </c>
      <c r="S362" s="28">
        <v>220156001</v>
      </c>
      <c r="T362" s="28" t="s">
        <v>831</v>
      </c>
      <c r="U362" s="29" t="s">
        <v>1022</v>
      </c>
      <c r="V362" s="29"/>
      <c r="W362" s="28"/>
      <c r="X362" s="30"/>
      <c r="Y362" s="28"/>
      <c r="Z362" s="28"/>
      <c r="AA362" s="31" t="str">
        <f t="shared" si="8"/>
        <v/>
      </c>
      <c r="AB362" s="29"/>
      <c r="AC362" s="29"/>
      <c r="AD362" s="29"/>
      <c r="AE362" s="27" t="s">
        <v>980</v>
      </c>
      <c r="AF362" s="28" t="s">
        <v>54</v>
      </c>
      <c r="AG362" s="27" t="s">
        <v>511</v>
      </c>
    </row>
    <row r="363" spans="1:33" s="32" customFormat="1" ht="63.75" x14ac:dyDescent="0.25">
      <c r="A363" s="25" t="s">
        <v>799</v>
      </c>
      <c r="B363" s="26">
        <v>93141506</v>
      </c>
      <c r="C363" s="27" t="s">
        <v>1030</v>
      </c>
      <c r="D363" s="27" t="s">
        <v>4384</v>
      </c>
      <c r="E363" s="26" t="s">
        <v>4405</v>
      </c>
      <c r="F363" s="26" t="s">
        <v>4524</v>
      </c>
      <c r="G363" s="38" t="s">
        <v>4525</v>
      </c>
      <c r="H363" s="36">
        <v>355000000</v>
      </c>
      <c r="I363" s="36">
        <v>355000000</v>
      </c>
      <c r="J363" s="28" t="s">
        <v>4423</v>
      </c>
      <c r="K363" s="28" t="s">
        <v>48</v>
      </c>
      <c r="L363" s="27" t="s">
        <v>801</v>
      </c>
      <c r="M363" s="27" t="s">
        <v>802</v>
      </c>
      <c r="N363" s="27" t="s">
        <v>979</v>
      </c>
      <c r="O363" s="27" t="s">
        <v>803</v>
      </c>
      <c r="P363" s="28" t="s">
        <v>826</v>
      </c>
      <c r="Q363" s="28" t="s">
        <v>831</v>
      </c>
      <c r="R363" s="28" t="s">
        <v>1021</v>
      </c>
      <c r="S363" s="28">
        <v>220156001</v>
      </c>
      <c r="T363" s="28" t="s">
        <v>831</v>
      </c>
      <c r="U363" s="29" t="s">
        <v>1022</v>
      </c>
      <c r="V363" s="29"/>
      <c r="W363" s="28"/>
      <c r="X363" s="30"/>
      <c r="Y363" s="28"/>
      <c r="Z363" s="28"/>
      <c r="AA363" s="31" t="str">
        <f t="shared" si="8"/>
        <v/>
      </c>
      <c r="AB363" s="29"/>
      <c r="AC363" s="29"/>
      <c r="AD363" s="29"/>
      <c r="AE363" s="27" t="s">
        <v>980</v>
      </c>
      <c r="AF363" s="28" t="s">
        <v>54</v>
      </c>
      <c r="AG363" s="27" t="s">
        <v>511</v>
      </c>
    </row>
    <row r="364" spans="1:33" s="32" customFormat="1" ht="63.75" x14ac:dyDescent="0.25">
      <c r="A364" s="25" t="s">
        <v>799</v>
      </c>
      <c r="B364" s="26">
        <v>86101810</v>
      </c>
      <c r="C364" s="27" t="s">
        <v>1031</v>
      </c>
      <c r="D364" s="27" t="s">
        <v>4384</v>
      </c>
      <c r="E364" s="26" t="s">
        <v>4405</v>
      </c>
      <c r="F364" s="26" t="s">
        <v>4524</v>
      </c>
      <c r="G364" s="38" t="s">
        <v>4525</v>
      </c>
      <c r="H364" s="36">
        <v>331200000</v>
      </c>
      <c r="I364" s="36">
        <v>331200000</v>
      </c>
      <c r="J364" s="28" t="s">
        <v>4423</v>
      </c>
      <c r="K364" s="28" t="s">
        <v>48</v>
      </c>
      <c r="L364" s="27" t="s">
        <v>801</v>
      </c>
      <c r="M364" s="27" t="s">
        <v>802</v>
      </c>
      <c r="N364" s="27" t="s">
        <v>979</v>
      </c>
      <c r="O364" s="27" t="s">
        <v>803</v>
      </c>
      <c r="P364" s="28" t="s">
        <v>826</v>
      </c>
      <c r="Q364" s="28" t="s">
        <v>831</v>
      </c>
      <c r="R364" s="28" t="s">
        <v>1032</v>
      </c>
      <c r="S364" s="28">
        <v>220157001</v>
      </c>
      <c r="T364" s="28" t="s">
        <v>831</v>
      </c>
      <c r="U364" s="29" t="s">
        <v>1033</v>
      </c>
      <c r="V364" s="29"/>
      <c r="W364" s="28"/>
      <c r="X364" s="30"/>
      <c r="Y364" s="28"/>
      <c r="Z364" s="28"/>
      <c r="AA364" s="31" t="str">
        <f t="shared" si="8"/>
        <v/>
      </c>
      <c r="AB364" s="29"/>
      <c r="AC364" s="29"/>
      <c r="AD364" s="29"/>
      <c r="AE364" s="27" t="s">
        <v>980</v>
      </c>
      <c r="AF364" s="28" t="s">
        <v>54</v>
      </c>
      <c r="AG364" s="27" t="s">
        <v>511</v>
      </c>
    </row>
    <row r="365" spans="1:33" s="32" customFormat="1" ht="63.75" x14ac:dyDescent="0.25">
      <c r="A365" s="25" t="s">
        <v>799</v>
      </c>
      <c r="B365" s="26">
        <v>86101810</v>
      </c>
      <c r="C365" s="27" t="s">
        <v>1034</v>
      </c>
      <c r="D365" s="27" t="s">
        <v>4383</v>
      </c>
      <c r="E365" s="26" t="s">
        <v>4408</v>
      </c>
      <c r="F365" s="35" t="s">
        <v>4522</v>
      </c>
      <c r="G365" s="38" t="s">
        <v>4525</v>
      </c>
      <c r="H365" s="36">
        <v>25344000</v>
      </c>
      <c r="I365" s="36">
        <v>25344000</v>
      </c>
      <c r="J365" s="28" t="s">
        <v>4423</v>
      </c>
      <c r="K365" s="28" t="s">
        <v>48</v>
      </c>
      <c r="L365" s="27" t="s">
        <v>801</v>
      </c>
      <c r="M365" s="27" t="s">
        <v>802</v>
      </c>
      <c r="N365" s="27" t="s">
        <v>979</v>
      </c>
      <c r="O365" s="27" t="s">
        <v>803</v>
      </c>
      <c r="P365" s="28" t="s">
        <v>826</v>
      </c>
      <c r="Q365" s="28" t="s">
        <v>831</v>
      </c>
      <c r="R365" s="28" t="s">
        <v>1032</v>
      </c>
      <c r="S365" s="28">
        <v>220157001</v>
      </c>
      <c r="T365" s="28" t="s">
        <v>831</v>
      </c>
      <c r="U365" s="29" t="s">
        <v>1035</v>
      </c>
      <c r="V365" s="29"/>
      <c r="W365" s="28"/>
      <c r="X365" s="30"/>
      <c r="Y365" s="28"/>
      <c r="Z365" s="28"/>
      <c r="AA365" s="31" t="str">
        <f t="shared" si="8"/>
        <v/>
      </c>
      <c r="AB365" s="29"/>
      <c r="AC365" s="29"/>
      <c r="AD365" s="29"/>
      <c r="AE365" s="27" t="s">
        <v>980</v>
      </c>
      <c r="AF365" s="28" t="s">
        <v>54</v>
      </c>
      <c r="AG365" s="27" t="s">
        <v>511</v>
      </c>
    </row>
    <row r="366" spans="1:33" s="32" customFormat="1" ht="63.75" x14ac:dyDescent="0.25">
      <c r="A366" s="25" t="s">
        <v>799</v>
      </c>
      <c r="B366" s="26">
        <v>80111700</v>
      </c>
      <c r="C366" s="27" t="s">
        <v>1036</v>
      </c>
      <c r="D366" s="27" t="s">
        <v>4392</v>
      </c>
      <c r="E366" s="26" t="s">
        <v>4403</v>
      </c>
      <c r="F366" s="26" t="s">
        <v>4512</v>
      </c>
      <c r="G366" s="38" t="s">
        <v>4525</v>
      </c>
      <c r="H366" s="36">
        <v>23232000</v>
      </c>
      <c r="I366" s="36">
        <v>23232000</v>
      </c>
      <c r="J366" s="28" t="s">
        <v>4423</v>
      </c>
      <c r="K366" s="28" t="s">
        <v>48</v>
      </c>
      <c r="L366" s="27" t="s">
        <v>801</v>
      </c>
      <c r="M366" s="27" t="s">
        <v>802</v>
      </c>
      <c r="N366" s="27" t="s">
        <v>979</v>
      </c>
      <c r="O366" s="27" t="s">
        <v>803</v>
      </c>
      <c r="P366" s="28" t="s">
        <v>826</v>
      </c>
      <c r="Q366" s="28" t="s">
        <v>831</v>
      </c>
      <c r="R366" s="28" t="s">
        <v>1032</v>
      </c>
      <c r="S366" s="28">
        <v>220157001</v>
      </c>
      <c r="T366" s="28" t="s">
        <v>831</v>
      </c>
      <c r="U366" s="29" t="s">
        <v>1037</v>
      </c>
      <c r="V366" s="29"/>
      <c r="W366" s="28"/>
      <c r="X366" s="30"/>
      <c r="Y366" s="28"/>
      <c r="Z366" s="28"/>
      <c r="AA366" s="31" t="str">
        <f t="shared" si="8"/>
        <v/>
      </c>
      <c r="AB366" s="29"/>
      <c r="AC366" s="29"/>
      <c r="AD366" s="29"/>
      <c r="AE366" s="27" t="s">
        <v>860</v>
      </c>
      <c r="AF366" s="28" t="s">
        <v>54</v>
      </c>
      <c r="AG366" s="27" t="s">
        <v>511</v>
      </c>
    </row>
    <row r="367" spans="1:33" s="32" customFormat="1" ht="63.75" x14ac:dyDescent="0.25">
      <c r="A367" s="25" t="s">
        <v>799</v>
      </c>
      <c r="B367" s="26">
        <v>24122004</v>
      </c>
      <c r="C367" s="27" t="s">
        <v>1038</v>
      </c>
      <c r="D367" s="27" t="s">
        <v>4384</v>
      </c>
      <c r="E367" s="26" t="s">
        <v>4400</v>
      </c>
      <c r="F367" s="26" t="s">
        <v>4447</v>
      </c>
      <c r="G367" s="38" t="s">
        <v>4525</v>
      </c>
      <c r="H367" s="36">
        <v>25441678100</v>
      </c>
      <c r="I367" s="36">
        <v>25441678100</v>
      </c>
      <c r="J367" s="28" t="s">
        <v>4423</v>
      </c>
      <c r="K367" s="28" t="s">
        <v>48</v>
      </c>
      <c r="L367" s="27" t="s">
        <v>801</v>
      </c>
      <c r="M367" s="27" t="s">
        <v>802</v>
      </c>
      <c r="N367" s="27" t="s">
        <v>1039</v>
      </c>
      <c r="O367" s="27" t="s">
        <v>803</v>
      </c>
      <c r="P367" s="28"/>
      <c r="Q367" s="28"/>
      <c r="R367" s="28"/>
      <c r="S367" s="28"/>
      <c r="T367" s="28"/>
      <c r="U367" s="29"/>
      <c r="V367" s="29"/>
      <c r="W367" s="28"/>
      <c r="X367" s="30"/>
      <c r="Y367" s="28"/>
      <c r="Z367" s="28"/>
      <c r="AA367" s="31" t="str">
        <f t="shared" si="8"/>
        <v/>
      </c>
      <c r="AB367" s="29"/>
      <c r="AC367" s="29"/>
      <c r="AD367" s="29"/>
      <c r="AE367" s="27" t="s">
        <v>893</v>
      </c>
      <c r="AF367" s="28" t="s">
        <v>54</v>
      </c>
      <c r="AG367" s="27" t="s">
        <v>511</v>
      </c>
    </row>
    <row r="368" spans="1:33" s="32" customFormat="1" ht="63.75" x14ac:dyDescent="0.25">
      <c r="A368" s="25" t="s">
        <v>799</v>
      </c>
      <c r="B368" s="26">
        <v>55121502</v>
      </c>
      <c r="C368" s="27" t="s">
        <v>1040</v>
      </c>
      <c r="D368" s="27" t="s">
        <v>4389</v>
      </c>
      <c r="E368" s="26" t="s">
        <v>4399</v>
      </c>
      <c r="F368" s="35" t="s">
        <v>4522</v>
      </c>
      <c r="G368" s="38" t="s">
        <v>4525</v>
      </c>
      <c r="H368" s="36">
        <v>15000000000</v>
      </c>
      <c r="I368" s="36">
        <v>15000000000</v>
      </c>
      <c r="J368" s="28" t="s">
        <v>4423</v>
      </c>
      <c r="K368" s="28" t="s">
        <v>48</v>
      </c>
      <c r="L368" s="27" t="s">
        <v>801</v>
      </c>
      <c r="M368" s="27" t="s">
        <v>802</v>
      </c>
      <c r="N368" s="27" t="s">
        <v>979</v>
      </c>
      <c r="O368" s="27" t="s">
        <v>803</v>
      </c>
      <c r="P368" s="28" t="s">
        <v>826</v>
      </c>
      <c r="Q368" s="28" t="s">
        <v>831</v>
      </c>
      <c r="R368" s="28" t="s">
        <v>1041</v>
      </c>
      <c r="S368" s="28" t="s">
        <v>1042</v>
      </c>
      <c r="T368" s="28" t="s">
        <v>831</v>
      </c>
      <c r="U368" s="29" t="s">
        <v>1043</v>
      </c>
      <c r="V368" s="29"/>
      <c r="W368" s="28"/>
      <c r="X368" s="30"/>
      <c r="Y368" s="28"/>
      <c r="Z368" s="28"/>
      <c r="AA368" s="31" t="str">
        <f t="shared" si="8"/>
        <v/>
      </c>
      <c r="AB368" s="29"/>
      <c r="AC368" s="29"/>
      <c r="AD368" s="29"/>
      <c r="AE368" s="27" t="s">
        <v>899</v>
      </c>
      <c r="AF368" s="28" t="s">
        <v>54</v>
      </c>
      <c r="AG368" s="27" t="s">
        <v>511</v>
      </c>
    </row>
    <row r="369" spans="1:33" s="32" customFormat="1" ht="38.25" x14ac:dyDescent="0.25">
      <c r="A369" s="25" t="s">
        <v>1048</v>
      </c>
      <c r="B369" s="26">
        <v>81112217</v>
      </c>
      <c r="C369" s="27" t="s">
        <v>1049</v>
      </c>
      <c r="D369" s="27" t="s">
        <v>4389</v>
      </c>
      <c r="E369" s="26" t="s">
        <v>4400</v>
      </c>
      <c r="F369" s="35" t="s">
        <v>4522</v>
      </c>
      <c r="G369" s="38" t="s">
        <v>4525</v>
      </c>
      <c r="H369" s="36">
        <v>150000000</v>
      </c>
      <c r="I369" s="36">
        <v>150000000</v>
      </c>
      <c r="J369" s="28" t="s">
        <v>4423</v>
      </c>
      <c r="K369" s="28" t="s">
        <v>48</v>
      </c>
      <c r="L369" s="27" t="s">
        <v>1050</v>
      </c>
      <c r="M369" s="27" t="s">
        <v>50</v>
      </c>
      <c r="N369" s="27">
        <v>3838625</v>
      </c>
      <c r="O369" s="27" t="s">
        <v>1051</v>
      </c>
      <c r="P369" s="28" t="s">
        <v>1052</v>
      </c>
      <c r="Q369" s="28" t="s">
        <v>1053</v>
      </c>
      <c r="R369" s="28" t="s">
        <v>1054</v>
      </c>
      <c r="S369" s="28" t="s">
        <v>1055</v>
      </c>
      <c r="T369" s="28" t="s">
        <v>1056</v>
      </c>
      <c r="U369" s="29" t="s">
        <v>1057</v>
      </c>
      <c r="V369" s="29"/>
      <c r="W369" s="28"/>
      <c r="X369" s="30"/>
      <c r="Y369" s="28"/>
      <c r="Z369" s="28"/>
      <c r="AA369" s="31" t="str">
        <f t="shared" si="8"/>
        <v/>
      </c>
      <c r="AB369" s="29"/>
      <c r="AC369" s="29"/>
      <c r="AD369" s="29"/>
      <c r="AE369" s="27" t="s">
        <v>1050</v>
      </c>
      <c r="AF369" s="28" t="s">
        <v>54</v>
      </c>
      <c r="AG369" s="27" t="s">
        <v>453</v>
      </c>
    </row>
    <row r="370" spans="1:33" s="32" customFormat="1" ht="51" x14ac:dyDescent="0.25">
      <c r="A370" s="25" t="s">
        <v>1048</v>
      </c>
      <c r="B370" s="26">
        <v>60103600</v>
      </c>
      <c r="C370" s="27" t="s">
        <v>1058</v>
      </c>
      <c r="D370" s="27" t="s">
        <v>4389</v>
      </c>
      <c r="E370" s="26" t="s">
        <v>4404</v>
      </c>
      <c r="F370" s="26" t="s">
        <v>4512</v>
      </c>
      <c r="G370" s="38" t="s">
        <v>4525</v>
      </c>
      <c r="H370" s="36">
        <v>53262564</v>
      </c>
      <c r="I370" s="36">
        <v>53262564</v>
      </c>
      <c r="J370" s="28" t="s">
        <v>4423</v>
      </c>
      <c r="K370" s="28" t="s">
        <v>48</v>
      </c>
      <c r="L370" s="27" t="s">
        <v>1059</v>
      </c>
      <c r="M370" s="27" t="s">
        <v>50</v>
      </c>
      <c r="N370" s="27">
        <v>3839545</v>
      </c>
      <c r="O370" s="27" t="s">
        <v>1060</v>
      </c>
      <c r="P370" s="28" t="s">
        <v>1052</v>
      </c>
      <c r="Q370" s="28" t="s">
        <v>1061</v>
      </c>
      <c r="R370" s="28" t="s">
        <v>1062</v>
      </c>
      <c r="S370" s="28" t="s">
        <v>1063</v>
      </c>
      <c r="T370" s="28" t="s">
        <v>1064</v>
      </c>
      <c r="U370" s="29" t="s">
        <v>1065</v>
      </c>
      <c r="V370" s="29"/>
      <c r="W370" s="28"/>
      <c r="X370" s="30"/>
      <c r="Y370" s="28"/>
      <c r="Z370" s="28"/>
      <c r="AA370" s="31" t="str">
        <f t="shared" si="8"/>
        <v/>
      </c>
      <c r="AB370" s="29"/>
      <c r="AC370" s="29"/>
      <c r="AD370" s="29"/>
      <c r="AE370" s="27" t="s">
        <v>1066</v>
      </c>
      <c r="AF370" s="28" t="s">
        <v>54</v>
      </c>
      <c r="AG370" s="27" t="s">
        <v>453</v>
      </c>
    </row>
    <row r="371" spans="1:33" s="32" customFormat="1" ht="51" x14ac:dyDescent="0.25">
      <c r="A371" s="25" t="s">
        <v>1048</v>
      </c>
      <c r="B371" s="26">
        <v>80111620</v>
      </c>
      <c r="C371" s="27" t="s">
        <v>1067</v>
      </c>
      <c r="D371" s="27" t="s">
        <v>4389</v>
      </c>
      <c r="E371" s="26" t="s">
        <v>4404</v>
      </c>
      <c r="F371" s="35" t="s">
        <v>4522</v>
      </c>
      <c r="G371" s="38" t="s">
        <v>4525</v>
      </c>
      <c r="H371" s="36">
        <v>18024762</v>
      </c>
      <c r="I371" s="36">
        <v>18024762</v>
      </c>
      <c r="J371" s="28" t="s">
        <v>4423</v>
      </c>
      <c r="K371" s="28" t="s">
        <v>48</v>
      </c>
      <c r="L371" s="27" t="s">
        <v>1068</v>
      </c>
      <c r="M371" s="27" t="s">
        <v>1069</v>
      </c>
      <c r="N371" s="27" t="s">
        <v>1070</v>
      </c>
      <c r="O371" s="27" t="s">
        <v>1071</v>
      </c>
      <c r="P371" s="28" t="s">
        <v>1052</v>
      </c>
      <c r="Q371" s="28" t="s">
        <v>1072</v>
      </c>
      <c r="R371" s="28" t="s">
        <v>1073</v>
      </c>
      <c r="S371" s="28" t="s">
        <v>1074</v>
      </c>
      <c r="T371" s="28" t="s">
        <v>1075</v>
      </c>
      <c r="U371" s="29" t="s">
        <v>1076</v>
      </c>
      <c r="V371" s="29"/>
      <c r="W371" s="28"/>
      <c r="X371" s="30"/>
      <c r="Y371" s="28"/>
      <c r="Z371" s="28"/>
      <c r="AA371" s="31" t="str">
        <f t="shared" si="8"/>
        <v/>
      </c>
      <c r="AB371" s="29"/>
      <c r="AC371" s="29"/>
      <c r="AD371" s="29"/>
      <c r="AE371" s="27" t="s">
        <v>1068</v>
      </c>
      <c r="AF371" s="28" t="s">
        <v>54</v>
      </c>
      <c r="AG371" s="27" t="s">
        <v>453</v>
      </c>
    </row>
    <row r="372" spans="1:33" s="32" customFormat="1" ht="38.25" x14ac:dyDescent="0.25">
      <c r="A372" s="25" t="s">
        <v>1048</v>
      </c>
      <c r="B372" s="26">
        <v>84111502</v>
      </c>
      <c r="C372" s="27" t="s">
        <v>1077</v>
      </c>
      <c r="D372" s="27" t="s">
        <v>4386</v>
      </c>
      <c r="E372" s="26" t="s">
        <v>4400</v>
      </c>
      <c r="F372" s="26" t="s">
        <v>4512</v>
      </c>
      <c r="G372" s="38" t="s">
        <v>4525</v>
      </c>
      <c r="H372" s="36">
        <v>20000000</v>
      </c>
      <c r="I372" s="36">
        <v>20000000</v>
      </c>
      <c r="J372" s="28" t="s">
        <v>4423</v>
      </c>
      <c r="K372" s="28" t="s">
        <v>48</v>
      </c>
      <c r="L372" s="27" t="s">
        <v>1078</v>
      </c>
      <c r="M372" s="27" t="s">
        <v>50</v>
      </c>
      <c r="N372" s="27" t="s">
        <v>1079</v>
      </c>
      <c r="O372" s="27" t="s">
        <v>1080</v>
      </c>
      <c r="P372" s="28" t="s">
        <v>1052</v>
      </c>
      <c r="Q372" s="28" t="s">
        <v>1061</v>
      </c>
      <c r="R372" s="28" t="s">
        <v>1062</v>
      </c>
      <c r="S372" s="28" t="s">
        <v>1063</v>
      </c>
      <c r="T372" s="28"/>
      <c r="U372" s="29"/>
      <c r="V372" s="29"/>
      <c r="W372" s="28"/>
      <c r="X372" s="30"/>
      <c r="Y372" s="28"/>
      <c r="Z372" s="28"/>
      <c r="AA372" s="31" t="str">
        <f t="shared" si="8"/>
        <v/>
      </c>
      <c r="AB372" s="29"/>
      <c r="AC372" s="29"/>
      <c r="AD372" s="29"/>
      <c r="AE372" s="27" t="s">
        <v>1081</v>
      </c>
      <c r="AF372" s="28" t="s">
        <v>54</v>
      </c>
      <c r="AG372" s="27" t="s">
        <v>453</v>
      </c>
    </row>
    <row r="373" spans="1:33" s="32" customFormat="1" ht="51" x14ac:dyDescent="0.25">
      <c r="A373" s="25" t="s">
        <v>1048</v>
      </c>
      <c r="B373" s="26">
        <v>80141607</v>
      </c>
      <c r="C373" s="27" t="s">
        <v>1082</v>
      </c>
      <c r="D373" s="27" t="s">
        <v>4388</v>
      </c>
      <c r="E373" s="26" t="s">
        <v>4400</v>
      </c>
      <c r="F373" s="35" t="s">
        <v>4520</v>
      </c>
      <c r="G373" s="38" t="s">
        <v>4525</v>
      </c>
      <c r="H373" s="36">
        <v>75000000</v>
      </c>
      <c r="I373" s="36">
        <v>75000000</v>
      </c>
      <c r="J373" s="28" t="s">
        <v>4423</v>
      </c>
      <c r="K373" s="28" t="s">
        <v>48</v>
      </c>
      <c r="L373" s="27" t="s">
        <v>1100</v>
      </c>
      <c r="M373" s="27" t="s">
        <v>1093</v>
      </c>
      <c r="N373" s="27" t="s">
        <v>1094</v>
      </c>
      <c r="O373" s="27" t="s">
        <v>1099</v>
      </c>
      <c r="P373" s="28"/>
      <c r="Q373" s="28"/>
      <c r="R373" s="28"/>
      <c r="S373" s="28"/>
      <c r="T373" s="28"/>
      <c r="U373" s="29"/>
      <c r="V373" s="29"/>
      <c r="W373" s="28"/>
      <c r="X373" s="30"/>
      <c r="Y373" s="28"/>
      <c r="Z373" s="28"/>
      <c r="AA373" s="31" t="str">
        <f t="shared" si="8"/>
        <v/>
      </c>
      <c r="AB373" s="29"/>
      <c r="AC373" s="29"/>
      <c r="AD373" s="29" t="s">
        <v>1083</v>
      </c>
      <c r="AE373" s="27" t="s">
        <v>4313</v>
      </c>
      <c r="AF373" s="28" t="s">
        <v>54</v>
      </c>
      <c r="AG373" s="27" t="s">
        <v>1708</v>
      </c>
    </row>
    <row r="374" spans="1:33" s="32" customFormat="1" ht="51" x14ac:dyDescent="0.25">
      <c r="A374" s="25" t="s">
        <v>1048</v>
      </c>
      <c r="B374" s="26" t="s">
        <v>4328</v>
      </c>
      <c r="C374" s="27" t="s">
        <v>1084</v>
      </c>
      <c r="D374" s="27" t="s">
        <v>4387</v>
      </c>
      <c r="E374" s="26" t="s">
        <v>4400</v>
      </c>
      <c r="F374" s="35" t="s">
        <v>4520</v>
      </c>
      <c r="G374" s="38" t="s">
        <v>4525</v>
      </c>
      <c r="H374" s="36">
        <v>25000000</v>
      </c>
      <c r="I374" s="36">
        <v>25000000</v>
      </c>
      <c r="J374" s="28" t="s">
        <v>4423</v>
      </c>
      <c r="K374" s="28" t="s">
        <v>48</v>
      </c>
      <c r="L374" s="27" t="s">
        <v>1100</v>
      </c>
      <c r="M374" s="27" t="s">
        <v>1093</v>
      </c>
      <c r="N374" s="27" t="s">
        <v>1095</v>
      </c>
      <c r="O374" s="27" t="s">
        <v>1099</v>
      </c>
      <c r="P374" s="28"/>
      <c r="Q374" s="28"/>
      <c r="R374" s="28"/>
      <c r="S374" s="28"/>
      <c r="T374" s="28"/>
      <c r="U374" s="29"/>
      <c r="V374" s="29"/>
      <c r="W374" s="28"/>
      <c r="X374" s="30"/>
      <c r="Y374" s="28"/>
      <c r="Z374" s="28"/>
      <c r="AA374" s="31" t="str">
        <f t="shared" si="8"/>
        <v/>
      </c>
      <c r="AB374" s="29"/>
      <c r="AC374" s="29"/>
      <c r="AD374" s="29" t="s">
        <v>1085</v>
      </c>
      <c r="AE374" s="27" t="s">
        <v>4313</v>
      </c>
      <c r="AF374" s="28" t="s">
        <v>54</v>
      </c>
      <c r="AG374" s="27" t="s">
        <v>1708</v>
      </c>
    </row>
    <row r="375" spans="1:33" s="32" customFormat="1" ht="51" x14ac:dyDescent="0.25">
      <c r="A375" s="25" t="s">
        <v>1048</v>
      </c>
      <c r="B375" s="26">
        <v>90121502</v>
      </c>
      <c r="C375" s="27" t="s">
        <v>1087</v>
      </c>
      <c r="D375" s="27" t="s">
        <v>4384</v>
      </c>
      <c r="E375" s="26" t="s">
        <v>4400</v>
      </c>
      <c r="F375" s="35" t="s">
        <v>4520</v>
      </c>
      <c r="G375" s="38" t="s">
        <v>4525</v>
      </c>
      <c r="H375" s="36">
        <v>17000000</v>
      </c>
      <c r="I375" s="36">
        <v>17000000</v>
      </c>
      <c r="J375" s="28" t="s">
        <v>4423</v>
      </c>
      <c r="K375" s="28" t="s">
        <v>48</v>
      </c>
      <c r="L375" s="27" t="s">
        <v>1100</v>
      </c>
      <c r="M375" s="27" t="s">
        <v>1093</v>
      </c>
      <c r="N375" s="27" t="s">
        <v>1096</v>
      </c>
      <c r="O375" s="27" t="s">
        <v>1099</v>
      </c>
      <c r="P375" s="28"/>
      <c r="Q375" s="28"/>
      <c r="R375" s="28"/>
      <c r="S375" s="28"/>
      <c r="T375" s="28"/>
      <c r="U375" s="29"/>
      <c r="V375" s="29"/>
      <c r="W375" s="28"/>
      <c r="X375" s="30"/>
      <c r="Y375" s="28"/>
      <c r="Z375" s="28"/>
      <c r="AA375" s="31" t="str">
        <f t="shared" si="8"/>
        <v/>
      </c>
      <c r="AB375" s="29"/>
      <c r="AC375" s="29"/>
      <c r="AD375" s="29" t="s">
        <v>1088</v>
      </c>
      <c r="AE375" s="27"/>
      <c r="AF375" s="28" t="s">
        <v>54</v>
      </c>
      <c r="AG375" s="27" t="s">
        <v>1708</v>
      </c>
    </row>
    <row r="376" spans="1:33" s="32" customFormat="1" ht="51" x14ac:dyDescent="0.25">
      <c r="A376" s="25" t="s">
        <v>1048</v>
      </c>
      <c r="B376" s="26">
        <v>80111700</v>
      </c>
      <c r="C376" s="27" t="s">
        <v>1089</v>
      </c>
      <c r="D376" s="27" t="s">
        <v>4384</v>
      </c>
      <c r="E376" s="26" t="s">
        <v>4400</v>
      </c>
      <c r="F376" s="35" t="s">
        <v>4520</v>
      </c>
      <c r="G376" s="38" t="s">
        <v>4525</v>
      </c>
      <c r="H376" s="36">
        <v>12000000</v>
      </c>
      <c r="I376" s="36">
        <v>12000000</v>
      </c>
      <c r="J376" s="28" t="s">
        <v>4423</v>
      </c>
      <c r="K376" s="28" t="s">
        <v>48</v>
      </c>
      <c r="L376" s="27" t="s">
        <v>1100</v>
      </c>
      <c r="M376" s="27" t="s">
        <v>1093</v>
      </c>
      <c r="N376" s="27" t="s">
        <v>1097</v>
      </c>
      <c r="O376" s="27" t="s">
        <v>1099</v>
      </c>
      <c r="P376" s="28"/>
      <c r="Q376" s="28"/>
      <c r="R376" s="28"/>
      <c r="S376" s="28"/>
      <c r="T376" s="28"/>
      <c r="U376" s="29"/>
      <c r="V376" s="29"/>
      <c r="W376" s="28"/>
      <c r="X376" s="30"/>
      <c r="Y376" s="28"/>
      <c r="Z376" s="28"/>
      <c r="AA376" s="31" t="str">
        <f t="shared" si="8"/>
        <v/>
      </c>
      <c r="AB376" s="29"/>
      <c r="AC376" s="29"/>
      <c r="AD376" s="29" t="s">
        <v>1090</v>
      </c>
      <c r="AE376" s="27"/>
      <c r="AF376" s="28" t="s">
        <v>54</v>
      </c>
      <c r="AG376" s="27" t="s">
        <v>1708</v>
      </c>
    </row>
    <row r="377" spans="1:33" s="32" customFormat="1" ht="51" x14ac:dyDescent="0.25">
      <c r="A377" s="25" t="s">
        <v>1048</v>
      </c>
      <c r="B377" s="26" t="s">
        <v>4329</v>
      </c>
      <c r="C377" s="27" t="s">
        <v>1091</v>
      </c>
      <c r="D377" s="27" t="s">
        <v>4384</v>
      </c>
      <c r="E377" s="26" t="s">
        <v>4411</v>
      </c>
      <c r="F377" s="35" t="s">
        <v>4520</v>
      </c>
      <c r="G377" s="38" t="s">
        <v>4525</v>
      </c>
      <c r="H377" s="36">
        <v>30000000</v>
      </c>
      <c r="I377" s="36">
        <v>30000000</v>
      </c>
      <c r="J377" s="28" t="s">
        <v>4423</v>
      </c>
      <c r="K377" s="28" t="s">
        <v>48</v>
      </c>
      <c r="L377" s="27" t="s">
        <v>1100</v>
      </c>
      <c r="M377" s="27" t="s">
        <v>1093</v>
      </c>
      <c r="N377" s="27" t="s">
        <v>1098</v>
      </c>
      <c r="O377" s="27" t="s">
        <v>1099</v>
      </c>
      <c r="P377" s="28"/>
      <c r="Q377" s="28"/>
      <c r="R377" s="28"/>
      <c r="S377" s="28"/>
      <c r="T377" s="28"/>
      <c r="U377" s="29"/>
      <c r="V377" s="29"/>
      <c r="W377" s="28"/>
      <c r="X377" s="30"/>
      <c r="Y377" s="28"/>
      <c r="Z377" s="28"/>
      <c r="AA377" s="31" t="str">
        <f t="shared" si="8"/>
        <v/>
      </c>
      <c r="AB377" s="29"/>
      <c r="AC377" s="29"/>
      <c r="AD377" s="29" t="s">
        <v>1092</v>
      </c>
      <c r="AE377" s="27"/>
      <c r="AF377" s="28" t="s">
        <v>54</v>
      </c>
      <c r="AG377" s="27" t="s">
        <v>1708</v>
      </c>
    </row>
    <row r="378" spans="1:33" s="32" customFormat="1" ht="102" x14ac:dyDescent="0.25">
      <c r="A378" s="25" t="s">
        <v>465</v>
      </c>
      <c r="B378" s="26">
        <v>81161801</v>
      </c>
      <c r="C378" s="27" t="s">
        <v>1101</v>
      </c>
      <c r="D378" s="27" t="s">
        <v>4383</v>
      </c>
      <c r="E378" s="26" t="s">
        <v>4405</v>
      </c>
      <c r="F378" s="35" t="s">
        <v>4522</v>
      </c>
      <c r="G378" s="38" t="s">
        <v>4525</v>
      </c>
      <c r="H378" s="36">
        <v>2232000000</v>
      </c>
      <c r="I378" s="36">
        <v>1632000000</v>
      </c>
      <c r="J378" s="28" t="s">
        <v>4424</v>
      </c>
      <c r="K378" s="28" t="s">
        <v>4425</v>
      </c>
      <c r="L378" s="27" t="s">
        <v>1102</v>
      </c>
      <c r="M378" s="27" t="s">
        <v>1103</v>
      </c>
      <c r="N378" s="27" t="s">
        <v>1104</v>
      </c>
      <c r="O378" s="27" t="s">
        <v>1105</v>
      </c>
      <c r="P378" s="28" t="s">
        <v>1106</v>
      </c>
      <c r="Q378" s="28" t="s">
        <v>1107</v>
      </c>
      <c r="R378" s="28" t="s">
        <v>1106</v>
      </c>
      <c r="S378" s="28">
        <v>222197001</v>
      </c>
      <c r="T378" s="28" t="s">
        <v>1108</v>
      </c>
      <c r="U378" s="29" t="s">
        <v>1109</v>
      </c>
      <c r="V378" s="29">
        <v>7503</v>
      </c>
      <c r="W378" s="28">
        <v>18525</v>
      </c>
      <c r="X378" s="30">
        <v>42976</v>
      </c>
      <c r="Y378" s="28" t="s">
        <v>1110</v>
      </c>
      <c r="Z378" s="28">
        <v>4600007451</v>
      </c>
      <c r="AA378" s="31">
        <f t="shared" si="8"/>
        <v>1</v>
      </c>
      <c r="AB378" s="29" t="s">
        <v>1111</v>
      </c>
      <c r="AC378" s="29" t="s">
        <v>425</v>
      </c>
      <c r="AD378" s="29"/>
      <c r="AE378" s="27" t="s">
        <v>1112</v>
      </c>
      <c r="AF378" s="28" t="s">
        <v>54</v>
      </c>
      <c r="AG378" s="27" t="s">
        <v>1113</v>
      </c>
    </row>
    <row r="379" spans="1:33" s="32" customFormat="1" ht="63.75" x14ac:dyDescent="0.25">
      <c r="A379" s="25" t="s">
        <v>465</v>
      </c>
      <c r="B379" s="26">
        <v>78111502</v>
      </c>
      <c r="C379" s="27" t="s">
        <v>1114</v>
      </c>
      <c r="D379" s="27" t="s">
        <v>4383</v>
      </c>
      <c r="E379" s="26" t="s">
        <v>4398</v>
      </c>
      <c r="F379" s="26" t="s">
        <v>4447</v>
      </c>
      <c r="G379" s="38" t="s">
        <v>4525</v>
      </c>
      <c r="H379" s="36">
        <v>80500000</v>
      </c>
      <c r="I379" s="36">
        <v>60500000</v>
      </c>
      <c r="J379" s="28" t="s">
        <v>4424</v>
      </c>
      <c r="K379" s="28" t="s">
        <v>4425</v>
      </c>
      <c r="L379" s="27" t="s">
        <v>1102</v>
      </c>
      <c r="M379" s="27" t="s">
        <v>1103</v>
      </c>
      <c r="N379" s="27" t="s">
        <v>1104</v>
      </c>
      <c r="O379" s="27" t="s">
        <v>1105</v>
      </c>
      <c r="P379" s="28" t="s">
        <v>48</v>
      </c>
      <c r="Q379" s="28" t="s">
        <v>48</v>
      </c>
      <c r="R379" s="28" t="s">
        <v>48</v>
      </c>
      <c r="S379" s="28" t="s">
        <v>48</v>
      </c>
      <c r="T379" s="28" t="s">
        <v>48</v>
      </c>
      <c r="U379" s="29" t="s">
        <v>48</v>
      </c>
      <c r="V379" s="29">
        <v>7571</v>
      </c>
      <c r="W379" s="28">
        <v>18669</v>
      </c>
      <c r="X379" s="30">
        <v>42986</v>
      </c>
      <c r="Y379" s="28" t="s">
        <v>1115</v>
      </c>
      <c r="Z379" s="28">
        <v>4600007506</v>
      </c>
      <c r="AA379" s="31">
        <f t="shared" si="8"/>
        <v>1</v>
      </c>
      <c r="AB379" s="29" t="s">
        <v>1116</v>
      </c>
      <c r="AC379" s="29" t="s">
        <v>425</v>
      </c>
      <c r="AD379" s="29" t="s">
        <v>1117</v>
      </c>
      <c r="AE379" s="27" t="s">
        <v>1118</v>
      </c>
      <c r="AF379" s="28" t="s">
        <v>54</v>
      </c>
      <c r="AG379" s="27" t="s">
        <v>1113</v>
      </c>
    </row>
    <row r="380" spans="1:33" s="32" customFormat="1" ht="38.25" x14ac:dyDescent="0.25">
      <c r="A380" s="25" t="s">
        <v>465</v>
      </c>
      <c r="B380" s="26">
        <v>82121503</v>
      </c>
      <c r="C380" s="27" t="s">
        <v>1119</v>
      </c>
      <c r="D380" s="27" t="s">
        <v>4388</v>
      </c>
      <c r="E380" s="26" t="s">
        <v>4399</v>
      </c>
      <c r="F380" s="26" t="s">
        <v>4512</v>
      </c>
      <c r="G380" s="38" t="s">
        <v>4525</v>
      </c>
      <c r="H380" s="36">
        <v>10000000</v>
      </c>
      <c r="I380" s="36">
        <v>10000000</v>
      </c>
      <c r="J380" s="28" t="s">
        <v>4423</v>
      </c>
      <c r="K380" s="28" t="s">
        <v>48</v>
      </c>
      <c r="L380" s="27" t="s">
        <v>1102</v>
      </c>
      <c r="M380" s="27" t="s">
        <v>1103</v>
      </c>
      <c r="N380" s="27" t="s">
        <v>1104</v>
      </c>
      <c r="O380" s="27" t="s">
        <v>1105</v>
      </c>
      <c r="P380" s="28" t="s">
        <v>48</v>
      </c>
      <c r="Q380" s="28" t="s">
        <v>48</v>
      </c>
      <c r="R380" s="28" t="s">
        <v>48</v>
      </c>
      <c r="S380" s="28" t="s">
        <v>48</v>
      </c>
      <c r="T380" s="28" t="s">
        <v>48</v>
      </c>
      <c r="U380" s="29" t="s">
        <v>48</v>
      </c>
      <c r="V380" s="29"/>
      <c r="W380" s="28"/>
      <c r="X380" s="30"/>
      <c r="Y380" s="28"/>
      <c r="Z380" s="28"/>
      <c r="AA380" s="31" t="str">
        <f t="shared" si="8"/>
        <v/>
      </c>
      <c r="AB380" s="29"/>
      <c r="AC380" s="29"/>
      <c r="AD380" s="29"/>
      <c r="AE380" s="27" t="s">
        <v>1120</v>
      </c>
      <c r="AF380" s="28" t="s">
        <v>54</v>
      </c>
      <c r="AG380" s="27" t="s">
        <v>1113</v>
      </c>
    </row>
    <row r="381" spans="1:33" s="32" customFormat="1" ht="51" x14ac:dyDescent="0.25">
      <c r="A381" s="25" t="s">
        <v>465</v>
      </c>
      <c r="B381" s="26">
        <v>80111600</v>
      </c>
      <c r="C381" s="27" t="s">
        <v>1121</v>
      </c>
      <c r="D381" s="27" t="s">
        <v>4383</v>
      </c>
      <c r="E381" s="26" t="s">
        <v>4399</v>
      </c>
      <c r="F381" s="35" t="s">
        <v>4520</v>
      </c>
      <c r="G381" s="38" t="s">
        <v>4525</v>
      </c>
      <c r="H381" s="36">
        <v>2029471994</v>
      </c>
      <c r="I381" s="36">
        <v>1547412138</v>
      </c>
      <c r="J381" s="28" t="s">
        <v>4424</v>
      </c>
      <c r="K381" s="28" t="s">
        <v>4425</v>
      </c>
      <c r="L381" s="27" t="s">
        <v>1102</v>
      </c>
      <c r="M381" s="27" t="s">
        <v>1103</v>
      </c>
      <c r="N381" s="27" t="s">
        <v>1104</v>
      </c>
      <c r="O381" s="27" t="s">
        <v>1105</v>
      </c>
      <c r="P381" s="28" t="s">
        <v>48</v>
      </c>
      <c r="Q381" s="28" t="s">
        <v>48</v>
      </c>
      <c r="R381" s="28" t="s">
        <v>48</v>
      </c>
      <c r="S381" s="28" t="s">
        <v>48</v>
      </c>
      <c r="T381" s="28" t="s">
        <v>48</v>
      </c>
      <c r="U381" s="29" t="s">
        <v>48</v>
      </c>
      <c r="V381" s="29">
        <v>7454</v>
      </c>
      <c r="W381" s="28">
        <v>18524</v>
      </c>
      <c r="X381" s="30">
        <v>42977</v>
      </c>
      <c r="Y381" s="28">
        <v>42978</v>
      </c>
      <c r="Z381" s="28" t="s">
        <v>1122</v>
      </c>
      <c r="AA381" s="31">
        <f t="shared" si="8"/>
        <v>1</v>
      </c>
      <c r="AB381" s="29" t="s">
        <v>1123</v>
      </c>
      <c r="AC381" s="29" t="s">
        <v>425</v>
      </c>
      <c r="AD381" s="29"/>
      <c r="AE381" s="27" t="s">
        <v>1124</v>
      </c>
      <c r="AF381" s="28" t="s">
        <v>54</v>
      </c>
      <c r="AG381" s="27" t="s">
        <v>1113</v>
      </c>
    </row>
    <row r="382" spans="1:33" s="32" customFormat="1" ht="63.75" x14ac:dyDescent="0.25">
      <c r="A382" s="25" t="s">
        <v>465</v>
      </c>
      <c r="B382" s="26">
        <v>81111811</v>
      </c>
      <c r="C382" s="27" t="s">
        <v>1125</v>
      </c>
      <c r="D382" s="27" t="s">
        <v>4383</v>
      </c>
      <c r="E382" s="26" t="s">
        <v>4399</v>
      </c>
      <c r="F382" s="35" t="s">
        <v>4522</v>
      </c>
      <c r="G382" s="38" t="s">
        <v>4525</v>
      </c>
      <c r="H382" s="36">
        <v>2418663303</v>
      </c>
      <c r="I382" s="36">
        <v>1636904414</v>
      </c>
      <c r="J382" s="28" t="s">
        <v>4424</v>
      </c>
      <c r="K382" s="28" t="s">
        <v>4425</v>
      </c>
      <c r="L382" s="27" t="s">
        <v>1102</v>
      </c>
      <c r="M382" s="27" t="s">
        <v>1103</v>
      </c>
      <c r="N382" s="27" t="s">
        <v>1104</v>
      </c>
      <c r="O382" s="27" t="s">
        <v>1105</v>
      </c>
      <c r="P382" s="28" t="s">
        <v>1126</v>
      </c>
      <c r="Q382" s="28" t="s">
        <v>1127</v>
      </c>
      <c r="R382" s="28" t="s">
        <v>1128</v>
      </c>
      <c r="S382" s="28" t="s">
        <v>1129</v>
      </c>
      <c r="T382" s="28" t="s">
        <v>1128</v>
      </c>
      <c r="U382" s="29" t="s">
        <v>1130</v>
      </c>
      <c r="V382" s="29">
        <v>7720</v>
      </c>
      <c r="W382" s="28" t="s">
        <v>1131</v>
      </c>
      <c r="X382" s="30">
        <v>43021</v>
      </c>
      <c r="Y382" s="28">
        <v>43042</v>
      </c>
      <c r="Z382" s="28">
        <v>4600007640</v>
      </c>
      <c r="AA382" s="31">
        <f t="shared" si="8"/>
        <v>1</v>
      </c>
      <c r="AB382" s="29" t="s">
        <v>1132</v>
      </c>
      <c r="AC382" s="29" t="s">
        <v>425</v>
      </c>
      <c r="AD382" s="29"/>
      <c r="AE382" s="27" t="s">
        <v>1133</v>
      </c>
      <c r="AF382" s="28" t="s">
        <v>908</v>
      </c>
      <c r="AG382" s="27" t="s">
        <v>1113</v>
      </c>
    </row>
    <row r="383" spans="1:33" s="32" customFormat="1" ht="51" x14ac:dyDescent="0.25">
      <c r="A383" s="25" t="s">
        <v>465</v>
      </c>
      <c r="B383" s="26">
        <v>81112209</v>
      </c>
      <c r="C383" s="27" t="s">
        <v>1134</v>
      </c>
      <c r="D383" s="27" t="s">
        <v>4383</v>
      </c>
      <c r="E383" s="26" t="s">
        <v>4399</v>
      </c>
      <c r="F383" s="35" t="s">
        <v>4522</v>
      </c>
      <c r="G383" s="38" t="s">
        <v>4525</v>
      </c>
      <c r="H383" s="36">
        <v>130000000</v>
      </c>
      <c r="I383" s="36">
        <v>130000000</v>
      </c>
      <c r="J383" s="28" t="s">
        <v>4423</v>
      </c>
      <c r="K383" s="28" t="s">
        <v>48</v>
      </c>
      <c r="L383" s="27" t="s">
        <v>1102</v>
      </c>
      <c r="M383" s="27" t="s">
        <v>1103</v>
      </c>
      <c r="N383" s="27" t="s">
        <v>1104</v>
      </c>
      <c r="O383" s="27" t="s">
        <v>1105</v>
      </c>
      <c r="P383" s="28" t="s">
        <v>1126</v>
      </c>
      <c r="Q383" s="28" t="s">
        <v>1127</v>
      </c>
      <c r="R383" s="28" t="s">
        <v>1128</v>
      </c>
      <c r="S383" s="28"/>
      <c r="T383" s="28" t="s">
        <v>1128</v>
      </c>
      <c r="U383" s="29" t="s">
        <v>1130</v>
      </c>
      <c r="V383" s="29"/>
      <c r="W383" s="28"/>
      <c r="X383" s="30"/>
      <c r="Y383" s="28"/>
      <c r="Z383" s="28"/>
      <c r="AA383" s="31" t="str">
        <f t="shared" si="8"/>
        <v/>
      </c>
      <c r="AB383" s="29"/>
      <c r="AC383" s="29"/>
      <c r="AD383" s="29"/>
      <c r="AE383" s="27"/>
      <c r="AF383" s="28" t="s">
        <v>54</v>
      </c>
      <c r="AG383" s="27" t="s">
        <v>1708</v>
      </c>
    </row>
    <row r="384" spans="1:33" s="32" customFormat="1" ht="51" x14ac:dyDescent="0.25">
      <c r="A384" s="25" t="s">
        <v>465</v>
      </c>
      <c r="B384" s="26">
        <v>81112209</v>
      </c>
      <c r="C384" s="27" t="s">
        <v>1135</v>
      </c>
      <c r="D384" s="27" t="s">
        <v>4383</v>
      </c>
      <c r="E384" s="26" t="s">
        <v>4399</v>
      </c>
      <c r="F384" s="35" t="s">
        <v>4522</v>
      </c>
      <c r="G384" s="38" t="s">
        <v>4525</v>
      </c>
      <c r="H384" s="36">
        <v>42000000</v>
      </c>
      <c r="I384" s="36">
        <v>26000000</v>
      </c>
      <c r="J384" s="28" t="s">
        <v>4424</v>
      </c>
      <c r="K384" s="28" t="s">
        <v>4425</v>
      </c>
      <c r="L384" s="27" t="s">
        <v>1102</v>
      </c>
      <c r="M384" s="27" t="s">
        <v>1103</v>
      </c>
      <c r="N384" s="27" t="s">
        <v>1104</v>
      </c>
      <c r="O384" s="27" t="s">
        <v>1105</v>
      </c>
      <c r="P384" s="28" t="s">
        <v>1126</v>
      </c>
      <c r="Q384" s="28" t="s">
        <v>1136</v>
      </c>
      <c r="R384" s="28" t="s">
        <v>1128</v>
      </c>
      <c r="S384" s="28" t="s">
        <v>1137</v>
      </c>
      <c r="T384" s="28" t="s">
        <v>1128</v>
      </c>
      <c r="U384" s="29" t="s">
        <v>1138</v>
      </c>
      <c r="V384" s="29">
        <v>7772</v>
      </c>
      <c r="W384" s="28">
        <v>19044</v>
      </c>
      <c r="X384" s="30">
        <v>43040</v>
      </c>
      <c r="Y384" s="28">
        <v>43042</v>
      </c>
      <c r="Z384" s="28" t="s">
        <v>1139</v>
      </c>
      <c r="AA384" s="31">
        <f t="shared" si="8"/>
        <v>1</v>
      </c>
      <c r="AB384" s="29" t="s">
        <v>1140</v>
      </c>
      <c r="AC384" s="29" t="s">
        <v>425</v>
      </c>
      <c r="AD384" s="29"/>
      <c r="AE384" s="27" t="s">
        <v>1141</v>
      </c>
      <c r="AF384" s="28" t="s">
        <v>54</v>
      </c>
      <c r="AG384" s="27" t="s">
        <v>1113</v>
      </c>
    </row>
    <row r="385" spans="1:33" s="32" customFormat="1" ht="51" x14ac:dyDescent="0.25">
      <c r="A385" s="25" t="s">
        <v>465</v>
      </c>
      <c r="B385" s="26">
        <v>81112209</v>
      </c>
      <c r="C385" s="27" t="s">
        <v>1142</v>
      </c>
      <c r="D385" s="27" t="s">
        <v>4383</v>
      </c>
      <c r="E385" s="26" t="s">
        <v>4399</v>
      </c>
      <c r="F385" s="35" t="s">
        <v>4522</v>
      </c>
      <c r="G385" s="38" t="s">
        <v>4525</v>
      </c>
      <c r="H385" s="36">
        <v>170000000</v>
      </c>
      <c r="I385" s="36">
        <v>170000000</v>
      </c>
      <c r="J385" s="28" t="s">
        <v>4423</v>
      </c>
      <c r="K385" s="28" t="s">
        <v>48</v>
      </c>
      <c r="L385" s="27" t="s">
        <v>1102</v>
      </c>
      <c r="M385" s="27" t="s">
        <v>1103</v>
      </c>
      <c r="N385" s="27" t="s">
        <v>1104</v>
      </c>
      <c r="O385" s="27" t="s">
        <v>1105</v>
      </c>
      <c r="P385" s="28" t="s">
        <v>1126</v>
      </c>
      <c r="Q385" s="28" t="s">
        <v>1127</v>
      </c>
      <c r="R385" s="28" t="s">
        <v>1128</v>
      </c>
      <c r="S385" s="28" t="s">
        <v>1129</v>
      </c>
      <c r="T385" s="28" t="s">
        <v>1128</v>
      </c>
      <c r="U385" s="29" t="s">
        <v>1130</v>
      </c>
      <c r="V385" s="29"/>
      <c r="W385" s="28"/>
      <c r="X385" s="30"/>
      <c r="Y385" s="28"/>
      <c r="Z385" s="28"/>
      <c r="AA385" s="31" t="str">
        <f t="shared" si="8"/>
        <v/>
      </c>
      <c r="AB385" s="29"/>
      <c r="AC385" s="29"/>
      <c r="AD385" s="29"/>
      <c r="AE385" s="27" t="s">
        <v>1143</v>
      </c>
      <c r="AF385" s="28" t="s">
        <v>54</v>
      </c>
      <c r="AG385" s="27" t="s">
        <v>1113</v>
      </c>
    </row>
    <row r="386" spans="1:33" s="32" customFormat="1" ht="60.75" x14ac:dyDescent="0.25">
      <c r="A386" s="25" t="s">
        <v>465</v>
      </c>
      <c r="B386" s="26">
        <v>81112205</v>
      </c>
      <c r="C386" s="27" t="s">
        <v>1144</v>
      </c>
      <c r="D386" s="27" t="s">
        <v>4389</v>
      </c>
      <c r="E386" s="26" t="s">
        <v>4399</v>
      </c>
      <c r="F386" s="35" t="s">
        <v>4522</v>
      </c>
      <c r="G386" s="38" t="s">
        <v>4525</v>
      </c>
      <c r="H386" s="36">
        <v>60000000</v>
      </c>
      <c r="I386" s="36">
        <v>60000000</v>
      </c>
      <c r="J386" s="28" t="s">
        <v>4423</v>
      </c>
      <c r="K386" s="28" t="s">
        <v>48</v>
      </c>
      <c r="L386" s="27" t="s">
        <v>1102</v>
      </c>
      <c r="M386" s="27" t="s">
        <v>1103</v>
      </c>
      <c r="N386" s="27" t="s">
        <v>1104</v>
      </c>
      <c r="O386" s="27" t="s">
        <v>1105</v>
      </c>
      <c r="P386" s="28" t="s">
        <v>1126</v>
      </c>
      <c r="Q386" s="28" t="s">
        <v>1127</v>
      </c>
      <c r="R386" s="28" t="s">
        <v>1128</v>
      </c>
      <c r="S386" s="28"/>
      <c r="T386" s="28" t="s">
        <v>1128</v>
      </c>
      <c r="U386" s="29" t="s">
        <v>1130</v>
      </c>
      <c r="V386" s="29"/>
      <c r="W386" s="28"/>
      <c r="X386" s="30"/>
      <c r="Y386" s="28"/>
      <c r="Z386" s="28"/>
      <c r="AA386" s="31" t="str">
        <f t="shared" si="8"/>
        <v/>
      </c>
      <c r="AB386" s="29"/>
      <c r="AC386" s="29"/>
      <c r="AD386" s="29"/>
      <c r="AE386" s="27"/>
      <c r="AF386" s="28" t="s">
        <v>54</v>
      </c>
      <c r="AG386" s="27" t="s">
        <v>1708</v>
      </c>
    </row>
    <row r="387" spans="1:33" s="32" customFormat="1" ht="63.75" x14ac:dyDescent="0.25">
      <c r="A387" s="25" t="s">
        <v>465</v>
      </c>
      <c r="B387" s="26">
        <v>81112006</v>
      </c>
      <c r="C387" s="27" t="s">
        <v>1145</v>
      </c>
      <c r="D387" s="27" t="s">
        <v>4387</v>
      </c>
      <c r="E387" s="26" t="s">
        <v>4399</v>
      </c>
      <c r="F387" s="26" t="s">
        <v>4512</v>
      </c>
      <c r="G387" s="38" t="s">
        <v>4525</v>
      </c>
      <c r="H387" s="36">
        <v>4000000</v>
      </c>
      <c r="I387" s="36">
        <v>4000000</v>
      </c>
      <c r="J387" s="28" t="s">
        <v>4423</v>
      </c>
      <c r="K387" s="28" t="s">
        <v>48</v>
      </c>
      <c r="L387" s="27" t="s">
        <v>1102</v>
      </c>
      <c r="M387" s="27" t="s">
        <v>1103</v>
      </c>
      <c r="N387" s="27" t="s">
        <v>1104</v>
      </c>
      <c r="O387" s="27" t="s">
        <v>1105</v>
      </c>
      <c r="P387" s="28" t="s">
        <v>1126</v>
      </c>
      <c r="Q387" s="28" t="s">
        <v>1127</v>
      </c>
      <c r="R387" s="28" t="s">
        <v>1128</v>
      </c>
      <c r="S387" s="28"/>
      <c r="T387" s="28" t="s">
        <v>1128</v>
      </c>
      <c r="U387" s="29" t="s">
        <v>1130</v>
      </c>
      <c r="V387" s="29"/>
      <c r="W387" s="28"/>
      <c r="X387" s="30"/>
      <c r="Y387" s="28"/>
      <c r="Z387" s="28"/>
      <c r="AA387" s="31" t="str">
        <f t="shared" si="8"/>
        <v/>
      </c>
      <c r="AB387" s="29"/>
      <c r="AC387" s="29"/>
      <c r="AD387" s="29"/>
      <c r="AE387" s="27"/>
      <c r="AF387" s="28" t="s">
        <v>54</v>
      </c>
      <c r="AG387" s="27" t="s">
        <v>1708</v>
      </c>
    </row>
    <row r="388" spans="1:33" s="32" customFormat="1" ht="51" x14ac:dyDescent="0.25">
      <c r="A388" s="25" t="s">
        <v>465</v>
      </c>
      <c r="B388" s="26">
        <v>81112209</v>
      </c>
      <c r="C388" s="27" t="s">
        <v>1146</v>
      </c>
      <c r="D388" s="27" t="s">
        <v>4389</v>
      </c>
      <c r="E388" s="26" t="s">
        <v>4399</v>
      </c>
      <c r="F388" s="35" t="s">
        <v>4522</v>
      </c>
      <c r="G388" s="38" t="s">
        <v>4525</v>
      </c>
      <c r="H388" s="36">
        <v>77000000</v>
      </c>
      <c r="I388" s="36">
        <v>77000000</v>
      </c>
      <c r="J388" s="28" t="s">
        <v>4423</v>
      </c>
      <c r="K388" s="28" t="s">
        <v>48</v>
      </c>
      <c r="L388" s="27" t="s">
        <v>1102</v>
      </c>
      <c r="M388" s="27" t="s">
        <v>1103</v>
      </c>
      <c r="N388" s="27">
        <v>3839691</v>
      </c>
      <c r="O388" s="27" t="s">
        <v>1105</v>
      </c>
      <c r="P388" s="28" t="s">
        <v>1126</v>
      </c>
      <c r="Q388" s="28" t="s">
        <v>1127</v>
      </c>
      <c r="R388" s="28" t="s">
        <v>1128</v>
      </c>
      <c r="S388" s="28" t="s">
        <v>1129</v>
      </c>
      <c r="T388" s="28" t="s">
        <v>1128</v>
      </c>
      <c r="U388" s="29" t="s">
        <v>1130</v>
      </c>
      <c r="V388" s="29"/>
      <c r="W388" s="28"/>
      <c r="X388" s="30"/>
      <c r="Y388" s="28"/>
      <c r="Z388" s="28"/>
      <c r="AA388" s="31" t="str">
        <f t="shared" si="8"/>
        <v/>
      </c>
      <c r="AB388" s="29"/>
      <c r="AC388" s="29"/>
      <c r="AD388" s="29"/>
      <c r="AE388" s="27" t="s">
        <v>1143</v>
      </c>
      <c r="AF388" s="28" t="s">
        <v>54</v>
      </c>
      <c r="AG388" s="27" t="s">
        <v>1113</v>
      </c>
    </row>
    <row r="389" spans="1:33" s="32" customFormat="1" ht="51" x14ac:dyDescent="0.25">
      <c r="A389" s="25" t="s">
        <v>465</v>
      </c>
      <c r="B389" s="26">
        <v>81112209</v>
      </c>
      <c r="C389" s="27" t="s">
        <v>1147</v>
      </c>
      <c r="D389" s="27" t="s">
        <v>4389</v>
      </c>
      <c r="E389" s="26" t="s">
        <v>4399</v>
      </c>
      <c r="F389" s="35" t="s">
        <v>4522</v>
      </c>
      <c r="G389" s="38" t="s">
        <v>4525</v>
      </c>
      <c r="H389" s="36">
        <v>88000000</v>
      </c>
      <c r="I389" s="36">
        <v>88000000</v>
      </c>
      <c r="J389" s="28" t="s">
        <v>4423</v>
      </c>
      <c r="K389" s="28" t="s">
        <v>48</v>
      </c>
      <c r="L389" s="27" t="s">
        <v>1102</v>
      </c>
      <c r="M389" s="27" t="s">
        <v>1103</v>
      </c>
      <c r="N389" s="27" t="s">
        <v>1104</v>
      </c>
      <c r="O389" s="27" t="s">
        <v>1105</v>
      </c>
      <c r="P389" s="28" t="s">
        <v>1126</v>
      </c>
      <c r="Q389" s="28" t="s">
        <v>1127</v>
      </c>
      <c r="R389" s="28" t="s">
        <v>1128</v>
      </c>
      <c r="S389" s="28" t="s">
        <v>1148</v>
      </c>
      <c r="T389" s="28" t="s">
        <v>1128</v>
      </c>
      <c r="U389" s="29" t="s">
        <v>1130</v>
      </c>
      <c r="V389" s="29"/>
      <c r="W389" s="28"/>
      <c r="X389" s="30"/>
      <c r="Y389" s="28"/>
      <c r="Z389" s="28"/>
      <c r="AA389" s="31" t="str">
        <f t="shared" si="8"/>
        <v/>
      </c>
      <c r="AB389" s="29"/>
      <c r="AC389" s="29"/>
      <c r="AD389" s="29"/>
      <c r="AE389" s="27"/>
      <c r="AF389" s="28" t="s">
        <v>54</v>
      </c>
      <c r="AG389" s="27" t="s">
        <v>1708</v>
      </c>
    </row>
    <row r="390" spans="1:33" s="32" customFormat="1" ht="51" x14ac:dyDescent="0.25">
      <c r="A390" s="25" t="s">
        <v>465</v>
      </c>
      <c r="B390" s="26">
        <v>81112218</v>
      </c>
      <c r="C390" s="27" t="s">
        <v>1149</v>
      </c>
      <c r="D390" s="27" t="s">
        <v>4383</v>
      </c>
      <c r="E390" s="26" t="s">
        <v>4399</v>
      </c>
      <c r="F390" s="35" t="s">
        <v>4522</v>
      </c>
      <c r="G390" s="38" t="s">
        <v>4525</v>
      </c>
      <c r="H390" s="36">
        <v>14676692</v>
      </c>
      <c r="I390" s="36">
        <v>14676692</v>
      </c>
      <c r="J390" s="28" t="s">
        <v>4423</v>
      </c>
      <c r="K390" s="28" t="s">
        <v>48</v>
      </c>
      <c r="L390" s="27" t="s">
        <v>1102</v>
      </c>
      <c r="M390" s="27" t="s">
        <v>1103</v>
      </c>
      <c r="N390" s="27" t="s">
        <v>1104</v>
      </c>
      <c r="O390" s="27" t="s">
        <v>1105</v>
      </c>
      <c r="P390" s="28" t="s">
        <v>1126</v>
      </c>
      <c r="Q390" s="28" t="s">
        <v>1127</v>
      </c>
      <c r="R390" s="28" t="s">
        <v>1128</v>
      </c>
      <c r="S390" s="28" t="s">
        <v>1150</v>
      </c>
      <c r="T390" s="28" t="s">
        <v>1128</v>
      </c>
      <c r="U390" s="29" t="s">
        <v>1130</v>
      </c>
      <c r="V390" s="29"/>
      <c r="W390" s="28"/>
      <c r="X390" s="30"/>
      <c r="Y390" s="28"/>
      <c r="Z390" s="28"/>
      <c r="AA390" s="31" t="str">
        <f t="shared" si="8"/>
        <v/>
      </c>
      <c r="AB390" s="29"/>
      <c r="AC390" s="29"/>
      <c r="AD390" s="29"/>
      <c r="AE390" s="27"/>
      <c r="AF390" s="28" t="s">
        <v>54</v>
      </c>
      <c r="AG390" s="27" t="s">
        <v>1708</v>
      </c>
    </row>
    <row r="391" spans="1:33" s="32" customFormat="1" ht="51" x14ac:dyDescent="0.25">
      <c r="A391" s="25" t="s">
        <v>465</v>
      </c>
      <c r="B391" s="26">
        <v>43233200</v>
      </c>
      <c r="C391" s="27" t="s">
        <v>1151</v>
      </c>
      <c r="D391" s="27" t="s">
        <v>4392</v>
      </c>
      <c r="E391" s="26" t="s">
        <v>4401</v>
      </c>
      <c r="F391" s="26" t="s">
        <v>4447</v>
      </c>
      <c r="G391" s="38" t="s">
        <v>4525</v>
      </c>
      <c r="H391" s="36">
        <v>180000000</v>
      </c>
      <c r="I391" s="36">
        <v>180000000</v>
      </c>
      <c r="J391" s="28" t="s">
        <v>4423</v>
      </c>
      <c r="K391" s="28" t="s">
        <v>48</v>
      </c>
      <c r="L391" s="27" t="s">
        <v>1102</v>
      </c>
      <c r="M391" s="27" t="s">
        <v>1103</v>
      </c>
      <c r="N391" s="27" t="s">
        <v>1104</v>
      </c>
      <c r="O391" s="27" t="s">
        <v>1105</v>
      </c>
      <c r="P391" s="28" t="s">
        <v>1126</v>
      </c>
      <c r="Q391" s="28" t="s">
        <v>1127</v>
      </c>
      <c r="R391" s="28" t="s">
        <v>1128</v>
      </c>
      <c r="S391" s="28" t="s">
        <v>1137</v>
      </c>
      <c r="T391" s="28" t="s">
        <v>1128</v>
      </c>
      <c r="U391" s="29" t="s">
        <v>1130</v>
      </c>
      <c r="V391" s="29"/>
      <c r="W391" s="28"/>
      <c r="X391" s="30"/>
      <c r="Y391" s="28"/>
      <c r="Z391" s="28"/>
      <c r="AA391" s="31" t="str">
        <f t="shared" si="8"/>
        <v/>
      </c>
      <c r="AB391" s="29"/>
      <c r="AC391" s="29"/>
      <c r="AD391" s="29"/>
      <c r="AE391" s="27"/>
      <c r="AF391" s="28" t="s">
        <v>54</v>
      </c>
      <c r="AG391" s="27" t="s">
        <v>1708</v>
      </c>
    </row>
    <row r="392" spans="1:33" s="32" customFormat="1" ht="409.5" x14ac:dyDescent="0.25">
      <c r="A392" s="25" t="s">
        <v>465</v>
      </c>
      <c r="B392" s="26">
        <v>80101505</v>
      </c>
      <c r="C392" s="27" t="s">
        <v>1152</v>
      </c>
      <c r="D392" s="27" t="s">
        <v>4385</v>
      </c>
      <c r="E392" s="26" t="s">
        <v>4408</v>
      </c>
      <c r="F392" s="26" t="s">
        <v>4524</v>
      </c>
      <c r="G392" s="38" t="s">
        <v>4525</v>
      </c>
      <c r="H392" s="36">
        <v>163000000</v>
      </c>
      <c r="I392" s="36">
        <v>163000000</v>
      </c>
      <c r="J392" s="28" t="s">
        <v>4423</v>
      </c>
      <c r="K392" s="28" t="s">
        <v>48</v>
      </c>
      <c r="L392" s="27" t="s">
        <v>1102</v>
      </c>
      <c r="M392" s="27" t="s">
        <v>1103</v>
      </c>
      <c r="N392" s="27" t="s">
        <v>1104</v>
      </c>
      <c r="O392" s="27" t="s">
        <v>1105</v>
      </c>
      <c r="P392" s="28" t="s">
        <v>1153</v>
      </c>
      <c r="Q392" s="28" t="s">
        <v>1154</v>
      </c>
      <c r="R392" s="28" t="s">
        <v>1155</v>
      </c>
      <c r="S392" s="28" t="s">
        <v>1156</v>
      </c>
      <c r="T392" s="28" t="s">
        <v>1157</v>
      </c>
      <c r="U392" s="29" t="s">
        <v>1158</v>
      </c>
      <c r="V392" s="29"/>
      <c r="W392" s="28"/>
      <c r="X392" s="30"/>
      <c r="Y392" s="28"/>
      <c r="Z392" s="28"/>
      <c r="AA392" s="31" t="str">
        <f t="shared" si="8"/>
        <v/>
      </c>
      <c r="AB392" s="29"/>
      <c r="AC392" s="29"/>
      <c r="AD392" s="29"/>
      <c r="AE392" s="27" t="s">
        <v>1159</v>
      </c>
      <c r="AF392" s="28" t="s">
        <v>54</v>
      </c>
      <c r="AG392" s="27" t="s">
        <v>1113</v>
      </c>
    </row>
    <row r="393" spans="1:33" s="32" customFormat="1" ht="89.25" x14ac:dyDescent="0.25">
      <c r="A393" s="25" t="s">
        <v>465</v>
      </c>
      <c r="B393" s="26">
        <v>80101505</v>
      </c>
      <c r="C393" s="27" t="s">
        <v>1160</v>
      </c>
      <c r="D393" s="27" t="s">
        <v>4389</v>
      </c>
      <c r="E393" s="26" t="s">
        <v>4397</v>
      </c>
      <c r="F393" s="35" t="s">
        <v>4522</v>
      </c>
      <c r="G393" s="38" t="s">
        <v>4525</v>
      </c>
      <c r="H393" s="36">
        <v>14396739</v>
      </c>
      <c r="I393" s="36">
        <v>14396739</v>
      </c>
      <c r="J393" s="28" t="s">
        <v>4423</v>
      </c>
      <c r="K393" s="28" t="s">
        <v>48</v>
      </c>
      <c r="L393" s="27" t="s">
        <v>1102</v>
      </c>
      <c r="M393" s="27" t="s">
        <v>1103</v>
      </c>
      <c r="N393" s="27" t="s">
        <v>1104</v>
      </c>
      <c r="O393" s="27" t="s">
        <v>1105</v>
      </c>
      <c r="P393" s="28" t="s">
        <v>1161</v>
      </c>
      <c r="Q393" s="28" t="s">
        <v>1162</v>
      </c>
      <c r="R393" s="28" t="s">
        <v>1163</v>
      </c>
      <c r="S393" s="28">
        <v>220040001</v>
      </c>
      <c r="T393" s="28">
        <v>370202012</v>
      </c>
      <c r="U393" s="29" t="s">
        <v>1164</v>
      </c>
      <c r="V393" s="29"/>
      <c r="W393" s="28"/>
      <c r="X393" s="30"/>
      <c r="Y393" s="28"/>
      <c r="Z393" s="28"/>
      <c r="AA393" s="31" t="str">
        <f t="shared" si="8"/>
        <v/>
      </c>
      <c r="AB393" s="29"/>
      <c r="AC393" s="29"/>
      <c r="AD393" s="29"/>
      <c r="AE393" s="27" t="s">
        <v>1165</v>
      </c>
      <c r="AF393" s="28" t="s">
        <v>54</v>
      </c>
      <c r="AG393" s="27" t="s">
        <v>1113</v>
      </c>
    </row>
    <row r="394" spans="1:33" s="32" customFormat="1" ht="89.25" x14ac:dyDescent="0.25">
      <c r="A394" s="25" t="s">
        <v>465</v>
      </c>
      <c r="B394" s="26">
        <v>80101505</v>
      </c>
      <c r="C394" s="27" t="s">
        <v>1166</v>
      </c>
      <c r="D394" s="27" t="s">
        <v>4383</v>
      </c>
      <c r="E394" s="26" t="s">
        <v>4399</v>
      </c>
      <c r="F394" s="35" t="s">
        <v>4522</v>
      </c>
      <c r="G394" s="38" t="s">
        <v>4525</v>
      </c>
      <c r="H394" s="36">
        <v>54091800</v>
      </c>
      <c r="I394" s="36">
        <v>45978030</v>
      </c>
      <c r="J394" s="28" t="s">
        <v>4424</v>
      </c>
      <c r="K394" s="28" t="s">
        <v>4425</v>
      </c>
      <c r="L394" s="27" t="s">
        <v>1102</v>
      </c>
      <c r="M394" s="27" t="s">
        <v>1103</v>
      </c>
      <c r="N394" s="27" t="s">
        <v>1104</v>
      </c>
      <c r="O394" s="27" t="s">
        <v>1105</v>
      </c>
      <c r="P394" s="28" t="s">
        <v>1161</v>
      </c>
      <c r="Q394" s="28" t="s">
        <v>1162</v>
      </c>
      <c r="R394" s="28" t="s">
        <v>1163</v>
      </c>
      <c r="S394" s="28">
        <v>220040001</v>
      </c>
      <c r="T394" s="28">
        <v>37020202</v>
      </c>
      <c r="U394" s="29" t="s">
        <v>1167</v>
      </c>
      <c r="V394" s="29"/>
      <c r="W394" s="28"/>
      <c r="X394" s="30"/>
      <c r="Y394" s="28"/>
      <c r="Z394" s="28"/>
      <c r="AA394" s="31" t="str">
        <f t="shared" si="8"/>
        <v/>
      </c>
      <c r="AB394" s="29"/>
      <c r="AC394" s="29"/>
      <c r="AD394" s="29"/>
      <c r="AE394" s="27" t="s">
        <v>1165</v>
      </c>
      <c r="AF394" s="28" t="s">
        <v>54</v>
      </c>
      <c r="AG394" s="27" t="s">
        <v>1113</v>
      </c>
    </row>
    <row r="395" spans="1:33" s="32" customFormat="1" ht="89.25" x14ac:dyDescent="0.25">
      <c r="A395" s="25" t="s">
        <v>465</v>
      </c>
      <c r="B395" s="26">
        <v>80101505</v>
      </c>
      <c r="C395" s="27" t="s">
        <v>1168</v>
      </c>
      <c r="D395" s="27" t="s">
        <v>4391</v>
      </c>
      <c r="E395" s="26" t="s">
        <v>4399</v>
      </c>
      <c r="F395" s="28" t="s">
        <v>4504</v>
      </c>
      <c r="G395" s="38" t="s">
        <v>4525</v>
      </c>
      <c r="H395" s="36">
        <v>14300000</v>
      </c>
      <c r="I395" s="36">
        <v>14300000</v>
      </c>
      <c r="J395" s="28" t="s">
        <v>4423</v>
      </c>
      <c r="K395" s="28" t="s">
        <v>48</v>
      </c>
      <c r="L395" s="27" t="s">
        <v>1102</v>
      </c>
      <c r="M395" s="27" t="s">
        <v>1103</v>
      </c>
      <c r="N395" s="27" t="s">
        <v>1104</v>
      </c>
      <c r="O395" s="27" t="s">
        <v>1105</v>
      </c>
      <c r="P395" s="28" t="s">
        <v>1161</v>
      </c>
      <c r="Q395" s="28" t="s">
        <v>1162</v>
      </c>
      <c r="R395" s="28" t="s">
        <v>1163</v>
      </c>
      <c r="S395" s="28">
        <v>220040001</v>
      </c>
      <c r="T395" s="28">
        <v>37020202</v>
      </c>
      <c r="U395" s="29" t="s">
        <v>1167</v>
      </c>
      <c r="V395" s="29"/>
      <c r="W395" s="28"/>
      <c r="X395" s="30"/>
      <c r="Y395" s="28"/>
      <c r="Z395" s="28"/>
      <c r="AA395" s="31" t="str">
        <f t="shared" si="8"/>
        <v/>
      </c>
      <c r="AB395" s="29"/>
      <c r="AC395" s="29"/>
      <c r="AD395" s="29" t="s">
        <v>1169</v>
      </c>
      <c r="AE395" s="27" t="s">
        <v>1165</v>
      </c>
      <c r="AF395" s="28" t="s">
        <v>54</v>
      </c>
      <c r="AG395" s="27" t="s">
        <v>1113</v>
      </c>
    </row>
    <row r="396" spans="1:33" s="32" customFormat="1" ht="89.25" x14ac:dyDescent="0.25">
      <c r="A396" s="25" t="s">
        <v>465</v>
      </c>
      <c r="B396" s="26">
        <v>80101505</v>
      </c>
      <c r="C396" s="27" t="s">
        <v>1170</v>
      </c>
      <c r="D396" s="27" t="s">
        <v>4393</v>
      </c>
      <c r="E396" s="26" t="s">
        <v>4398</v>
      </c>
      <c r="F396" s="28" t="s">
        <v>4504</v>
      </c>
      <c r="G396" s="38" t="s">
        <v>4525</v>
      </c>
      <c r="H396" s="36">
        <f>21000000*1.1</f>
        <v>23100000.000000004</v>
      </c>
      <c r="I396" s="36">
        <f>21000000*1.1</f>
        <v>23100000.000000004</v>
      </c>
      <c r="J396" s="28" t="s">
        <v>4423</v>
      </c>
      <c r="K396" s="28" t="s">
        <v>48</v>
      </c>
      <c r="L396" s="27" t="s">
        <v>1102</v>
      </c>
      <c r="M396" s="27" t="s">
        <v>1103</v>
      </c>
      <c r="N396" s="27" t="s">
        <v>1104</v>
      </c>
      <c r="O396" s="27" t="s">
        <v>1105</v>
      </c>
      <c r="P396" s="28" t="s">
        <v>1161</v>
      </c>
      <c r="Q396" s="28" t="s">
        <v>1162</v>
      </c>
      <c r="R396" s="28" t="s">
        <v>1163</v>
      </c>
      <c r="S396" s="28">
        <v>220040001</v>
      </c>
      <c r="T396" s="28">
        <v>37020202</v>
      </c>
      <c r="U396" s="29" t="s">
        <v>1167</v>
      </c>
      <c r="V396" s="29"/>
      <c r="W396" s="28"/>
      <c r="X396" s="30"/>
      <c r="Y396" s="28"/>
      <c r="Z396" s="28"/>
      <c r="AA396" s="31" t="str">
        <f t="shared" si="8"/>
        <v/>
      </c>
      <c r="AB396" s="29"/>
      <c r="AC396" s="29"/>
      <c r="AD396" s="29" t="s">
        <v>1169</v>
      </c>
      <c r="AE396" s="27" t="s">
        <v>1165</v>
      </c>
      <c r="AF396" s="28" t="s">
        <v>54</v>
      </c>
      <c r="AG396" s="27" t="s">
        <v>1113</v>
      </c>
    </row>
    <row r="397" spans="1:33" s="32" customFormat="1" ht="76.5" x14ac:dyDescent="0.25">
      <c r="A397" s="25" t="s">
        <v>465</v>
      </c>
      <c r="B397" s="26">
        <v>80111504</v>
      </c>
      <c r="C397" s="27" t="s">
        <v>1171</v>
      </c>
      <c r="D397" s="27" t="s">
        <v>4383</v>
      </c>
      <c r="E397" s="26" t="s">
        <v>4398</v>
      </c>
      <c r="F397" s="35" t="s">
        <v>4522</v>
      </c>
      <c r="G397" s="38" t="s">
        <v>4525</v>
      </c>
      <c r="H397" s="36">
        <v>526896180</v>
      </c>
      <c r="I397" s="36">
        <v>526896180</v>
      </c>
      <c r="J397" s="28" t="s">
        <v>4424</v>
      </c>
      <c r="K397" s="28" t="s">
        <v>4425</v>
      </c>
      <c r="L397" s="27" t="s">
        <v>1102</v>
      </c>
      <c r="M397" s="27" t="s">
        <v>1103</v>
      </c>
      <c r="N397" s="27" t="s">
        <v>1104</v>
      </c>
      <c r="O397" s="27" t="s">
        <v>1105</v>
      </c>
      <c r="P397" s="28" t="s">
        <v>462</v>
      </c>
      <c r="Q397" s="28" t="s">
        <v>1172</v>
      </c>
      <c r="R397" s="28" t="s">
        <v>464</v>
      </c>
      <c r="S397" s="28" t="s">
        <v>1173</v>
      </c>
      <c r="T397" s="28">
        <v>37020301</v>
      </c>
      <c r="U397" s="29" t="s">
        <v>1174</v>
      </c>
      <c r="V397" s="29"/>
      <c r="W397" s="28"/>
      <c r="X397" s="30"/>
      <c r="Y397" s="28"/>
      <c r="Z397" s="28"/>
      <c r="AA397" s="31" t="str">
        <f t="shared" ref="AA397:AA460" si="9">+IF(AND(W397="",X397="",Y397="",Z397=""),"",IF(AND(W397&lt;&gt;"",X397="",Y397="",Z397=""),0%,IF(AND(W397&lt;&gt;"",X397&lt;&gt;"",Y397="",Z397=""),33%,IF(AND(W397&lt;&gt;"",X397&lt;&gt;"",Y397&lt;&gt;"",Z397=""),66%,IF(AND(W397&lt;&gt;"",X397&lt;&gt;"",Y397&lt;&gt;"",Z397&lt;&gt;""),100%,"Información incompleta")))))</f>
        <v/>
      </c>
      <c r="AB397" s="29"/>
      <c r="AC397" s="29"/>
      <c r="AD397" s="29"/>
      <c r="AE397" s="27" t="s">
        <v>1175</v>
      </c>
      <c r="AF397" s="28" t="s">
        <v>54</v>
      </c>
      <c r="AG397" s="27" t="s">
        <v>1113</v>
      </c>
    </row>
    <row r="398" spans="1:33" s="32" customFormat="1" ht="76.5" x14ac:dyDescent="0.25">
      <c r="A398" s="25" t="s">
        <v>465</v>
      </c>
      <c r="B398" s="26">
        <v>80111504</v>
      </c>
      <c r="C398" s="27" t="s">
        <v>1176</v>
      </c>
      <c r="D398" s="27" t="s">
        <v>4383</v>
      </c>
      <c r="E398" s="26" t="s">
        <v>4400</v>
      </c>
      <c r="F398" s="35" t="s">
        <v>4522</v>
      </c>
      <c r="G398" s="38" t="s">
        <v>4525</v>
      </c>
      <c r="H398" s="36">
        <v>692661150</v>
      </c>
      <c r="I398" s="36">
        <v>692661150</v>
      </c>
      <c r="J398" s="28" t="s">
        <v>4424</v>
      </c>
      <c r="K398" s="28" t="s">
        <v>4425</v>
      </c>
      <c r="L398" s="27" t="s">
        <v>1102</v>
      </c>
      <c r="M398" s="27" t="s">
        <v>1103</v>
      </c>
      <c r="N398" s="27" t="s">
        <v>1104</v>
      </c>
      <c r="O398" s="27" t="s">
        <v>1105</v>
      </c>
      <c r="P398" s="28" t="s">
        <v>462</v>
      </c>
      <c r="Q398" s="28" t="s">
        <v>1172</v>
      </c>
      <c r="R398" s="28" t="s">
        <v>464</v>
      </c>
      <c r="S398" s="28" t="s">
        <v>1173</v>
      </c>
      <c r="T398" s="28">
        <v>37020301</v>
      </c>
      <c r="U398" s="29" t="s">
        <v>1177</v>
      </c>
      <c r="V398" s="29"/>
      <c r="W398" s="28"/>
      <c r="X398" s="30"/>
      <c r="Y398" s="28"/>
      <c r="Z398" s="28"/>
      <c r="AA398" s="31" t="str">
        <f t="shared" si="9"/>
        <v/>
      </c>
      <c r="AB398" s="29"/>
      <c r="AC398" s="29"/>
      <c r="AD398" s="29"/>
      <c r="AE398" s="27" t="s">
        <v>1178</v>
      </c>
      <c r="AF398" s="28" t="s">
        <v>54</v>
      </c>
      <c r="AG398" s="27" t="s">
        <v>1113</v>
      </c>
    </row>
    <row r="399" spans="1:33" s="32" customFormat="1" ht="76.5" x14ac:dyDescent="0.25">
      <c r="A399" s="25" t="s">
        <v>465</v>
      </c>
      <c r="B399" s="26">
        <v>80111504</v>
      </c>
      <c r="C399" s="27" t="s">
        <v>1179</v>
      </c>
      <c r="D399" s="27" t="s">
        <v>4389</v>
      </c>
      <c r="E399" s="26" t="s">
        <v>4400</v>
      </c>
      <c r="F399" s="35" t="s">
        <v>4522</v>
      </c>
      <c r="G399" s="38" t="s">
        <v>4525</v>
      </c>
      <c r="H399" s="36">
        <v>545000000</v>
      </c>
      <c r="I399" s="36">
        <v>545000000</v>
      </c>
      <c r="J399" s="28" t="s">
        <v>4423</v>
      </c>
      <c r="K399" s="28" t="s">
        <v>48</v>
      </c>
      <c r="L399" s="27" t="s">
        <v>1102</v>
      </c>
      <c r="M399" s="27" t="s">
        <v>1103</v>
      </c>
      <c r="N399" s="27" t="s">
        <v>1104</v>
      </c>
      <c r="O399" s="27" t="s">
        <v>1105</v>
      </c>
      <c r="P399" s="28" t="s">
        <v>462</v>
      </c>
      <c r="Q399" s="28" t="s">
        <v>1172</v>
      </c>
      <c r="R399" s="28" t="s">
        <v>464</v>
      </c>
      <c r="S399" s="28" t="s">
        <v>1173</v>
      </c>
      <c r="T399" s="28">
        <v>37020301</v>
      </c>
      <c r="U399" s="29" t="s">
        <v>1174</v>
      </c>
      <c r="V399" s="29"/>
      <c r="W399" s="28"/>
      <c r="X399" s="30"/>
      <c r="Y399" s="28"/>
      <c r="Z399" s="28"/>
      <c r="AA399" s="31" t="str">
        <f t="shared" si="9"/>
        <v/>
      </c>
      <c r="AB399" s="29"/>
      <c r="AC399" s="29"/>
      <c r="AD399" s="29"/>
      <c r="AE399" s="27" t="s">
        <v>1175</v>
      </c>
      <c r="AF399" s="28" t="s">
        <v>54</v>
      </c>
      <c r="AG399" s="27" t="s">
        <v>1113</v>
      </c>
    </row>
    <row r="400" spans="1:33" s="32" customFormat="1" ht="76.5" x14ac:dyDescent="0.25">
      <c r="A400" s="25" t="s">
        <v>465</v>
      </c>
      <c r="B400" s="26">
        <v>80111504</v>
      </c>
      <c r="C400" s="27" t="s">
        <v>1180</v>
      </c>
      <c r="D400" s="27" t="s">
        <v>4389</v>
      </c>
      <c r="E400" s="26" t="s">
        <v>4397</v>
      </c>
      <c r="F400" s="35" t="s">
        <v>4522</v>
      </c>
      <c r="G400" s="38" t="s">
        <v>4525</v>
      </c>
      <c r="H400" s="36">
        <v>450000000</v>
      </c>
      <c r="I400" s="36">
        <v>450000000</v>
      </c>
      <c r="J400" s="28" t="s">
        <v>4423</v>
      </c>
      <c r="K400" s="28" t="s">
        <v>48</v>
      </c>
      <c r="L400" s="27" t="s">
        <v>1102</v>
      </c>
      <c r="M400" s="27" t="s">
        <v>1103</v>
      </c>
      <c r="N400" s="27" t="s">
        <v>1104</v>
      </c>
      <c r="O400" s="27" t="s">
        <v>1105</v>
      </c>
      <c r="P400" s="28" t="s">
        <v>462</v>
      </c>
      <c r="Q400" s="28" t="s">
        <v>1172</v>
      </c>
      <c r="R400" s="28" t="s">
        <v>464</v>
      </c>
      <c r="S400" s="28" t="s">
        <v>1173</v>
      </c>
      <c r="T400" s="28">
        <v>37020301</v>
      </c>
      <c r="U400" s="29" t="s">
        <v>1177</v>
      </c>
      <c r="V400" s="29"/>
      <c r="W400" s="28"/>
      <c r="X400" s="30"/>
      <c r="Y400" s="28"/>
      <c r="Z400" s="28"/>
      <c r="AA400" s="31" t="str">
        <f t="shared" si="9"/>
        <v/>
      </c>
      <c r="AB400" s="29"/>
      <c r="AC400" s="29"/>
      <c r="AD400" s="29"/>
      <c r="AE400" s="27" t="s">
        <v>1178</v>
      </c>
      <c r="AF400" s="28" t="s">
        <v>54</v>
      </c>
      <c r="AG400" s="27" t="s">
        <v>1113</v>
      </c>
    </row>
    <row r="401" spans="1:33" s="32" customFormat="1" ht="63.75" x14ac:dyDescent="0.25">
      <c r="A401" s="25" t="s">
        <v>465</v>
      </c>
      <c r="B401" s="26">
        <v>80111504</v>
      </c>
      <c r="C401" s="27" t="s">
        <v>1181</v>
      </c>
      <c r="D401" s="27" t="s">
        <v>4389</v>
      </c>
      <c r="E401" s="26" t="s">
        <v>4405</v>
      </c>
      <c r="F401" s="35" t="s">
        <v>4522</v>
      </c>
      <c r="G401" s="38" t="s">
        <v>4525</v>
      </c>
      <c r="H401" s="36">
        <v>50000000</v>
      </c>
      <c r="I401" s="36">
        <v>50000000</v>
      </c>
      <c r="J401" s="28" t="s">
        <v>4424</v>
      </c>
      <c r="K401" s="28" t="s">
        <v>4425</v>
      </c>
      <c r="L401" s="27" t="s">
        <v>1102</v>
      </c>
      <c r="M401" s="27" t="s">
        <v>1103</v>
      </c>
      <c r="N401" s="27" t="s">
        <v>1104</v>
      </c>
      <c r="O401" s="27" t="s">
        <v>1105</v>
      </c>
      <c r="P401" s="28" t="s">
        <v>462</v>
      </c>
      <c r="Q401" s="28" t="s">
        <v>1182</v>
      </c>
      <c r="R401" s="28" t="s">
        <v>464</v>
      </c>
      <c r="S401" s="28" t="s">
        <v>1173</v>
      </c>
      <c r="T401" s="28">
        <v>37020301</v>
      </c>
      <c r="U401" s="29" t="s">
        <v>1183</v>
      </c>
      <c r="V401" s="29"/>
      <c r="W401" s="28"/>
      <c r="X401" s="30"/>
      <c r="Y401" s="28"/>
      <c r="Z401" s="28"/>
      <c r="AA401" s="31" t="str">
        <f t="shared" si="9"/>
        <v/>
      </c>
      <c r="AB401" s="29"/>
      <c r="AC401" s="29"/>
      <c r="AD401" s="29"/>
      <c r="AE401" s="27" t="s">
        <v>1175</v>
      </c>
      <c r="AF401" s="28" t="s">
        <v>54</v>
      </c>
      <c r="AG401" s="27" t="s">
        <v>1113</v>
      </c>
    </row>
    <row r="402" spans="1:33" s="32" customFormat="1" ht="38.25" x14ac:dyDescent="0.25">
      <c r="A402" s="25" t="s">
        <v>465</v>
      </c>
      <c r="B402" s="26">
        <v>80101505</v>
      </c>
      <c r="C402" s="27" t="s">
        <v>1184</v>
      </c>
      <c r="D402" s="27" t="s">
        <v>4383</v>
      </c>
      <c r="E402" s="26" t="s">
        <v>4407</v>
      </c>
      <c r="F402" s="35" t="s">
        <v>4522</v>
      </c>
      <c r="G402" s="38" t="s">
        <v>4525</v>
      </c>
      <c r="H402" s="36">
        <v>100000000</v>
      </c>
      <c r="I402" s="36">
        <v>100000000</v>
      </c>
      <c r="J402" s="28" t="s">
        <v>4423</v>
      </c>
      <c r="K402" s="28" t="s">
        <v>48</v>
      </c>
      <c r="L402" s="27" t="s">
        <v>1102</v>
      </c>
      <c r="M402" s="27" t="s">
        <v>1103</v>
      </c>
      <c r="N402" s="27" t="s">
        <v>1104</v>
      </c>
      <c r="O402" s="27" t="s">
        <v>1105</v>
      </c>
      <c r="P402" s="28" t="s">
        <v>1185</v>
      </c>
      <c r="Q402" s="28" t="s">
        <v>1186</v>
      </c>
      <c r="R402" s="28" t="s">
        <v>1187</v>
      </c>
      <c r="S402" s="28" t="s">
        <v>1188</v>
      </c>
      <c r="T402" s="28" t="s">
        <v>1189</v>
      </c>
      <c r="U402" s="29" t="s">
        <v>1190</v>
      </c>
      <c r="V402" s="29"/>
      <c r="W402" s="28"/>
      <c r="X402" s="30"/>
      <c r="Y402" s="28"/>
      <c r="Z402" s="28"/>
      <c r="AA402" s="31" t="str">
        <f t="shared" si="9"/>
        <v/>
      </c>
      <c r="AB402" s="29"/>
      <c r="AC402" s="29"/>
      <c r="AD402" s="29"/>
      <c r="AE402" s="27" t="s">
        <v>1191</v>
      </c>
      <c r="AF402" s="28" t="s">
        <v>54</v>
      </c>
      <c r="AG402" s="27" t="s">
        <v>1113</v>
      </c>
    </row>
    <row r="403" spans="1:33" s="32" customFormat="1" ht="63.75" x14ac:dyDescent="0.25">
      <c r="A403" s="25" t="s">
        <v>465</v>
      </c>
      <c r="B403" s="26">
        <v>85101706</v>
      </c>
      <c r="C403" s="27" t="s">
        <v>1192</v>
      </c>
      <c r="D403" s="27" t="s">
        <v>4383</v>
      </c>
      <c r="E403" s="26" t="s">
        <v>4407</v>
      </c>
      <c r="F403" s="35" t="s">
        <v>4522</v>
      </c>
      <c r="G403" s="38" t="s">
        <v>4525</v>
      </c>
      <c r="H403" s="36">
        <v>1690248628</v>
      </c>
      <c r="I403" s="36">
        <v>599869670</v>
      </c>
      <c r="J403" s="28" t="s">
        <v>4424</v>
      </c>
      <c r="K403" s="28" t="s">
        <v>4425</v>
      </c>
      <c r="L403" s="27" t="s">
        <v>1102</v>
      </c>
      <c r="M403" s="27" t="s">
        <v>1103</v>
      </c>
      <c r="N403" s="27" t="s">
        <v>1193</v>
      </c>
      <c r="O403" s="27" t="s">
        <v>1105</v>
      </c>
      <c r="P403" s="28" t="s">
        <v>48</v>
      </c>
      <c r="Q403" s="28" t="s">
        <v>48</v>
      </c>
      <c r="R403" s="28" t="s">
        <v>48</v>
      </c>
      <c r="S403" s="28" t="s">
        <v>48</v>
      </c>
      <c r="T403" s="28" t="s">
        <v>48</v>
      </c>
      <c r="U403" s="29" t="s">
        <v>48</v>
      </c>
      <c r="V403" s="29">
        <v>7794</v>
      </c>
      <c r="W403" s="28" t="s">
        <v>1194</v>
      </c>
      <c r="X403" s="30">
        <v>43403</v>
      </c>
      <c r="Y403" s="28">
        <v>43413</v>
      </c>
      <c r="Z403" s="28" t="s">
        <v>1195</v>
      </c>
      <c r="AA403" s="31">
        <f t="shared" si="9"/>
        <v>1</v>
      </c>
      <c r="AB403" s="29" t="s">
        <v>1196</v>
      </c>
      <c r="AC403" s="29" t="s">
        <v>425</v>
      </c>
      <c r="AD403" s="29"/>
      <c r="AE403" s="27" t="s">
        <v>1197</v>
      </c>
      <c r="AF403" s="28" t="s">
        <v>54</v>
      </c>
      <c r="AG403" s="27" t="s">
        <v>1113</v>
      </c>
    </row>
    <row r="404" spans="1:33" s="32" customFormat="1" ht="76.5" x14ac:dyDescent="0.25">
      <c r="A404" s="25" t="s">
        <v>465</v>
      </c>
      <c r="B404" s="26">
        <v>86111600</v>
      </c>
      <c r="C404" s="27" t="s">
        <v>1198</v>
      </c>
      <c r="D404" s="27" t="s">
        <v>4383</v>
      </c>
      <c r="E404" s="26" t="s">
        <v>4399</v>
      </c>
      <c r="F404" s="35" t="s">
        <v>4522</v>
      </c>
      <c r="G404" s="38" t="s">
        <v>4525</v>
      </c>
      <c r="H404" s="36">
        <v>750000000</v>
      </c>
      <c r="I404" s="36">
        <v>127500000</v>
      </c>
      <c r="J404" s="28" t="s">
        <v>4424</v>
      </c>
      <c r="K404" s="28" t="s">
        <v>4425</v>
      </c>
      <c r="L404" s="27" t="s">
        <v>1102</v>
      </c>
      <c r="M404" s="27" t="s">
        <v>1103</v>
      </c>
      <c r="N404" s="27" t="s">
        <v>1193</v>
      </c>
      <c r="O404" s="27" t="s">
        <v>1105</v>
      </c>
      <c r="P404" s="28" t="s">
        <v>1199</v>
      </c>
      <c r="Q404" s="28" t="s">
        <v>1200</v>
      </c>
      <c r="R404" s="28" t="s">
        <v>1201</v>
      </c>
      <c r="S404" s="28" t="s">
        <v>1202</v>
      </c>
      <c r="T404" s="28" t="s">
        <v>1203</v>
      </c>
      <c r="U404" s="29" t="s">
        <v>1190</v>
      </c>
      <c r="V404" s="29">
        <v>7971</v>
      </c>
      <c r="W404" s="28" t="s">
        <v>1204</v>
      </c>
      <c r="X404" s="30">
        <v>43061</v>
      </c>
      <c r="Y404" s="28">
        <v>43434</v>
      </c>
      <c r="Z404" s="28">
        <v>4600007927</v>
      </c>
      <c r="AA404" s="31">
        <f t="shared" si="9"/>
        <v>1</v>
      </c>
      <c r="AB404" s="29" t="s">
        <v>1205</v>
      </c>
      <c r="AC404" s="29" t="s">
        <v>425</v>
      </c>
      <c r="AD404" s="29"/>
      <c r="AE404" s="27" t="s">
        <v>1206</v>
      </c>
      <c r="AF404" s="28" t="s">
        <v>54</v>
      </c>
      <c r="AG404" s="27" t="s">
        <v>1113</v>
      </c>
    </row>
    <row r="405" spans="1:33" s="32" customFormat="1" ht="76.5" x14ac:dyDescent="0.25">
      <c r="A405" s="25" t="s">
        <v>465</v>
      </c>
      <c r="B405" s="26">
        <v>851015003</v>
      </c>
      <c r="C405" s="27" t="s">
        <v>1207</v>
      </c>
      <c r="D405" s="27" t="s">
        <v>4383</v>
      </c>
      <c r="E405" s="26" t="s">
        <v>4399</v>
      </c>
      <c r="F405" s="26" t="s">
        <v>4512</v>
      </c>
      <c r="G405" s="38" t="s">
        <v>4525</v>
      </c>
      <c r="H405" s="36">
        <v>15000000</v>
      </c>
      <c r="I405" s="36">
        <v>12500000</v>
      </c>
      <c r="J405" s="28" t="s">
        <v>4424</v>
      </c>
      <c r="K405" s="28" t="s">
        <v>4425</v>
      </c>
      <c r="L405" s="27" t="s">
        <v>1102</v>
      </c>
      <c r="M405" s="27" t="s">
        <v>1103</v>
      </c>
      <c r="N405" s="27" t="s">
        <v>1193</v>
      </c>
      <c r="O405" s="27" t="s">
        <v>1105</v>
      </c>
      <c r="P405" s="28" t="s">
        <v>1208</v>
      </c>
      <c r="Q405" s="28" t="s">
        <v>1200</v>
      </c>
      <c r="R405" s="28" t="s">
        <v>1209</v>
      </c>
      <c r="S405" s="28" t="s">
        <v>1210</v>
      </c>
      <c r="T405" s="28" t="s">
        <v>1211</v>
      </c>
      <c r="U405" s="29" t="s">
        <v>1190</v>
      </c>
      <c r="V405" s="29"/>
      <c r="W405" s="28"/>
      <c r="X405" s="30"/>
      <c r="Y405" s="28"/>
      <c r="Z405" s="28"/>
      <c r="AA405" s="31" t="str">
        <f t="shared" si="9"/>
        <v/>
      </c>
      <c r="AB405" s="29"/>
      <c r="AC405" s="29"/>
      <c r="AD405" s="29"/>
      <c r="AE405" s="27" t="s">
        <v>1212</v>
      </c>
      <c r="AF405" s="28" t="s">
        <v>54</v>
      </c>
      <c r="AG405" s="27" t="s">
        <v>1113</v>
      </c>
    </row>
    <row r="406" spans="1:33" s="32" customFormat="1" ht="51" x14ac:dyDescent="0.25">
      <c r="A406" s="25" t="s">
        <v>465</v>
      </c>
      <c r="B406" s="26">
        <v>861116004</v>
      </c>
      <c r="C406" s="27" t="s">
        <v>1213</v>
      </c>
      <c r="D406" s="27" t="s">
        <v>4383</v>
      </c>
      <c r="E406" s="26" t="s">
        <v>4406</v>
      </c>
      <c r="F406" s="26" t="s">
        <v>4512</v>
      </c>
      <c r="G406" s="38" t="s">
        <v>4525</v>
      </c>
      <c r="H406" s="36">
        <v>73000000</v>
      </c>
      <c r="I406" s="36">
        <v>73000000</v>
      </c>
      <c r="J406" s="28" t="s">
        <v>4424</v>
      </c>
      <c r="K406" s="28" t="s">
        <v>4425</v>
      </c>
      <c r="L406" s="27" t="s">
        <v>1102</v>
      </c>
      <c r="M406" s="27" t="s">
        <v>1103</v>
      </c>
      <c r="N406" s="27" t="s">
        <v>1193</v>
      </c>
      <c r="O406" s="27" t="s">
        <v>1105</v>
      </c>
      <c r="P406" s="28" t="s">
        <v>48</v>
      </c>
      <c r="Q406" s="28" t="s">
        <v>48</v>
      </c>
      <c r="R406" s="28" t="s">
        <v>48</v>
      </c>
      <c r="S406" s="28" t="s">
        <v>48</v>
      </c>
      <c r="T406" s="28" t="s">
        <v>48</v>
      </c>
      <c r="U406" s="29" t="s">
        <v>48</v>
      </c>
      <c r="V406" s="29"/>
      <c r="W406" s="28"/>
      <c r="X406" s="30"/>
      <c r="Y406" s="28"/>
      <c r="Z406" s="28"/>
      <c r="AA406" s="31" t="str">
        <f t="shared" si="9"/>
        <v/>
      </c>
      <c r="AB406" s="29"/>
      <c r="AC406" s="29"/>
      <c r="AD406" s="29"/>
      <c r="AE406" s="27" t="s">
        <v>1214</v>
      </c>
      <c r="AF406" s="28" t="s">
        <v>54</v>
      </c>
      <c r="AG406" s="27" t="s">
        <v>1113</v>
      </c>
    </row>
    <row r="407" spans="1:33" s="32" customFormat="1" ht="76.5" x14ac:dyDescent="0.25">
      <c r="A407" s="25" t="s">
        <v>465</v>
      </c>
      <c r="B407" s="27" t="s">
        <v>4344</v>
      </c>
      <c r="C407" s="27" t="s">
        <v>1215</v>
      </c>
      <c r="D407" s="27" t="s">
        <v>4383</v>
      </c>
      <c r="E407" s="26" t="s">
        <v>4398</v>
      </c>
      <c r="F407" s="28" t="s">
        <v>4504</v>
      </c>
      <c r="G407" s="38" t="s">
        <v>4525</v>
      </c>
      <c r="H407" s="36">
        <v>1117378164</v>
      </c>
      <c r="I407" s="36">
        <v>1117378164</v>
      </c>
      <c r="J407" s="28" t="s">
        <v>4423</v>
      </c>
      <c r="K407" s="28" t="s">
        <v>48</v>
      </c>
      <c r="L407" s="27" t="s">
        <v>1102</v>
      </c>
      <c r="M407" s="27" t="s">
        <v>1103</v>
      </c>
      <c r="N407" s="27" t="s">
        <v>1193</v>
      </c>
      <c r="O407" s="27" t="s">
        <v>1105</v>
      </c>
      <c r="P407" s="28" t="s">
        <v>1199</v>
      </c>
      <c r="Q407" s="28" t="s">
        <v>1200</v>
      </c>
      <c r="R407" s="28" t="s">
        <v>1201</v>
      </c>
      <c r="S407" s="28" t="s">
        <v>1216</v>
      </c>
      <c r="T407" s="28" t="s">
        <v>1217</v>
      </c>
      <c r="U407" s="29" t="s">
        <v>1190</v>
      </c>
      <c r="V407" s="29"/>
      <c r="W407" s="28"/>
      <c r="X407" s="30"/>
      <c r="Y407" s="28"/>
      <c r="Z407" s="28"/>
      <c r="AA407" s="31" t="str">
        <f t="shared" si="9"/>
        <v/>
      </c>
      <c r="AB407" s="29"/>
      <c r="AC407" s="29"/>
      <c r="AD407" s="29"/>
      <c r="AE407" s="27" t="s">
        <v>1191</v>
      </c>
      <c r="AF407" s="28" t="s">
        <v>54</v>
      </c>
      <c r="AG407" s="27" t="s">
        <v>1113</v>
      </c>
    </row>
    <row r="408" spans="1:33" s="32" customFormat="1" ht="51" x14ac:dyDescent="0.25">
      <c r="A408" s="25" t="s">
        <v>465</v>
      </c>
      <c r="B408" s="26">
        <v>851015003</v>
      </c>
      <c r="C408" s="27" t="s">
        <v>1218</v>
      </c>
      <c r="D408" s="27" t="s">
        <v>4388</v>
      </c>
      <c r="E408" s="26" t="s">
        <v>4399</v>
      </c>
      <c r="F408" s="26" t="s">
        <v>4512</v>
      </c>
      <c r="G408" s="38" t="s">
        <v>4525</v>
      </c>
      <c r="H408" s="36">
        <v>60000000</v>
      </c>
      <c r="I408" s="36">
        <v>6000000</v>
      </c>
      <c r="J408" s="28" t="s">
        <v>4423</v>
      </c>
      <c r="K408" s="28" t="s">
        <v>48</v>
      </c>
      <c r="L408" s="27" t="s">
        <v>1102</v>
      </c>
      <c r="M408" s="27" t="s">
        <v>1103</v>
      </c>
      <c r="N408" s="27" t="s">
        <v>1193</v>
      </c>
      <c r="O408" s="27" t="s">
        <v>1105</v>
      </c>
      <c r="P408" s="28" t="s">
        <v>1208</v>
      </c>
      <c r="Q408" s="28" t="s">
        <v>1200</v>
      </c>
      <c r="R408" s="28" t="s">
        <v>1209</v>
      </c>
      <c r="S408" s="28" t="s">
        <v>1210</v>
      </c>
      <c r="T408" s="28" t="s">
        <v>1211</v>
      </c>
      <c r="U408" s="29" t="s">
        <v>1190</v>
      </c>
      <c r="V408" s="29"/>
      <c r="W408" s="28"/>
      <c r="X408" s="30"/>
      <c r="Y408" s="28"/>
      <c r="Z408" s="28"/>
      <c r="AA408" s="31" t="str">
        <f t="shared" si="9"/>
        <v/>
      </c>
      <c r="AB408" s="29"/>
      <c r="AC408" s="29"/>
      <c r="AD408" s="29"/>
      <c r="AE408" s="27" t="s">
        <v>1212</v>
      </c>
      <c r="AF408" s="28" t="s">
        <v>54</v>
      </c>
      <c r="AG408" s="27" t="s">
        <v>1113</v>
      </c>
    </row>
    <row r="409" spans="1:33" s="32" customFormat="1" ht="51" x14ac:dyDescent="0.25">
      <c r="A409" s="25" t="s">
        <v>465</v>
      </c>
      <c r="B409" s="26">
        <v>80121610</v>
      </c>
      <c r="C409" s="27" t="s">
        <v>1219</v>
      </c>
      <c r="D409" s="27" t="s">
        <v>4383</v>
      </c>
      <c r="E409" s="26" t="s">
        <v>4397</v>
      </c>
      <c r="F409" s="35" t="s">
        <v>4522</v>
      </c>
      <c r="G409" s="38" t="s">
        <v>4525</v>
      </c>
      <c r="H409" s="36">
        <v>30000000</v>
      </c>
      <c r="I409" s="36">
        <v>3000000</v>
      </c>
      <c r="J409" s="28" t="s">
        <v>4423</v>
      </c>
      <c r="K409" s="28" t="s">
        <v>48</v>
      </c>
      <c r="L409" s="27" t="s">
        <v>1102</v>
      </c>
      <c r="M409" s="27" t="s">
        <v>1103</v>
      </c>
      <c r="N409" s="27" t="s">
        <v>1220</v>
      </c>
      <c r="O409" s="27" t="s">
        <v>1105</v>
      </c>
      <c r="P409" s="28" t="s">
        <v>48</v>
      </c>
      <c r="Q409" s="28" t="s">
        <v>48</v>
      </c>
      <c r="R409" s="28" t="s">
        <v>48</v>
      </c>
      <c r="S409" s="28" t="s">
        <v>48</v>
      </c>
      <c r="T409" s="28" t="s">
        <v>48</v>
      </c>
      <c r="U409" s="29" t="s">
        <v>48</v>
      </c>
      <c r="V409" s="29"/>
      <c r="W409" s="28"/>
      <c r="X409" s="30"/>
      <c r="Y409" s="28"/>
      <c r="Z409" s="28"/>
      <c r="AA409" s="31" t="str">
        <f t="shared" si="9"/>
        <v/>
      </c>
      <c r="AB409" s="29"/>
      <c r="AC409" s="29"/>
      <c r="AD409" s="29"/>
      <c r="AE409" s="27" t="s">
        <v>1221</v>
      </c>
      <c r="AF409" s="28" t="s">
        <v>54</v>
      </c>
      <c r="AG409" s="27" t="s">
        <v>1113</v>
      </c>
    </row>
    <row r="410" spans="1:33" s="32" customFormat="1" ht="38.25" x14ac:dyDescent="0.25">
      <c r="A410" s="25" t="s">
        <v>1222</v>
      </c>
      <c r="B410" s="26">
        <v>78141500</v>
      </c>
      <c r="C410" s="27" t="s">
        <v>1223</v>
      </c>
      <c r="D410" s="27" t="s">
        <v>4388</v>
      </c>
      <c r="E410" s="26" t="s">
        <v>4397</v>
      </c>
      <c r="F410" s="35" t="s">
        <v>4522</v>
      </c>
      <c r="G410" s="38" t="s">
        <v>4525</v>
      </c>
      <c r="H410" s="36">
        <v>30000000</v>
      </c>
      <c r="I410" s="36">
        <v>30000000</v>
      </c>
      <c r="J410" s="28" t="s">
        <v>4424</v>
      </c>
      <c r="K410" s="28" t="s">
        <v>4425</v>
      </c>
      <c r="L410" s="27" t="s">
        <v>1224</v>
      </c>
      <c r="M410" s="27" t="s">
        <v>1225</v>
      </c>
      <c r="N410" s="27" t="s">
        <v>1226</v>
      </c>
      <c r="O410" s="27" t="s">
        <v>1227</v>
      </c>
      <c r="P410" s="28"/>
      <c r="Q410" s="28" t="s">
        <v>1228</v>
      </c>
      <c r="R410" s="28" t="s">
        <v>1228</v>
      </c>
      <c r="S410" s="28" t="s">
        <v>48</v>
      </c>
      <c r="T410" s="28"/>
      <c r="U410" s="29"/>
      <c r="V410" s="29"/>
      <c r="W410" s="28"/>
      <c r="X410" s="30"/>
      <c r="Y410" s="28"/>
      <c r="Z410" s="28"/>
      <c r="AA410" s="31" t="str">
        <f t="shared" si="9"/>
        <v/>
      </c>
      <c r="AB410" s="29"/>
      <c r="AC410" s="29"/>
      <c r="AD410" s="29" t="s">
        <v>1229</v>
      </c>
      <c r="AE410" s="27" t="s">
        <v>1224</v>
      </c>
      <c r="AF410" s="28" t="s">
        <v>54</v>
      </c>
      <c r="AG410" s="27" t="s">
        <v>487</v>
      </c>
    </row>
    <row r="411" spans="1:33" s="32" customFormat="1" ht="38.25" x14ac:dyDescent="0.25">
      <c r="A411" s="25" t="s">
        <v>1222</v>
      </c>
      <c r="B411" s="26">
        <v>50111500</v>
      </c>
      <c r="C411" s="27" t="s">
        <v>1230</v>
      </c>
      <c r="D411" s="27" t="s">
        <v>4387</v>
      </c>
      <c r="E411" s="26" t="s">
        <v>4398</v>
      </c>
      <c r="F411" s="26" t="s">
        <v>4512</v>
      </c>
      <c r="G411" s="38" t="s">
        <v>4525</v>
      </c>
      <c r="H411" s="36">
        <v>70000000</v>
      </c>
      <c r="I411" s="36">
        <v>20000000</v>
      </c>
      <c r="J411" s="28" t="s">
        <v>4424</v>
      </c>
      <c r="K411" s="28" t="s">
        <v>4425</v>
      </c>
      <c r="L411" s="27" t="s">
        <v>1224</v>
      </c>
      <c r="M411" s="27" t="s">
        <v>1225</v>
      </c>
      <c r="N411" s="27" t="s">
        <v>1231</v>
      </c>
      <c r="O411" s="27" t="s">
        <v>1227</v>
      </c>
      <c r="P411" s="28"/>
      <c r="Q411" s="28" t="s">
        <v>1228</v>
      </c>
      <c r="R411" s="28" t="s">
        <v>1228</v>
      </c>
      <c r="S411" s="28" t="s">
        <v>48</v>
      </c>
      <c r="T411" s="28"/>
      <c r="U411" s="29"/>
      <c r="V411" s="29"/>
      <c r="W411" s="28"/>
      <c r="X411" s="30"/>
      <c r="Y411" s="28"/>
      <c r="Z411" s="28"/>
      <c r="AA411" s="31" t="str">
        <f t="shared" si="9"/>
        <v/>
      </c>
      <c r="AB411" s="29"/>
      <c r="AC411" s="29"/>
      <c r="AD411" s="29" t="s">
        <v>1232</v>
      </c>
      <c r="AE411" s="27" t="s">
        <v>1224</v>
      </c>
      <c r="AF411" s="28" t="s">
        <v>54</v>
      </c>
      <c r="AG411" s="27" t="s">
        <v>487</v>
      </c>
    </row>
    <row r="412" spans="1:33" s="32" customFormat="1" ht="76.5" x14ac:dyDescent="0.25">
      <c r="A412" s="25" t="s">
        <v>1222</v>
      </c>
      <c r="B412" s="26">
        <v>93151500</v>
      </c>
      <c r="C412" s="27" t="s">
        <v>1233</v>
      </c>
      <c r="D412" s="27" t="s">
        <v>4383</v>
      </c>
      <c r="E412" s="26" t="s">
        <v>4400</v>
      </c>
      <c r="F412" s="35" t="s">
        <v>4522</v>
      </c>
      <c r="G412" s="38" t="s">
        <v>4525</v>
      </c>
      <c r="H412" s="36">
        <v>300000000</v>
      </c>
      <c r="I412" s="36">
        <v>300000000</v>
      </c>
      <c r="J412" s="28" t="s">
        <v>4423</v>
      </c>
      <c r="K412" s="28" t="s">
        <v>48</v>
      </c>
      <c r="L412" s="27" t="s">
        <v>1234</v>
      </c>
      <c r="M412" s="27" t="s">
        <v>1235</v>
      </c>
      <c r="N412" s="27" t="s">
        <v>1236</v>
      </c>
      <c r="O412" s="27" t="s">
        <v>1237</v>
      </c>
      <c r="P412" s="28" t="s">
        <v>1238</v>
      </c>
      <c r="Q412" s="28" t="s">
        <v>1239</v>
      </c>
      <c r="R412" s="28"/>
      <c r="S412" s="28" t="s">
        <v>1240</v>
      </c>
      <c r="T412" s="28"/>
      <c r="U412" s="29"/>
      <c r="V412" s="29"/>
      <c r="W412" s="28"/>
      <c r="X412" s="30"/>
      <c r="Y412" s="28"/>
      <c r="Z412" s="28"/>
      <c r="AA412" s="31" t="str">
        <f t="shared" si="9"/>
        <v/>
      </c>
      <c r="AB412" s="29"/>
      <c r="AC412" s="29"/>
      <c r="AD412" s="29"/>
      <c r="AE412" s="27" t="s">
        <v>1234</v>
      </c>
      <c r="AF412" s="28" t="s">
        <v>54</v>
      </c>
      <c r="AG412" s="27" t="s">
        <v>487</v>
      </c>
    </row>
    <row r="413" spans="1:33" s="32" customFormat="1" ht="114.75" x14ac:dyDescent="0.25">
      <c r="A413" s="25" t="s">
        <v>1222</v>
      </c>
      <c r="B413" s="26">
        <v>93151500</v>
      </c>
      <c r="C413" s="27" t="s">
        <v>1241</v>
      </c>
      <c r="D413" s="27" t="s">
        <v>4389</v>
      </c>
      <c r="E413" s="26" t="s">
        <v>4399</v>
      </c>
      <c r="F413" s="35" t="s">
        <v>4522</v>
      </c>
      <c r="G413" s="38" t="s">
        <v>4525</v>
      </c>
      <c r="H413" s="36">
        <v>129060293</v>
      </c>
      <c r="I413" s="36">
        <v>129060293</v>
      </c>
      <c r="J413" s="28" t="s">
        <v>4423</v>
      </c>
      <c r="K413" s="28" t="s">
        <v>48</v>
      </c>
      <c r="L413" s="27" t="s">
        <v>1234</v>
      </c>
      <c r="M413" s="27" t="s">
        <v>1242</v>
      </c>
      <c r="N413" s="27" t="s">
        <v>1243</v>
      </c>
      <c r="O413" s="27" t="s">
        <v>1237</v>
      </c>
      <c r="P413" s="28" t="s">
        <v>1244</v>
      </c>
      <c r="Q413" s="28" t="s">
        <v>1245</v>
      </c>
      <c r="R413" s="28" t="s">
        <v>1244</v>
      </c>
      <c r="S413" s="28" t="s">
        <v>1246</v>
      </c>
      <c r="T413" s="28"/>
      <c r="U413" s="29"/>
      <c r="V413" s="29"/>
      <c r="W413" s="28"/>
      <c r="X413" s="30"/>
      <c r="Y413" s="28"/>
      <c r="Z413" s="28"/>
      <c r="AA413" s="31" t="str">
        <f t="shared" si="9"/>
        <v/>
      </c>
      <c r="AB413" s="29"/>
      <c r="AC413" s="29"/>
      <c r="AD413" s="29"/>
      <c r="AE413" s="27" t="s">
        <v>1234</v>
      </c>
      <c r="AF413" s="28" t="s">
        <v>54</v>
      </c>
      <c r="AG413" s="27" t="s">
        <v>487</v>
      </c>
    </row>
    <row r="414" spans="1:33" s="32" customFormat="1" ht="51" x14ac:dyDescent="0.25">
      <c r="A414" s="25" t="s">
        <v>1222</v>
      </c>
      <c r="B414" s="26">
        <v>92101500</v>
      </c>
      <c r="C414" s="27" t="s">
        <v>1247</v>
      </c>
      <c r="D414" s="27" t="s">
        <v>4383</v>
      </c>
      <c r="E414" s="26" t="s">
        <v>4403</v>
      </c>
      <c r="F414" s="35" t="s">
        <v>4520</v>
      </c>
      <c r="G414" s="38" t="s">
        <v>4525</v>
      </c>
      <c r="H414" s="36">
        <v>469908333</v>
      </c>
      <c r="I414" s="36">
        <v>156636111</v>
      </c>
      <c r="J414" s="28" t="s">
        <v>4424</v>
      </c>
      <c r="K414" s="28" t="s">
        <v>4425</v>
      </c>
      <c r="L414" s="27" t="s">
        <v>1248</v>
      </c>
      <c r="M414" s="27" t="s">
        <v>1249</v>
      </c>
      <c r="N414" s="27" t="s">
        <v>1250</v>
      </c>
      <c r="O414" s="27" t="s">
        <v>4318</v>
      </c>
      <c r="P414" s="28" t="s">
        <v>1251</v>
      </c>
      <c r="Q414" s="28" t="s">
        <v>1252</v>
      </c>
      <c r="R414" s="28" t="s">
        <v>1253</v>
      </c>
      <c r="S414" s="28" t="s">
        <v>1254</v>
      </c>
      <c r="T414" s="28" t="s">
        <v>1252</v>
      </c>
      <c r="U414" s="29" t="s">
        <v>1252</v>
      </c>
      <c r="V414" s="29">
        <v>6434</v>
      </c>
      <c r="W414" s="28">
        <v>6434</v>
      </c>
      <c r="X414" s="30">
        <v>42930</v>
      </c>
      <c r="Y414" s="28"/>
      <c r="Z414" s="28">
        <v>4600007048</v>
      </c>
      <c r="AA414" s="31" t="str">
        <f t="shared" si="9"/>
        <v>Información incompleta</v>
      </c>
      <c r="AB414" s="29" t="s">
        <v>1256</v>
      </c>
      <c r="AC414" s="29"/>
      <c r="AD414" s="29" t="s">
        <v>425</v>
      </c>
      <c r="AE414" s="27" t="s">
        <v>1248</v>
      </c>
      <c r="AF414" s="28" t="s">
        <v>54</v>
      </c>
      <c r="AG414" s="27" t="s">
        <v>487</v>
      </c>
    </row>
    <row r="415" spans="1:33" s="32" customFormat="1" ht="63.75" x14ac:dyDescent="0.25">
      <c r="A415" s="25" t="s">
        <v>1222</v>
      </c>
      <c r="B415" s="26">
        <v>72121400</v>
      </c>
      <c r="C415" s="27" t="s">
        <v>1257</v>
      </c>
      <c r="D415" s="27" t="s">
        <v>4386</v>
      </c>
      <c r="E415" s="26" t="s">
        <v>4399</v>
      </c>
      <c r="F415" s="28" t="s">
        <v>4504</v>
      </c>
      <c r="G415" s="38" t="s">
        <v>4525</v>
      </c>
      <c r="H415" s="36">
        <v>2900000000</v>
      </c>
      <c r="I415" s="36">
        <v>2900000000</v>
      </c>
      <c r="J415" s="28" t="s">
        <v>4423</v>
      </c>
      <c r="K415" s="28" t="s">
        <v>48</v>
      </c>
      <c r="L415" s="27" t="s">
        <v>1258</v>
      </c>
      <c r="M415" s="27" t="s">
        <v>1242</v>
      </c>
      <c r="N415" s="27" t="s">
        <v>1259</v>
      </c>
      <c r="O415" s="27" t="s">
        <v>1260</v>
      </c>
      <c r="P415" s="28" t="s">
        <v>1261</v>
      </c>
      <c r="Q415" s="28" t="s">
        <v>1262</v>
      </c>
      <c r="R415" s="28" t="s">
        <v>1263</v>
      </c>
      <c r="S415" s="28" t="s">
        <v>1264</v>
      </c>
      <c r="T415" s="28" t="s">
        <v>1262</v>
      </c>
      <c r="U415" s="29" t="s">
        <v>1265</v>
      </c>
      <c r="V415" s="29"/>
      <c r="W415" s="28"/>
      <c r="X415" s="30"/>
      <c r="Y415" s="28"/>
      <c r="Z415" s="28"/>
      <c r="AA415" s="31" t="str">
        <f t="shared" si="9"/>
        <v/>
      </c>
      <c r="AB415" s="29"/>
      <c r="AC415" s="29"/>
      <c r="AD415" s="29"/>
      <c r="AE415" s="27" t="s">
        <v>1258</v>
      </c>
      <c r="AF415" s="28" t="s">
        <v>54</v>
      </c>
      <c r="AG415" s="27" t="s">
        <v>487</v>
      </c>
    </row>
    <row r="416" spans="1:33" s="32" customFormat="1" ht="63.75" x14ac:dyDescent="0.25">
      <c r="A416" s="25" t="s">
        <v>1222</v>
      </c>
      <c r="B416" s="26" t="s">
        <v>895</v>
      </c>
      <c r="C416" s="27" t="s">
        <v>1266</v>
      </c>
      <c r="D416" s="27" t="s">
        <v>4383</v>
      </c>
      <c r="E416" s="26" t="s">
        <v>4397</v>
      </c>
      <c r="F416" s="35" t="s">
        <v>4522</v>
      </c>
      <c r="G416" s="38" t="s">
        <v>4525</v>
      </c>
      <c r="H416" s="36">
        <v>100000000</v>
      </c>
      <c r="I416" s="36">
        <v>100000000</v>
      </c>
      <c r="J416" s="28" t="s">
        <v>4423</v>
      </c>
      <c r="K416" s="28" t="s">
        <v>48</v>
      </c>
      <c r="L416" s="27" t="s">
        <v>1258</v>
      </c>
      <c r="M416" s="27" t="s">
        <v>1242</v>
      </c>
      <c r="N416" s="27" t="s">
        <v>1259</v>
      </c>
      <c r="O416" s="27" t="s">
        <v>1260</v>
      </c>
      <c r="P416" s="28" t="s">
        <v>1261</v>
      </c>
      <c r="Q416" s="28" t="s">
        <v>1262</v>
      </c>
      <c r="R416" s="28" t="s">
        <v>1263</v>
      </c>
      <c r="S416" s="28" t="s">
        <v>1264</v>
      </c>
      <c r="T416" s="28" t="s">
        <v>1262</v>
      </c>
      <c r="U416" s="29"/>
      <c r="V416" s="29"/>
      <c r="W416" s="28"/>
      <c r="X416" s="30"/>
      <c r="Y416" s="28"/>
      <c r="Z416" s="28"/>
      <c r="AA416" s="31" t="str">
        <f t="shared" si="9"/>
        <v/>
      </c>
      <c r="AB416" s="29"/>
      <c r="AC416" s="29"/>
      <c r="AD416" s="29" t="s">
        <v>1267</v>
      </c>
      <c r="AE416" s="27" t="s">
        <v>1258</v>
      </c>
      <c r="AF416" s="28" t="s">
        <v>54</v>
      </c>
      <c r="AG416" s="27" t="s">
        <v>487</v>
      </c>
    </row>
    <row r="417" spans="1:33" s="32" customFormat="1" ht="76.5" x14ac:dyDescent="0.25">
      <c r="A417" s="25" t="s">
        <v>1222</v>
      </c>
      <c r="B417" s="26" t="s">
        <v>1268</v>
      </c>
      <c r="C417" s="27" t="s">
        <v>1269</v>
      </c>
      <c r="D417" s="27" t="s">
        <v>4383</v>
      </c>
      <c r="E417" s="26" t="s">
        <v>4398</v>
      </c>
      <c r="F417" s="35" t="s">
        <v>4522</v>
      </c>
      <c r="G417" s="38" t="s">
        <v>4525</v>
      </c>
      <c r="H417" s="36">
        <v>1500000000</v>
      </c>
      <c r="I417" s="36">
        <v>1000000000</v>
      </c>
      <c r="J417" s="28" t="s">
        <v>4424</v>
      </c>
      <c r="K417" s="28" t="s">
        <v>4425</v>
      </c>
      <c r="L417" s="27" t="s">
        <v>1258</v>
      </c>
      <c r="M417" s="27" t="s">
        <v>1242</v>
      </c>
      <c r="N417" s="27" t="s">
        <v>1259</v>
      </c>
      <c r="O417" s="27" t="s">
        <v>1260</v>
      </c>
      <c r="P417" s="28" t="s">
        <v>1261</v>
      </c>
      <c r="Q417" s="28" t="s">
        <v>1270</v>
      </c>
      <c r="R417" s="28" t="s">
        <v>1271</v>
      </c>
      <c r="S417" s="28" t="s">
        <v>1272</v>
      </c>
      <c r="T417" s="28" t="s">
        <v>1270</v>
      </c>
      <c r="U417" s="29"/>
      <c r="V417" s="29">
        <v>7730</v>
      </c>
      <c r="W417" s="28">
        <v>7730</v>
      </c>
      <c r="X417" s="30">
        <v>43033</v>
      </c>
      <c r="Y417" s="28" t="s">
        <v>1273</v>
      </c>
      <c r="Z417" s="28">
        <v>4600007716</v>
      </c>
      <c r="AA417" s="31">
        <f t="shared" si="9"/>
        <v>1</v>
      </c>
      <c r="AB417" s="29" t="s">
        <v>1274</v>
      </c>
      <c r="AC417" s="29"/>
      <c r="AD417" s="29" t="s">
        <v>425</v>
      </c>
      <c r="AE417" s="27" t="s">
        <v>1258</v>
      </c>
      <c r="AF417" s="28" t="s">
        <v>54</v>
      </c>
      <c r="AG417" s="27" t="s">
        <v>487</v>
      </c>
    </row>
    <row r="418" spans="1:33" s="32" customFormat="1" ht="76.5" x14ac:dyDescent="0.25">
      <c r="A418" s="25" t="s">
        <v>1222</v>
      </c>
      <c r="B418" s="26" t="s">
        <v>1268</v>
      </c>
      <c r="C418" s="27" t="s">
        <v>1275</v>
      </c>
      <c r="D418" s="27" t="s">
        <v>4389</v>
      </c>
      <c r="E418" s="26" t="s">
        <v>4397</v>
      </c>
      <c r="F418" s="35" t="s">
        <v>4522</v>
      </c>
      <c r="G418" s="38" t="s">
        <v>4525</v>
      </c>
      <c r="H418" s="36">
        <v>500000000</v>
      </c>
      <c r="I418" s="36">
        <v>500000000</v>
      </c>
      <c r="J418" s="28" t="s">
        <v>4423</v>
      </c>
      <c r="K418" s="28" t="s">
        <v>48</v>
      </c>
      <c r="L418" s="27" t="s">
        <v>1258</v>
      </c>
      <c r="M418" s="27" t="s">
        <v>1242</v>
      </c>
      <c r="N418" s="27" t="s">
        <v>1259</v>
      </c>
      <c r="O418" s="27" t="s">
        <v>1260</v>
      </c>
      <c r="P418" s="28" t="s">
        <v>1261</v>
      </c>
      <c r="Q418" s="28" t="s">
        <v>1270</v>
      </c>
      <c r="R418" s="28" t="s">
        <v>1271</v>
      </c>
      <c r="S418" s="28" t="s">
        <v>1272</v>
      </c>
      <c r="T418" s="28" t="s">
        <v>1270</v>
      </c>
      <c r="U418" s="29"/>
      <c r="V418" s="29"/>
      <c r="W418" s="28"/>
      <c r="X418" s="30"/>
      <c r="Y418" s="28"/>
      <c r="Z418" s="28"/>
      <c r="AA418" s="31" t="str">
        <f t="shared" si="9"/>
        <v/>
      </c>
      <c r="AB418" s="29"/>
      <c r="AC418" s="29"/>
      <c r="AD418" s="29"/>
      <c r="AE418" s="27" t="s">
        <v>1258</v>
      </c>
      <c r="AF418" s="28" t="s">
        <v>54</v>
      </c>
      <c r="AG418" s="27" t="s">
        <v>487</v>
      </c>
    </row>
    <row r="419" spans="1:33" s="32" customFormat="1" ht="76.5" x14ac:dyDescent="0.25">
      <c r="A419" s="25" t="s">
        <v>1222</v>
      </c>
      <c r="B419" s="26">
        <v>92111800</v>
      </c>
      <c r="C419" s="27" t="s">
        <v>1276</v>
      </c>
      <c r="D419" s="27" t="s">
        <v>4383</v>
      </c>
      <c r="E419" s="26" t="s">
        <v>4400</v>
      </c>
      <c r="F419" s="35" t="s">
        <v>4522</v>
      </c>
      <c r="G419" s="38" t="s">
        <v>4525</v>
      </c>
      <c r="H419" s="36">
        <v>240000000</v>
      </c>
      <c r="I419" s="36">
        <v>200000000</v>
      </c>
      <c r="J419" s="28" t="s">
        <v>4424</v>
      </c>
      <c r="K419" s="28" t="s">
        <v>4425</v>
      </c>
      <c r="L419" s="27" t="s">
        <v>1258</v>
      </c>
      <c r="M419" s="27" t="s">
        <v>1242</v>
      </c>
      <c r="N419" s="27" t="s">
        <v>1259</v>
      </c>
      <c r="O419" s="27" t="s">
        <v>1260</v>
      </c>
      <c r="P419" s="28" t="s">
        <v>1261</v>
      </c>
      <c r="Q419" s="28" t="s">
        <v>1270</v>
      </c>
      <c r="R419" s="28" t="s">
        <v>1271</v>
      </c>
      <c r="S419" s="28" t="s">
        <v>1277</v>
      </c>
      <c r="T419" s="28" t="s">
        <v>1270</v>
      </c>
      <c r="U419" s="29"/>
      <c r="V419" s="29">
        <v>7751</v>
      </c>
      <c r="W419" s="28">
        <v>7751</v>
      </c>
      <c r="X419" s="30">
        <v>43033</v>
      </c>
      <c r="Y419" s="28" t="s">
        <v>1278</v>
      </c>
      <c r="Z419" s="28">
        <v>4600007830</v>
      </c>
      <c r="AA419" s="31">
        <f t="shared" si="9"/>
        <v>1</v>
      </c>
      <c r="AB419" s="29" t="s">
        <v>1279</v>
      </c>
      <c r="AC419" s="29"/>
      <c r="AD419" s="29" t="s">
        <v>425</v>
      </c>
      <c r="AE419" s="27" t="s">
        <v>1258</v>
      </c>
      <c r="AF419" s="28" t="s">
        <v>54</v>
      </c>
      <c r="AG419" s="27" t="s">
        <v>487</v>
      </c>
    </row>
    <row r="420" spans="1:33" s="32" customFormat="1" ht="76.5" x14ac:dyDescent="0.25">
      <c r="A420" s="25" t="s">
        <v>1222</v>
      </c>
      <c r="B420" s="26">
        <v>92111800</v>
      </c>
      <c r="C420" s="27" t="s">
        <v>1276</v>
      </c>
      <c r="D420" s="27" t="s">
        <v>4390</v>
      </c>
      <c r="E420" s="26" t="s">
        <v>4397</v>
      </c>
      <c r="F420" s="35" t="s">
        <v>4522</v>
      </c>
      <c r="G420" s="38" t="s">
        <v>4525</v>
      </c>
      <c r="H420" s="36">
        <v>100000000</v>
      </c>
      <c r="I420" s="36">
        <v>100000000</v>
      </c>
      <c r="J420" s="28" t="s">
        <v>4423</v>
      </c>
      <c r="K420" s="28" t="s">
        <v>48</v>
      </c>
      <c r="L420" s="27" t="s">
        <v>1258</v>
      </c>
      <c r="M420" s="27" t="s">
        <v>1242</v>
      </c>
      <c r="N420" s="27" t="s">
        <v>1259</v>
      </c>
      <c r="O420" s="27" t="s">
        <v>1260</v>
      </c>
      <c r="P420" s="28" t="s">
        <v>1261</v>
      </c>
      <c r="Q420" s="28" t="s">
        <v>1270</v>
      </c>
      <c r="R420" s="28" t="s">
        <v>1271</v>
      </c>
      <c r="S420" s="28" t="s">
        <v>1277</v>
      </c>
      <c r="T420" s="28" t="s">
        <v>1270</v>
      </c>
      <c r="U420" s="29"/>
      <c r="V420" s="29"/>
      <c r="W420" s="28"/>
      <c r="X420" s="30"/>
      <c r="Y420" s="28"/>
      <c r="Z420" s="28"/>
      <c r="AA420" s="31" t="str">
        <f t="shared" si="9"/>
        <v/>
      </c>
      <c r="AB420" s="29"/>
      <c r="AC420" s="29"/>
      <c r="AD420" s="29"/>
      <c r="AE420" s="27" t="s">
        <v>1258</v>
      </c>
      <c r="AF420" s="28" t="s">
        <v>54</v>
      </c>
      <c r="AG420" s="27" t="s">
        <v>487</v>
      </c>
    </row>
    <row r="421" spans="1:33" s="32" customFormat="1" ht="76.5" x14ac:dyDescent="0.25">
      <c r="A421" s="25" t="s">
        <v>1222</v>
      </c>
      <c r="B421" s="26" t="s">
        <v>1268</v>
      </c>
      <c r="C421" s="27" t="s">
        <v>1280</v>
      </c>
      <c r="D421" s="27" t="s">
        <v>4384</v>
      </c>
      <c r="E421" s="26" t="s">
        <v>4399</v>
      </c>
      <c r="F421" s="26" t="s">
        <v>4524</v>
      </c>
      <c r="G421" s="38" t="s">
        <v>4525</v>
      </c>
      <c r="H421" s="36">
        <v>173000000</v>
      </c>
      <c r="I421" s="36">
        <v>173000000</v>
      </c>
      <c r="J421" s="28" t="s">
        <v>4423</v>
      </c>
      <c r="K421" s="28" t="s">
        <v>48</v>
      </c>
      <c r="L421" s="27" t="s">
        <v>1258</v>
      </c>
      <c r="M421" s="27" t="s">
        <v>1242</v>
      </c>
      <c r="N421" s="27" t="s">
        <v>1259</v>
      </c>
      <c r="O421" s="27" t="s">
        <v>1260</v>
      </c>
      <c r="P421" s="28" t="s">
        <v>1261</v>
      </c>
      <c r="Q421" s="28" t="s">
        <v>1270</v>
      </c>
      <c r="R421" s="28" t="s">
        <v>1271</v>
      </c>
      <c r="S421" s="28" t="s">
        <v>1277</v>
      </c>
      <c r="T421" s="28" t="s">
        <v>1270</v>
      </c>
      <c r="U421" s="29"/>
      <c r="V421" s="29"/>
      <c r="W421" s="28"/>
      <c r="X421" s="30"/>
      <c r="Y421" s="28"/>
      <c r="Z421" s="28"/>
      <c r="AA421" s="31" t="str">
        <f t="shared" si="9"/>
        <v/>
      </c>
      <c r="AB421" s="29"/>
      <c r="AC421" s="29"/>
      <c r="AD421" s="29"/>
      <c r="AE421" s="27" t="s">
        <v>1258</v>
      </c>
      <c r="AF421" s="28" t="s">
        <v>54</v>
      </c>
      <c r="AG421" s="27" t="s">
        <v>487</v>
      </c>
    </row>
    <row r="422" spans="1:33" s="32" customFormat="1" ht="76.5" x14ac:dyDescent="0.25">
      <c r="A422" s="25" t="s">
        <v>1222</v>
      </c>
      <c r="B422" s="26" t="s">
        <v>895</v>
      </c>
      <c r="C422" s="27" t="s">
        <v>1281</v>
      </c>
      <c r="D422" s="27" t="s">
        <v>4383</v>
      </c>
      <c r="E422" s="26" t="s">
        <v>4412</v>
      </c>
      <c r="F422" s="35" t="s">
        <v>4522</v>
      </c>
      <c r="G422" s="38" t="s">
        <v>4525</v>
      </c>
      <c r="H422" s="36">
        <v>730500000</v>
      </c>
      <c r="I422" s="36">
        <v>730500000</v>
      </c>
      <c r="J422" s="28" t="s">
        <v>4423</v>
      </c>
      <c r="K422" s="28" t="s">
        <v>48</v>
      </c>
      <c r="L422" s="27" t="s">
        <v>1258</v>
      </c>
      <c r="M422" s="27" t="s">
        <v>1242</v>
      </c>
      <c r="N422" s="27" t="s">
        <v>1259</v>
      </c>
      <c r="O422" s="27" t="s">
        <v>1260</v>
      </c>
      <c r="P422" s="28" t="s">
        <v>1261</v>
      </c>
      <c r="Q422" s="28" t="s">
        <v>1270</v>
      </c>
      <c r="R422" s="28" t="s">
        <v>1271</v>
      </c>
      <c r="S422" s="28" t="s">
        <v>1277</v>
      </c>
      <c r="T422" s="28" t="s">
        <v>1270</v>
      </c>
      <c r="U422" s="29"/>
      <c r="V422" s="29"/>
      <c r="W422" s="28"/>
      <c r="X422" s="30"/>
      <c r="Y422" s="28"/>
      <c r="Z422" s="28"/>
      <c r="AA422" s="31" t="str">
        <f t="shared" si="9"/>
        <v/>
      </c>
      <c r="AB422" s="29"/>
      <c r="AC422" s="29"/>
      <c r="AD422" s="29" t="s">
        <v>1267</v>
      </c>
      <c r="AE422" s="27" t="s">
        <v>1258</v>
      </c>
      <c r="AF422" s="28" t="s">
        <v>54</v>
      </c>
      <c r="AG422" s="27" t="s">
        <v>1708</v>
      </c>
    </row>
    <row r="423" spans="1:33" s="32" customFormat="1" ht="63.75" x14ac:dyDescent="0.25">
      <c r="A423" s="25" t="s">
        <v>1222</v>
      </c>
      <c r="B423" s="26">
        <v>72121400</v>
      </c>
      <c r="C423" s="27" t="s">
        <v>1282</v>
      </c>
      <c r="D423" s="27" t="s">
        <v>4383</v>
      </c>
      <c r="E423" s="26" t="s">
        <v>4406</v>
      </c>
      <c r="F423" s="35" t="s">
        <v>4522</v>
      </c>
      <c r="G423" s="38" t="s">
        <v>4525</v>
      </c>
      <c r="H423" s="36">
        <v>9019927066</v>
      </c>
      <c r="I423" s="36">
        <v>1000000000</v>
      </c>
      <c r="J423" s="28" t="s">
        <v>4424</v>
      </c>
      <c r="K423" s="28" t="s">
        <v>4425</v>
      </c>
      <c r="L423" s="27" t="s">
        <v>1258</v>
      </c>
      <c r="M423" s="27" t="s">
        <v>1242</v>
      </c>
      <c r="N423" s="27" t="s">
        <v>1259</v>
      </c>
      <c r="O423" s="27" t="s">
        <v>1260</v>
      </c>
      <c r="P423" s="28" t="s">
        <v>1261</v>
      </c>
      <c r="Q423" s="28" t="s">
        <v>1262</v>
      </c>
      <c r="R423" s="28" t="s">
        <v>1263</v>
      </c>
      <c r="S423" s="28" t="s">
        <v>1277</v>
      </c>
      <c r="T423" s="28" t="s">
        <v>1262</v>
      </c>
      <c r="U423" s="29" t="s">
        <v>1265</v>
      </c>
      <c r="V423" s="29">
        <v>6718</v>
      </c>
      <c r="W423" s="28">
        <v>6718</v>
      </c>
      <c r="X423" s="30">
        <v>42821</v>
      </c>
      <c r="Y423" s="28" t="s">
        <v>1283</v>
      </c>
      <c r="Z423" s="28">
        <v>4600006649</v>
      </c>
      <c r="AA423" s="31">
        <f t="shared" si="9"/>
        <v>1</v>
      </c>
      <c r="AB423" s="29" t="s">
        <v>508</v>
      </c>
      <c r="AC423" s="29"/>
      <c r="AD423" s="29" t="s">
        <v>425</v>
      </c>
      <c r="AE423" s="27" t="s">
        <v>1258</v>
      </c>
      <c r="AF423" s="28" t="s">
        <v>54</v>
      </c>
      <c r="AG423" s="27" t="s">
        <v>487</v>
      </c>
    </row>
    <row r="424" spans="1:33" s="32" customFormat="1" ht="76.5" x14ac:dyDescent="0.25">
      <c r="A424" s="25" t="s">
        <v>1222</v>
      </c>
      <c r="B424" s="26">
        <v>15101500</v>
      </c>
      <c r="C424" s="27" t="s">
        <v>1284</v>
      </c>
      <c r="D424" s="27" t="s">
        <v>4383</v>
      </c>
      <c r="E424" s="26" t="s">
        <v>4397</v>
      </c>
      <c r="F424" s="26" t="s">
        <v>4447</v>
      </c>
      <c r="G424" s="38" t="s">
        <v>4525</v>
      </c>
      <c r="H424" s="36">
        <v>1420000000</v>
      </c>
      <c r="I424" s="36">
        <v>200000000</v>
      </c>
      <c r="J424" s="28" t="s">
        <v>4424</v>
      </c>
      <c r="K424" s="28" t="s">
        <v>4425</v>
      </c>
      <c r="L424" s="27" t="s">
        <v>1258</v>
      </c>
      <c r="M424" s="27" t="s">
        <v>1242</v>
      </c>
      <c r="N424" s="27" t="s">
        <v>1259</v>
      </c>
      <c r="O424" s="27" t="s">
        <v>1260</v>
      </c>
      <c r="P424" s="28" t="s">
        <v>1261</v>
      </c>
      <c r="Q424" s="28" t="s">
        <v>1270</v>
      </c>
      <c r="R424" s="28" t="s">
        <v>1271</v>
      </c>
      <c r="S424" s="28" t="s">
        <v>1272</v>
      </c>
      <c r="T424" s="28" t="s">
        <v>1270</v>
      </c>
      <c r="U424" s="29" t="s">
        <v>1285</v>
      </c>
      <c r="V424" s="29">
        <v>7032</v>
      </c>
      <c r="W424" s="28">
        <v>7032</v>
      </c>
      <c r="X424" s="30">
        <v>42902</v>
      </c>
      <c r="Y424" s="28" t="s">
        <v>1286</v>
      </c>
      <c r="Z424" s="28">
        <v>4600006924</v>
      </c>
      <c r="AA424" s="31">
        <f t="shared" si="9"/>
        <v>1</v>
      </c>
      <c r="AB424" s="29" t="s">
        <v>1287</v>
      </c>
      <c r="AC424" s="29"/>
      <c r="AD424" s="29" t="s">
        <v>425</v>
      </c>
      <c r="AE424" s="27" t="s">
        <v>1258</v>
      </c>
      <c r="AF424" s="28" t="s">
        <v>54</v>
      </c>
      <c r="AG424" s="27" t="s">
        <v>487</v>
      </c>
    </row>
    <row r="425" spans="1:33" s="32" customFormat="1" ht="76.5" x14ac:dyDescent="0.25">
      <c r="A425" s="25" t="s">
        <v>1222</v>
      </c>
      <c r="B425" s="26">
        <v>15101500</v>
      </c>
      <c r="C425" s="27" t="s">
        <v>1288</v>
      </c>
      <c r="D425" s="27" t="s">
        <v>4384</v>
      </c>
      <c r="E425" s="26" t="s">
        <v>4406</v>
      </c>
      <c r="F425" s="26" t="s">
        <v>4447</v>
      </c>
      <c r="G425" s="38" t="s">
        <v>4525</v>
      </c>
      <c r="H425" s="36">
        <v>1000000000</v>
      </c>
      <c r="I425" s="36">
        <v>1000000000</v>
      </c>
      <c r="J425" s="28" t="s">
        <v>4423</v>
      </c>
      <c r="K425" s="28" t="s">
        <v>48</v>
      </c>
      <c r="L425" s="27" t="s">
        <v>1258</v>
      </c>
      <c r="M425" s="27" t="s">
        <v>1242</v>
      </c>
      <c r="N425" s="27" t="s">
        <v>1259</v>
      </c>
      <c r="O425" s="27" t="s">
        <v>1260</v>
      </c>
      <c r="P425" s="28" t="s">
        <v>1261</v>
      </c>
      <c r="Q425" s="28" t="s">
        <v>1270</v>
      </c>
      <c r="R425" s="28" t="s">
        <v>1271</v>
      </c>
      <c r="S425" s="28" t="s">
        <v>1277</v>
      </c>
      <c r="T425" s="28" t="s">
        <v>1270</v>
      </c>
      <c r="U425" s="29" t="s">
        <v>1285</v>
      </c>
      <c r="V425" s="29"/>
      <c r="W425" s="28"/>
      <c r="X425" s="30"/>
      <c r="Y425" s="28"/>
      <c r="Z425" s="28"/>
      <c r="AA425" s="31" t="str">
        <f t="shared" si="9"/>
        <v/>
      </c>
      <c r="AB425" s="29"/>
      <c r="AC425" s="29"/>
      <c r="AD425" s="29"/>
      <c r="AE425" s="27" t="s">
        <v>1258</v>
      </c>
      <c r="AF425" s="28" t="s">
        <v>54</v>
      </c>
      <c r="AG425" s="27" t="s">
        <v>487</v>
      </c>
    </row>
    <row r="426" spans="1:33" s="32" customFormat="1" ht="76.5" x14ac:dyDescent="0.25">
      <c r="A426" s="25" t="s">
        <v>1222</v>
      </c>
      <c r="B426" s="26">
        <v>25101500</v>
      </c>
      <c r="C426" s="27" t="s">
        <v>1289</v>
      </c>
      <c r="D426" s="27" t="s">
        <v>4385</v>
      </c>
      <c r="E426" s="26" t="s">
        <v>4399</v>
      </c>
      <c r="F426" s="35" t="s">
        <v>4521</v>
      </c>
      <c r="G426" s="38" t="s">
        <v>4525</v>
      </c>
      <c r="H426" s="36">
        <v>1500000000</v>
      </c>
      <c r="I426" s="36">
        <v>1500000000</v>
      </c>
      <c r="J426" s="28" t="s">
        <v>4423</v>
      </c>
      <c r="K426" s="28" t="s">
        <v>48</v>
      </c>
      <c r="L426" s="27" t="s">
        <v>1258</v>
      </c>
      <c r="M426" s="27" t="s">
        <v>1242</v>
      </c>
      <c r="N426" s="27" t="s">
        <v>1259</v>
      </c>
      <c r="O426" s="27" t="s">
        <v>1260</v>
      </c>
      <c r="P426" s="28" t="s">
        <v>1261</v>
      </c>
      <c r="Q426" s="28" t="s">
        <v>1270</v>
      </c>
      <c r="R426" s="28" t="s">
        <v>1271</v>
      </c>
      <c r="S426" s="28" t="s">
        <v>1277</v>
      </c>
      <c r="T426" s="28" t="s">
        <v>1290</v>
      </c>
      <c r="U426" s="29" t="s">
        <v>1291</v>
      </c>
      <c r="V426" s="29"/>
      <c r="W426" s="28"/>
      <c r="X426" s="30"/>
      <c r="Y426" s="28"/>
      <c r="Z426" s="28"/>
      <c r="AA426" s="31" t="str">
        <f t="shared" si="9"/>
        <v/>
      </c>
      <c r="AB426" s="29"/>
      <c r="AC426" s="29"/>
      <c r="AD426" s="29"/>
      <c r="AE426" s="27" t="s">
        <v>1258</v>
      </c>
      <c r="AF426" s="28" t="s">
        <v>54</v>
      </c>
      <c r="AG426" s="27" t="s">
        <v>487</v>
      </c>
    </row>
    <row r="427" spans="1:33" s="32" customFormat="1" ht="51" x14ac:dyDescent="0.25">
      <c r="A427" s="25" t="s">
        <v>1222</v>
      </c>
      <c r="B427" s="26">
        <v>92101700</v>
      </c>
      <c r="C427" s="27" t="s">
        <v>1292</v>
      </c>
      <c r="D427" s="27" t="s">
        <v>4387</v>
      </c>
      <c r="E427" s="26" t="s">
        <v>4397</v>
      </c>
      <c r="F427" s="35" t="s">
        <v>4520</v>
      </c>
      <c r="G427" s="38" t="s">
        <v>4525</v>
      </c>
      <c r="H427" s="36">
        <v>685763241</v>
      </c>
      <c r="I427" s="36">
        <v>228000000</v>
      </c>
      <c r="J427" s="28" t="s">
        <v>4424</v>
      </c>
      <c r="K427" s="28" t="s">
        <v>4425</v>
      </c>
      <c r="L427" s="27" t="s">
        <v>1293</v>
      </c>
      <c r="M427" s="27" t="s">
        <v>1294</v>
      </c>
      <c r="N427" s="27" t="s">
        <v>1295</v>
      </c>
      <c r="O427" s="27" t="s">
        <v>1296</v>
      </c>
      <c r="P427" s="28" t="s">
        <v>1297</v>
      </c>
      <c r="Q427" s="28" t="s">
        <v>1298</v>
      </c>
      <c r="R427" s="28" t="s">
        <v>1297</v>
      </c>
      <c r="S427" s="28" t="s">
        <v>1299</v>
      </c>
      <c r="T427" s="28" t="s">
        <v>1298</v>
      </c>
      <c r="U427" s="29"/>
      <c r="V427" s="29">
        <v>6863</v>
      </c>
      <c r="W427" s="28">
        <v>6863</v>
      </c>
      <c r="X427" s="30"/>
      <c r="Y427" s="28" t="s">
        <v>1300</v>
      </c>
      <c r="Z427" s="28">
        <v>4600006749</v>
      </c>
      <c r="AA427" s="31" t="str">
        <f t="shared" si="9"/>
        <v>Información incompleta</v>
      </c>
      <c r="AB427" s="29" t="s">
        <v>1301</v>
      </c>
      <c r="AC427" s="29"/>
      <c r="AD427" s="29" t="s">
        <v>425</v>
      </c>
      <c r="AE427" s="27" t="s">
        <v>1293</v>
      </c>
      <c r="AF427" s="28" t="s">
        <v>54</v>
      </c>
      <c r="AG427" s="27" t="s">
        <v>487</v>
      </c>
    </row>
    <row r="428" spans="1:33" s="32" customFormat="1" ht="63.75" x14ac:dyDescent="0.25">
      <c r="A428" s="25" t="s">
        <v>1222</v>
      </c>
      <c r="B428" s="26">
        <v>83111600</v>
      </c>
      <c r="C428" s="27" t="s">
        <v>1302</v>
      </c>
      <c r="D428" s="27" t="s">
        <v>4383</v>
      </c>
      <c r="E428" s="26" t="s">
        <v>4405</v>
      </c>
      <c r="F428" s="35" t="s">
        <v>4522</v>
      </c>
      <c r="G428" s="38" t="s">
        <v>4525</v>
      </c>
      <c r="H428" s="36">
        <v>23500000</v>
      </c>
      <c r="I428" s="36">
        <v>19000000</v>
      </c>
      <c r="J428" s="28" t="s">
        <v>4424</v>
      </c>
      <c r="K428" s="28" t="s">
        <v>4425</v>
      </c>
      <c r="L428" s="27" t="s">
        <v>1258</v>
      </c>
      <c r="M428" s="27" t="s">
        <v>1242</v>
      </c>
      <c r="N428" s="27" t="s">
        <v>1259</v>
      </c>
      <c r="O428" s="27" t="s">
        <v>1260</v>
      </c>
      <c r="P428" s="28" t="s">
        <v>1261</v>
      </c>
      <c r="Q428" s="28" t="s">
        <v>1303</v>
      </c>
      <c r="R428" s="28" t="s">
        <v>1304</v>
      </c>
      <c r="S428" s="28" t="s">
        <v>1272</v>
      </c>
      <c r="T428" s="28" t="s">
        <v>1305</v>
      </c>
      <c r="U428" s="29"/>
      <c r="V428" s="29">
        <v>7729</v>
      </c>
      <c r="W428" s="28">
        <v>7729</v>
      </c>
      <c r="X428" s="30">
        <v>43033</v>
      </c>
      <c r="Y428" s="28" t="s">
        <v>1306</v>
      </c>
      <c r="Z428" s="28">
        <v>4600007647</v>
      </c>
      <c r="AA428" s="31">
        <f t="shared" si="9"/>
        <v>1</v>
      </c>
      <c r="AB428" s="29" t="s">
        <v>1307</v>
      </c>
      <c r="AC428" s="29"/>
      <c r="AD428" s="29" t="s">
        <v>425</v>
      </c>
      <c r="AE428" s="27" t="s">
        <v>1258</v>
      </c>
      <c r="AF428" s="28" t="s">
        <v>54</v>
      </c>
      <c r="AG428" s="27" t="s">
        <v>487</v>
      </c>
    </row>
    <row r="429" spans="1:33" s="32" customFormat="1" ht="63.75" x14ac:dyDescent="0.25">
      <c r="A429" s="25" t="s">
        <v>1222</v>
      </c>
      <c r="B429" s="26">
        <v>92101602</v>
      </c>
      <c r="C429" s="27" t="s">
        <v>1308</v>
      </c>
      <c r="D429" s="27" t="s">
        <v>4383</v>
      </c>
      <c r="E429" s="26" t="s">
        <v>4407</v>
      </c>
      <c r="F429" s="35" t="s">
        <v>4522</v>
      </c>
      <c r="G429" s="38" t="s">
        <v>4525</v>
      </c>
      <c r="H429" s="36">
        <v>28886258</v>
      </c>
      <c r="I429" s="36">
        <v>28886258</v>
      </c>
      <c r="J429" s="28" t="s">
        <v>4424</v>
      </c>
      <c r="K429" s="28" t="s">
        <v>4425</v>
      </c>
      <c r="L429" s="27" t="s">
        <v>1293</v>
      </c>
      <c r="M429" s="27" t="s">
        <v>1294</v>
      </c>
      <c r="N429" s="27" t="s">
        <v>1295</v>
      </c>
      <c r="O429" s="27" t="s">
        <v>1296</v>
      </c>
      <c r="P429" s="28"/>
      <c r="Q429" s="28" t="s">
        <v>1228</v>
      </c>
      <c r="R429" s="28" t="s">
        <v>1228</v>
      </c>
      <c r="S429" s="28" t="s">
        <v>1309</v>
      </c>
      <c r="T429" s="28"/>
      <c r="U429" s="29"/>
      <c r="V429" s="29"/>
      <c r="W429" s="28"/>
      <c r="X429" s="30"/>
      <c r="Y429" s="28"/>
      <c r="Z429" s="28"/>
      <c r="AA429" s="31" t="str">
        <f t="shared" si="9"/>
        <v/>
      </c>
      <c r="AB429" s="29"/>
      <c r="AC429" s="29"/>
      <c r="AD429" s="29" t="s">
        <v>1232</v>
      </c>
      <c r="AE429" s="27" t="s">
        <v>1293</v>
      </c>
      <c r="AF429" s="28" t="s">
        <v>54</v>
      </c>
      <c r="AG429" s="27" t="s">
        <v>487</v>
      </c>
    </row>
    <row r="430" spans="1:33" s="32" customFormat="1" ht="51" x14ac:dyDescent="0.25">
      <c r="A430" s="25" t="s">
        <v>1222</v>
      </c>
      <c r="B430" s="26">
        <v>90101600</v>
      </c>
      <c r="C430" s="27" t="s">
        <v>1310</v>
      </c>
      <c r="D430" s="27" t="s">
        <v>4383</v>
      </c>
      <c r="E430" s="26" t="s">
        <v>4403</v>
      </c>
      <c r="F430" s="26" t="s">
        <v>4524</v>
      </c>
      <c r="G430" s="38" t="s">
        <v>4525</v>
      </c>
      <c r="H430" s="36">
        <v>196000000</v>
      </c>
      <c r="I430" s="36">
        <v>54000000</v>
      </c>
      <c r="J430" s="28" t="s">
        <v>4424</v>
      </c>
      <c r="K430" s="28" t="s">
        <v>4425</v>
      </c>
      <c r="L430" s="27" t="s">
        <v>1293</v>
      </c>
      <c r="M430" s="27" t="s">
        <v>1294</v>
      </c>
      <c r="N430" s="27" t="s">
        <v>1295</v>
      </c>
      <c r="O430" s="27" t="s">
        <v>1296</v>
      </c>
      <c r="P430" s="28"/>
      <c r="Q430" s="28" t="s">
        <v>1228</v>
      </c>
      <c r="R430" s="28" t="s">
        <v>1228</v>
      </c>
      <c r="S430" s="28" t="s">
        <v>1309</v>
      </c>
      <c r="T430" s="28"/>
      <c r="U430" s="29"/>
      <c r="V430" s="29">
        <v>6457</v>
      </c>
      <c r="W430" s="28">
        <v>6457</v>
      </c>
      <c r="X430" s="30">
        <v>42794</v>
      </c>
      <c r="Y430" s="28" t="s">
        <v>1311</v>
      </c>
      <c r="Z430" s="28">
        <v>460006708</v>
      </c>
      <c r="AA430" s="31">
        <f t="shared" si="9"/>
        <v>1</v>
      </c>
      <c r="AB430" s="29" t="s">
        <v>1312</v>
      </c>
      <c r="AC430" s="29"/>
      <c r="AD430" s="29" t="s">
        <v>425</v>
      </c>
      <c r="AE430" s="27" t="s">
        <v>1293</v>
      </c>
      <c r="AF430" s="28" t="s">
        <v>54</v>
      </c>
      <c r="AG430" s="27" t="s">
        <v>487</v>
      </c>
    </row>
    <row r="431" spans="1:33" s="32" customFormat="1" ht="51" x14ac:dyDescent="0.25">
      <c r="A431" s="25" t="s">
        <v>1222</v>
      </c>
      <c r="B431" s="26">
        <v>86101700</v>
      </c>
      <c r="C431" s="27" t="s">
        <v>1313</v>
      </c>
      <c r="D431" s="27" t="s">
        <v>4384</v>
      </c>
      <c r="E431" s="26" t="s">
        <v>4397</v>
      </c>
      <c r="F431" s="26" t="s">
        <v>4524</v>
      </c>
      <c r="G431" s="38" t="s">
        <v>4525</v>
      </c>
      <c r="H431" s="36">
        <v>282921422</v>
      </c>
      <c r="I431" s="36">
        <v>282921422</v>
      </c>
      <c r="J431" s="28" t="s">
        <v>4423</v>
      </c>
      <c r="K431" s="28" t="s">
        <v>48</v>
      </c>
      <c r="L431" s="27" t="s">
        <v>1293</v>
      </c>
      <c r="M431" s="27" t="s">
        <v>1294</v>
      </c>
      <c r="N431" s="27" t="s">
        <v>1295</v>
      </c>
      <c r="O431" s="27" t="s">
        <v>1296</v>
      </c>
      <c r="P431" s="28" t="s">
        <v>1314</v>
      </c>
      <c r="Q431" s="28" t="s">
        <v>1315</v>
      </c>
      <c r="R431" s="28" t="s">
        <v>1314</v>
      </c>
      <c r="S431" s="28" t="s">
        <v>1309</v>
      </c>
      <c r="T431" s="28" t="s">
        <v>1315</v>
      </c>
      <c r="U431" s="29"/>
      <c r="V431" s="29"/>
      <c r="W431" s="28"/>
      <c r="X431" s="30"/>
      <c r="Y431" s="28"/>
      <c r="Z431" s="28"/>
      <c r="AA431" s="31" t="str">
        <f t="shared" si="9"/>
        <v/>
      </c>
      <c r="AB431" s="29"/>
      <c r="AC431" s="29"/>
      <c r="AD431" s="29"/>
      <c r="AE431" s="27" t="s">
        <v>1293</v>
      </c>
      <c r="AF431" s="28" t="s">
        <v>54</v>
      </c>
      <c r="AG431" s="27" t="s">
        <v>487</v>
      </c>
    </row>
    <row r="432" spans="1:33" s="32" customFormat="1" ht="63.75" x14ac:dyDescent="0.25">
      <c r="A432" s="25" t="s">
        <v>1222</v>
      </c>
      <c r="B432" s="26">
        <v>44100000</v>
      </c>
      <c r="C432" s="27" t="s">
        <v>1316</v>
      </c>
      <c r="D432" s="27" t="s">
        <v>4384</v>
      </c>
      <c r="E432" s="26" t="s">
        <v>4404</v>
      </c>
      <c r="F432" s="26" t="s">
        <v>4447</v>
      </c>
      <c r="G432" s="38" t="s">
        <v>4525</v>
      </c>
      <c r="H432" s="36">
        <v>481949000</v>
      </c>
      <c r="I432" s="36">
        <v>481949000</v>
      </c>
      <c r="J432" s="28" t="s">
        <v>4423</v>
      </c>
      <c r="K432" s="28" t="s">
        <v>48</v>
      </c>
      <c r="L432" s="27" t="s">
        <v>1248</v>
      </c>
      <c r="M432" s="27" t="s">
        <v>1249</v>
      </c>
      <c r="N432" s="27" t="s">
        <v>1250</v>
      </c>
      <c r="O432" s="27" t="s">
        <v>1317</v>
      </c>
      <c r="P432" s="28" t="s">
        <v>1318</v>
      </c>
      <c r="Q432" s="28" t="s">
        <v>1319</v>
      </c>
      <c r="R432" s="28" t="s">
        <v>1320</v>
      </c>
      <c r="S432" s="28" t="s">
        <v>1321</v>
      </c>
      <c r="T432" s="28" t="s">
        <v>1252</v>
      </c>
      <c r="U432" s="29" t="s">
        <v>1252</v>
      </c>
      <c r="V432" s="29"/>
      <c r="W432" s="28"/>
      <c r="X432" s="30"/>
      <c r="Y432" s="28"/>
      <c r="Z432" s="28"/>
      <c r="AA432" s="31" t="str">
        <f t="shared" si="9"/>
        <v/>
      </c>
      <c r="AB432" s="29"/>
      <c r="AC432" s="29"/>
      <c r="AD432" s="29"/>
      <c r="AE432" s="27" t="s">
        <v>1248</v>
      </c>
      <c r="AF432" s="28" t="s">
        <v>54</v>
      </c>
      <c r="AG432" s="27" t="s">
        <v>487</v>
      </c>
    </row>
    <row r="433" spans="1:33" s="32" customFormat="1" ht="89.25" x14ac:dyDescent="0.25">
      <c r="A433" s="25" t="s">
        <v>1222</v>
      </c>
      <c r="B433" s="26">
        <v>83111600</v>
      </c>
      <c r="C433" s="27" t="s">
        <v>1322</v>
      </c>
      <c r="D433" s="27" t="s">
        <v>4389</v>
      </c>
      <c r="E433" s="26" t="s">
        <v>4400</v>
      </c>
      <c r="F433" s="35" t="s">
        <v>4522</v>
      </c>
      <c r="G433" s="38" t="s">
        <v>4525</v>
      </c>
      <c r="H433" s="36">
        <v>10000000</v>
      </c>
      <c r="I433" s="36">
        <v>10000000</v>
      </c>
      <c r="J433" s="28" t="s">
        <v>4423</v>
      </c>
      <c r="K433" s="28" t="s">
        <v>48</v>
      </c>
      <c r="L433" s="27" t="s">
        <v>1258</v>
      </c>
      <c r="M433" s="27" t="s">
        <v>1242</v>
      </c>
      <c r="N433" s="27" t="s">
        <v>1259</v>
      </c>
      <c r="O433" s="27" t="s">
        <v>1260</v>
      </c>
      <c r="P433" s="28" t="s">
        <v>1261</v>
      </c>
      <c r="Q433" s="28" t="s">
        <v>1323</v>
      </c>
      <c r="R433" s="28" t="s">
        <v>1271</v>
      </c>
      <c r="S433" s="28" t="s">
        <v>1272</v>
      </c>
      <c r="T433" s="28" t="s">
        <v>1323</v>
      </c>
      <c r="U433" s="29"/>
      <c r="V433" s="29"/>
      <c r="W433" s="28"/>
      <c r="X433" s="30"/>
      <c r="Y433" s="28"/>
      <c r="Z433" s="28"/>
      <c r="AA433" s="31" t="str">
        <f t="shared" si="9"/>
        <v/>
      </c>
      <c r="AB433" s="29"/>
      <c r="AC433" s="29"/>
      <c r="AD433" s="29"/>
      <c r="AE433" s="27" t="s">
        <v>1258</v>
      </c>
      <c r="AF433" s="28" t="s">
        <v>54</v>
      </c>
      <c r="AG433" s="27" t="s">
        <v>487</v>
      </c>
    </row>
    <row r="434" spans="1:33" s="32" customFormat="1" ht="76.5" x14ac:dyDescent="0.25">
      <c r="A434" s="25" t="s">
        <v>1222</v>
      </c>
      <c r="B434" s="26">
        <v>92121900</v>
      </c>
      <c r="C434" s="27" t="s">
        <v>1324</v>
      </c>
      <c r="D434" s="27" t="s">
        <v>4391</v>
      </c>
      <c r="E434" s="26" t="s">
        <v>4397</v>
      </c>
      <c r="F434" s="26" t="s">
        <v>4447</v>
      </c>
      <c r="G434" s="38" t="s">
        <v>4525</v>
      </c>
      <c r="H434" s="36">
        <v>500000000</v>
      </c>
      <c r="I434" s="36">
        <v>500000000</v>
      </c>
      <c r="J434" s="28" t="s">
        <v>4423</v>
      </c>
      <c r="K434" s="28" t="s">
        <v>48</v>
      </c>
      <c r="L434" s="27" t="s">
        <v>1258</v>
      </c>
      <c r="M434" s="27" t="s">
        <v>1242</v>
      </c>
      <c r="N434" s="27" t="s">
        <v>1259</v>
      </c>
      <c r="O434" s="27" t="s">
        <v>1260</v>
      </c>
      <c r="P434" s="28" t="s">
        <v>1261</v>
      </c>
      <c r="Q434" s="28" t="s">
        <v>1270</v>
      </c>
      <c r="R434" s="28" t="s">
        <v>1271</v>
      </c>
      <c r="S434" s="28" t="s">
        <v>1277</v>
      </c>
      <c r="T434" s="28" t="s">
        <v>1270</v>
      </c>
      <c r="U434" s="29"/>
      <c r="V434" s="29"/>
      <c r="W434" s="28"/>
      <c r="X434" s="30"/>
      <c r="Y434" s="28"/>
      <c r="Z434" s="28"/>
      <c r="AA434" s="31" t="str">
        <f t="shared" si="9"/>
        <v/>
      </c>
      <c r="AB434" s="29"/>
      <c r="AC434" s="29"/>
      <c r="AD434" s="29"/>
      <c r="AE434" s="27" t="s">
        <v>1258</v>
      </c>
      <c r="AF434" s="28" t="s">
        <v>54</v>
      </c>
      <c r="AG434" s="27" t="s">
        <v>487</v>
      </c>
    </row>
    <row r="435" spans="1:33" s="32" customFormat="1" ht="76.5" x14ac:dyDescent="0.25">
      <c r="A435" s="25" t="s">
        <v>1222</v>
      </c>
      <c r="B435" s="26">
        <v>93151500</v>
      </c>
      <c r="C435" s="27" t="s">
        <v>1325</v>
      </c>
      <c r="D435" s="27" t="s">
        <v>4383</v>
      </c>
      <c r="E435" s="26" t="s">
        <v>4397</v>
      </c>
      <c r="F435" s="35" t="s">
        <v>4522</v>
      </c>
      <c r="G435" s="38" t="s">
        <v>4525</v>
      </c>
      <c r="H435" s="36">
        <v>1639500000</v>
      </c>
      <c r="I435" s="36">
        <v>350000000</v>
      </c>
      <c r="J435" s="28" t="s">
        <v>4424</v>
      </c>
      <c r="K435" s="28" t="s">
        <v>4425</v>
      </c>
      <c r="L435" s="27" t="s">
        <v>1234</v>
      </c>
      <c r="M435" s="27" t="s">
        <v>1235</v>
      </c>
      <c r="N435" s="27" t="s">
        <v>1236</v>
      </c>
      <c r="O435" s="27" t="s">
        <v>1237</v>
      </c>
      <c r="P435" s="28"/>
      <c r="Q435" s="28"/>
      <c r="R435" s="28"/>
      <c r="S435" s="28" t="s">
        <v>1326</v>
      </c>
      <c r="T435" s="28"/>
      <c r="U435" s="29"/>
      <c r="V435" s="29">
        <v>7158</v>
      </c>
      <c r="W435" s="28">
        <v>7158</v>
      </c>
      <c r="X435" s="30">
        <v>42906</v>
      </c>
      <c r="Y435" s="28" t="s">
        <v>1327</v>
      </c>
      <c r="Z435" s="28">
        <v>46000006932</v>
      </c>
      <c r="AA435" s="31">
        <f t="shared" si="9"/>
        <v>1</v>
      </c>
      <c r="AB435" s="29" t="s">
        <v>1328</v>
      </c>
      <c r="AC435" s="29"/>
      <c r="AD435" s="29" t="s">
        <v>425</v>
      </c>
      <c r="AE435" s="27" t="s">
        <v>1234</v>
      </c>
      <c r="AF435" s="28" t="s">
        <v>54</v>
      </c>
      <c r="AG435" s="27" t="s">
        <v>487</v>
      </c>
    </row>
    <row r="436" spans="1:33" s="32" customFormat="1" ht="76.5" x14ac:dyDescent="0.25">
      <c r="A436" s="25" t="s">
        <v>1222</v>
      </c>
      <c r="B436" s="26">
        <v>93151500</v>
      </c>
      <c r="C436" s="27" t="s">
        <v>1329</v>
      </c>
      <c r="D436" s="27" t="s">
        <v>4383</v>
      </c>
      <c r="E436" s="26" t="s">
        <v>4398</v>
      </c>
      <c r="F436" s="35" t="s">
        <v>4522</v>
      </c>
      <c r="G436" s="38" t="s">
        <v>4525</v>
      </c>
      <c r="H436" s="36">
        <v>1639500000</v>
      </c>
      <c r="I436" s="36">
        <v>187500000</v>
      </c>
      <c r="J436" s="28" t="s">
        <v>4424</v>
      </c>
      <c r="K436" s="28" t="s">
        <v>4425</v>
      </c>
      <c r="L436" s="27" t="s">
        <v>1234</v>
      </c>
      <c r="M436" s="27" t="s">
        <v>1235</v>
      </c>
      <c r="N436" s="27" t="s">
        <v>1236</v>
      </c>
      <c r="O436" s="27" t="s">
        <v>1237</v>
      </c>
      <c r="P436" s="28"/>
      <c r="Q436" s="28"/>
      <c r="R436" s="28"/>
      <c r="S436" s="28" t="s">
        <v>1330</v>
      </c>
      <c r="T436" s="28"/>
      <c r="U436" s="29"/>
      <c r="V436" s="29">
        <v>7158</v>
      </c>
      <c r="W436" s="28">
        <v>7158</v>
      </c>
      <c r="X436" s="30">
        <v>42906</v>
      </c>
      <c r="Y436" s="28" t="s">
        <v>1327</v>
      </c>
      <c r="Z436" s="28">
        <v>46000006932</v>
      </c>
      <c r="AA436" s="31">
        <f t="shared" si="9"/>
        <v>1</v>
      </c>
      <c r="AB436" s="29" t="s">
        <v>1328</v>
      </c>
      <c r="AC436" s="29"/>
      <c r="AD436" s="29" t="s">
        <v>425</v>
      </c>
      <c r="AE436" s="27" t="s">
        <v>1234</v>
      </c>
      <c r="AF436" s="28" t="s">
        <v>54</v>
      </c>
      <c r="AG436" s="27" t="s">
        <v>487</v>
      </c>
    </row>
    <row r="437" spans="1:33" s="32" customFormat="1" ht="51" x14ac:dyDescent="0.25">
      <c r="A437" s="25" t="s">
        <v>1222</v>
      </c>
      <c r="B437" s="26">
        <v>93151500</v>
      </c>
      <c r="C437" s="27" t="s">
        <v>1331</v>
      </c>
      <c r="D437" s="27" t="s">
        <v>4383</v>
      </c>
      <c r="E437" s="26" t="s">
        <v>4398</v>
      </c>
      <c r="F437" s="35" t="s">
        <v>4522</v>
      </c>
      <c r="G437" s="38" t="s">
        <v>4525</v>
      </c>
      <c r="H437" s="36">
        <v>212500000</v>
      </c>
      <c r="I437" s="36">
        <v>212500000</v>
      </c>
      <c r="J437" s="28" t="s">
        <v>4423</v>
      </c>
      <c r="K437" s="28" t="s">
        <v>48</v>
      </c>
      <c r="L437" s="27" t="s">
        <v>1234</v>
      </c>
      <c r="M437" s="27" t="s">
        <v>1235</v>
      </c>
      <c r="N437" s="27" t="s">
        <v>1236</v>
      </c>
      <c r="O437" s="27" t="s">
        <v>1237</v>
      </c>
      <c r="P437" s="28"/>
      <c r="Q437" s="28"/>
      <c r="R437" s="28"/>
      <c r="S437" s="28" t="s">
        <v>1330</v>
      </c>
      <c r="T437" s="28"/>
      <c r="U437" s="29"/>
      <c r="V437" s="29"/>
      <c r="W437" s="28"/>
      <c r="X437" s="30"/>
      <c r="Y437" s="28"/>
      <c r="Z437" s="28"/>
      <c r="AA437" s="31" t="str">
        <f t="shared" si="9"/>
        <v/>
      </c>
      <c r="AB437" s="29"/>
      <c r="AC437" s="29"/>
      <c r="AD437" s="29"/>
      <c r="AE437" s="27" t="s">
        <v>1234</v>
      </c>
      <c r="AF437" s="28" t="s">
        <v>54</v>
      </c>
      <c r="AG437" s="27" t="s">
        <v>487</v>
      </c>
    </row>
    <row r="438" spans="1:33" s="32" customFormat="1" ht="76.5" x14ac:dyDescent="0.25">
      <c r="A438" s="25" t="s">
        <v>1222</v>
      </c>
      <c r="B438" s="26">
        <v>93151500</v>
      </c>
      <c r="C438" s="27" t="s">
        <v>1332</v>
      </c>
      <c r="D438" s="27" t="s">
        <v>4383</v>
      </c>
      <c r="E438" s="26" t="s">
        <v>4397</v>
      </c>
      <c r="F438" s="35" t="s">
        <v>4522</v>
      </c>
      <c r="G438" s="38" t="s">
        <v>4525</v>
      </c>
      <c r="H438" s="36">
        <v>250000000</v>
      </c>
      <c r="I438" s="36">
        <v>250000000</v>
      </c>
      <c r="J438" s="28" t="s">
        <v>4423</v>
      </c>
      <c r="K438" s="28" t="s">
        <v>48</v>
      </c>
      <c r="L438" s="27" t="s">
        <v>1234</v>
      </c>
      <c r="M438" s="27" t="s">
        <v>1235</v>
      </c>
      <c r="N438" s="27" t="s">
        <v>1236</v>
      </c>
      <c r="O438" s="27" t="s">
        <v>1237</v>
      </c>
      <c r="P438" s="28" t="s">
        <v>1333</v>
      </c>
      <c r="Q438" s="28" t="s">
        <v>1334</v>
      </c>
      <c r="R438" s="28"/>
      <c r="S438" s="28" t="s">
        <v>1335</v>
      </c>
      <c r="T438" s="28"/>
      <c r="U438" s="29"/>
      <c r="V438" s="29"/>
      <c r="W438" s="28"/>
      <c r="X438" s="30"/>
      <c r="Y438" s="28"/>
      <c r="Z438" s="28"/>
      <c r="AA438" s="31" t="str">
        <f t="shared" si="9"/>
        <v/>
      </c>
      <c r="AB438" s="29"/>
      <c r="AC438" s="29"/>
      <c r="AD438" s="29"/>
      <c r="AE438" s="27" t="s">
        <v>1234</v>
      </c>
      <c r="AF438" s="28" t="s">
        <v>54</v>
      </c>
      <c r="AG438" s="27" t="s">
        <v>487</v>
      </c>
    </row>
    <row r="439" spans="1:33" s="32" customFormat="1" ht="89.25" x14ac:dyDescent="0.25">
      <c r="A439" s="25" t="s">
        <v>1222</v>
      </c>
      <c r="B439" s="26">
        <v>80101500</v>
      </c>
      <c r="C439" s="27" t="s">
        <v>1336</v>
      </c>
      <c r="D439" s="27" t="s">
        <v>4384</v>
      </c>
      <c r="E439" s="26" t="s">
        <v>4399</v>
      </c>
      <c r="F439" s="28" t="s">
        <v>4504</v>
      </c>
      <c r="G439" s="38" t="s">
        <v>4525</v>
      </c>
      <c r="H439" s="36">
        <v>4000000000</v>
      </c>
      <c r="I439" s="36">
        <v>4000000000</v>
      </c>
      <c r="J439" s="28" t="s">
        <v>4423</v>
      </c>
      <c r="K439" s="28" t="s">
        <v>48</v>
      </c>
      <c r="L439" s="27" t="s">
        <v>1258</v>
      </c>
      <c r="M439" s="27" t="s">
        <v>1242</v>
      </c>
      <c r="N439" s="27" t="s">
        <v>1259</v>
      </c>
      <c r="O439" s="27" t="s">
        <v>1260</v>
      </c>
      <c r="P439" s="28" t="s">
        <v>1261</v>
      </c>
      <c r="Q439" s="28" t="s">
        <v>1323</v>
      </c>
      <c r="R439" s="28" t="s">
        <v>1304</v>
      </c>
      <c r="S439" s="28" t="s">
        <v>1337</v>
      </c>
      <c r="T439" s="28" t="s">
        <v>1323</v>
      </c>
      <c r="U439" s="29"/>
      <c r="V439" s="29"/>
      <c r="W439" s="28"/>
      <c r="X439" s="30"/>
      <c r="Y439" s="28"/>
      <c r="Z439" s="28"/>
      <c r="AA439" s="31" t="str">
        <f t="shared" si="9"/>
        <v/>
      </c>
      <c r="AB439" s="29"/>
      <c r="AC439" s="29"/>
      <c r="AD439" s="29"/>
      <c r="AE439" s="27" t="s">
        <v>1258</v>
      </c>
      <c r="AF439" s="28" t="s">
        <v>54</v>
      </c>
      <c r="AG439" s="27" t="s">
        <v>487</v>
      </c>
    </row>
    <row r="440" spans="1:33" s="32" customFormat="1" ht="89.25" x14ac:dyDescent="0.25">
      <c r="A440" s="25" t="s">
        <v>1222</v>
      </c>
      <c r="B440" s="26">
        <v>80101500</v>
      </c>
      <c r="C440" s="27" t="s">
        <v>1338</v>
      </c>
      <c r="D440" s="27" t="s">
        <v>4383</v>
      </c>
      <c r="E440" s="26" t="s">
        <v>4397</v>
      </c>
      <c r="F440" s="35" t="s">
        <v>4522</v>
      </c>
      <c r="G440" s="38" t="s">
        <v>4525</v>
      </c>
      <c r="H440" s="36">
        <v>200000000</v>
      </c>
      <c r="I440" s="36">
        <v>200000000</v>
      </c>
      <c r="J440" s="28" t="s">
        <v>4423</v>
      </c>
      <c r="K440" s="28" t="s">
        <v>48</v>
      </c>
      <c r="L440" s="27" t="s">
        <v>1258</v>
      </c>
      <c r="M440" s="27" t="s">
        <v>1242</v>
      </c>
      <c r="N440" s="27" t="s">
        <v>1259</v>
      </c>
      <c r="O440" s="27" t="s">
        <v>1260</v>
      </c>
      <c r="P440" s="28" t="s">
        <v>1261</v>
      </c>
      <c r="Q440" s="28" t="s">
        <v>1323</v>
      </c>
      <c r="R440" s="28" t="s">
        <v>1304</v>
      </c>
      <c r="S440" s="28" t="s">
        <v>1337</v>
      </c>
      <c r="T440" s="28" t="s">
        <v>1323</v>
      </c>
      <c r="U440" s="29"/>
      <c r="V440" s="29"/>
      <c r="W440" s="28"/>
      <c r="X440" s="30"/>
      <c r="Y440" s="28"/>
      <c r="Z440" s="28"/>
      <c r="AA440" s="31" t="str">
        <f t="shared" si="9"/>
        <v/>
      </c>
      <c r="AB440" s="29"/>
      <c r="AC440" s="29"/>
      <c r="AD440" s="29" t="s">
        <v>1267</v>
      </c>
      <c r="AE440" s="27" t="s">
        <v>1258</v>
      </c>
      <c r="AF440" s="28" t="s">
        <v>54</v>
      </c>
      <c r="AG440" s="27" t="s">
        <v>487</v>
      </c>
    </row>
    <row r="441" spans="1:33" s="32" customFormat="1" ht="63.75" x14ac:dyDescent="0.25">
      <c r="A441" s="25" t="s">
        <v>1222</v>
      </c>
      <c r="B441" s="26">
        <v>93141500</v>
      </c>
      <c r="C441" s="27" t="s">
        <v>1339</v>
      </c>
      <c r="D441" s="27" t="s">
        <v>4384</v>
      </c>
      <c r="E441" s="26" t="s">
        <v>4398</v>
      </c>
      <c r="F441" s="26" t="s">
        <v>4512</v>
      </c>
      <c r="G441" s="38" t="s">
        <v>4525</v>
      </c>
      <c r="H441" s="36">
        <v>70000000</v>
      </c>
      <c r="I441" s="36">
        <v>70000000</v>
      </c>
      <c r="J441" s="28" t="s">
        <v>4423</v>
      </c>
      <c r="K441" s="28" t="s">
        <v>48</v>
      </c>
      <c r="L441" s="27" t="s">
        <v>1258</v>
      </c>
      <c r="M441" s="27" t="s">
        <v>1242</v>
      </c>
      <c r="N441" s="27" t="s">
        <v>1259</v>
      </c>
      <c r="O441" s="27" t="s">
        <v>1260</v>
      </c>
      <c r="P441" s="28" t="s">
        <v>1261</v>
      </c>
      <c r="Q441" s="28" t="s">
        <v>1340</v>
      </c>
      <c r="R441" s="28" t="s">
        <v>1271</v>
      </c>
      <c r="S441" s="28" t="s">
        <v>1277</v>
      </c>
      <c r="T441" s="28" t="s">
        <v>1340</v>
      </c>
      <c r="U441" s="29"/>
      <c r="V441" s="29"/>
      <c r="W441" s="28"/>
      <c r="X441" s="30"/>
      <c r="Y441" s="28"/>
      <c r="Z441" s="28"/>
      <c r="AA441" s="31" t="str">
        <f t="shared" si="9"/>
        <v/>
      </c>
      <c r="AB441" s="29"/>
      <c r="AC441" s="29"/>
      <c r="AD441" s="29"/>
      <c r="AE441" s="27" t="s">
        <v>1258</v>
      </c>
      <c r="AF441" s="28" t="s">
        <v>54</v>
      </c>
      <c r="AG441" s="27" t="s">
        <v>487</v>
      </c>
    </row>
    <row r="442" spans="1:33" s="32" customFormat="1" ht="51" x14ac:dyDescent="0.25">
      <c r="A442" s="25" t="s">
        <v>1222</v>
      </c>
      <c r="B442" s="26">
        <v>92101700</v>
      </c>
      <c r="C442" s="27" t="s">
        <v>1341</v>
      </c>
      <c r="D442" s="27" t="s">
        <v>4389</v>
      </c>
      <c r="E442" s="26" t="s">
        <v>4411</v>
      </c>
      <c r="F442" s="35" t="s">
        <v>4520</v>
      </c>
      <c r="G442" s="38" t="s">
        <v>4525</v>
      </c>
      <c r="H442" s="36">
        <v>267096431</v>
      </c>
      <c r="I442" s="36">
        <v>267096431</v>
      </c>
      <c r="J442" s="28" t="s">
        <v>4423</v>
      </c>
      <c r="K442" s="28" t="s">
        <v>48</v>
      </c>
      <c r="L442" s="27" t="s">
        <v>1293</v>
      </c>
      <c r="M442" s="27" t="s">
        <v>1294</v>
      </c>
      <c r="N442" s="27" t="s">
        <v>1295</v>
      </c>
      <c r="O442" s="27" t="s">
        <v>1296</v>
      </c>
      <c r="P442" s="28" t="s">
        <v>1297</v>
      </c>
      <c r="Q442" s="28" t="s">
        <v>1298</v>
      </c>
      <c r="R442" s="28" t="s">
        <v>1297</v>
      </c>
      <c r="S442" s="28" t="s">
        <v>1299</v>
      </c>
      <c r="T442" s="28" t="s">
        <v>1298</v>
      </c>
      <c r="U442" s="29"/>
      <c r="V442" s="29"/>
      <c r="W442" s="28"/>
      <c r="X442" s="30"/>
      <c r="Y442" s="28"/>
      <c r="Z442" s="28"/>
      <c r="AA442" s="31" t="str">
        <f t="shared" si="9"/>
        <v/>
      </c>
      <c r="AB442" s="29"/>
      <c r="AC442" s="29"/>
      <c r="AD442" s="29"/>
      <c r="AE442" s="27" t="s">
        <v>1293</v>
      </c>
      <c r="AF442" s="28" t="s">
        <v>54</v>
      </c>
      <c r="AG442" s="27" t="s">
        <v>487</v>
      </c>
    </row>
    <row r="443" spans="1:33" s="32" customFormat="1" ht="51" x14ac:dyDescent="0.25">
      <c r="A443" s="25" t="s">
        <v>1222</v>
      </c>
      <c r="B443" s="26">
        <v>93141500</v>
      </c>
      <c r="C443" s="27" t="s">
        <v>1342</v>
      </c>
      <c r="D443" s="27" t="s">
        <v>4386</v>
      </c>
      <c r="E443" s="26" t="s">
        <v>4403</v>
      </c>
      <c r="F443" s="35" t="s">
        <v>4522</v>
      </c>
      <c r="G443" s="38" t="s">
        <v>4525</v>
      </c>
      <c r="H443" s="36">
        <v>472500000</v>
      </c>
      <c r="I443" s="36">
        <v>52500000</v>
      </c>
      <c r="J443" s="28" t="s">
        <v>4424</v>
      </c>
      <c r="K443" s="28" t="s">
        <v>4425</v>
      </c>
      <c r="L443" s="27" t="s">
        <v>1293</v>
      </c>
      <c r="M443" s="27" t="s">
        <v>1294</v>
      </c>
      <c r="N443" s="27" t="s">
        <v>1295</v>
      </c>
      <c r="O443" s="27" t="s">
        <v>1296</v>
      </c>
      <c r="P443" s="28"/>
      <c r="Q443" s="28"/>
      <c r="R443" s="28"/>
      <c r="S443" s="28" t="s">
        <v>1343</v>
      </c>
      <c r="T443" s="28"/>
      <c r="U443" s="29"/>
      <c r="V443" s="29"/>
      <c r="W443" s="28"/>
      <c r="X443" s="30"/>
      <c r="Y443" s="28"/>
      <c r="Z443" s="28"/>
      <c r="AA443" s="31" t="str">
        <f t="shared" si="9"/>
        <v/>
      </c>
      <c r="AB443" s="29"/>
      <c r="AC443" s="29"/>
      <c r="AD443" s="29" t="s">
        <v>1344</v>
      </c>
      <c r="AE443" s="27" t="s">
        <v>1293</v>
      </c>
      <c r="AF443" s="28" t="s">
        <v>54</v>
      </c>
      <c r="AG443" s="27" t="s">
        <v>487</v>
      </c>
    </row>
    <row r="444" spans="1:33" s="32" customFormat="1" ht="51" x14ac:dyDescent="0.25">
      <c r="A444" s="25" t="s">
        <v>1222</v>
      </c>
      <c r="B444" s="26">
        <v>43211500</v>
      </c>
      <c r="C444" s="27" t="s">
        <v>1345</v>
      </c>
      <c r="D444" s="27" t="s">
        <v>4385</v>
      </c>
      <c r="E444" s="26" t="s">
        <v>4411</v>
      </c>
      <c r="F444" s="26" t="s">
        <v>4447</v>
      </c>
      <c r="G444" s="38" t="s">
        <v>4525</v>
      </c>
      <c r="H444" s="36">
        <v>547500000</v>
      </c>
      <c r="I444" s="36">
        <v>547500000</v>
      </c>
      <c r="J444" s="28" t="s">
        <v>4423</v>
      </c>
      <c r="K444" s="28" t="s">
        <v>48</v>
      </c>
      <c r="L444" s="27" t="s">
        <v>1293</v>
      </c>
      <c r="M444" s="27" t="s">
        <v>1294</v>
      </c>
      <c r="N444" s="27" t="s">
        <v>1295</v>
      </c>
      <c r="O444" s="27" t="s">
        <v>1296</v>
      </c>
      <c r="P444" s="28" t="s">
        <v>1297</v>
      </c>
      <c r="Q444" s="28" t="s">
        <v>1346</v>
      </c>
      <c r="R444" s="28" t="s">
        <v>1297</v>
      </c>
      <c r="S444" s="28" t="s">
        <v>1347</v>
      </c>
      <c r="T444" s="28" t="s">
        <v>1346</v>
      </c>
      <c r="U444" s="29"/>
      <c r="V444" s="29"/>
      <c r="W444" s="28"/>
      <c r="X444" s="30"/>
      <c r="Y444" s="28"/>
      <c r="Z444" s="28"/>
      <c r="AA444" s="31" t="str">
        <f t="shared" si="9"/>
        <v/>
      </c>
      <c r="AB444" s="29"/>
      <c r="AC444" s="29"/>
      <c r="AD444" s="29"/>
      <c r="AE444" s="27" t="s">
        <v>1293</v>
      </c>
      <c r="AF444" s="28" t="s">
        <v>54</v>
      </c>
      <c r="AG444" s="27" t="s">
        <v>487</v>
      </c>
    </row>
    <row r="445" spans="1:33" s="32" customFormat="1" ht="63.75" x14ac:dyDescent="0.25">
      <c r="A445" s="25" t="s">
        <v>1222</v>
      </c>
      <c r="B445" s="26">
        <v>93141500</v>
      </c>
      <c r="C445" s="27" t="s">
        <v>1348</v>
      </c>
      <c r="D445" s="27" t="s">
        <v>4386</v>
      </c>
      <c r="E445" s="26" t="s">
        <v>4398</v>
      </c>
      <c r="F445" s="35" t="s">
        <v>4522</v>
      </c>
      <c r="G445" s="38" t="s">
        <v>4525</v>
      </c>
      <c r="H445" s="36">
        <v>472500000</v>
      </c>
      <c r="I445" s="36">
        <v>52500000</v>
      </c>
      <c r="J445" s="28" t="s">
        <v>4424</v>
      </c>
      <c r="K445" s="28" t="s">
        <v>4425</v>
      </c>
      <c r="L445" s="27" t="s">
        <v>1258</v>
      </c>
      <c r="M445" s="27" t="s">
        <v>1242</v>
      </c>
      <c r="N445" s="27" t="s">
        <v>1259</v>
      </c>
      <c r="O445" s="27" t="s">
        <v>1260</v>
      </c>
      <c r="P445" s="28" t="s">
        <v>1261</v>
      </c>
      <c r="Q445" s="28" t="s">
        <v>1340</v>
      </c>
      <c r="R445" s="28" t="s">
        <v>1271</v>
      </c>
      <c r="S445" s="28" t="s">
        <v>1272</v>
      </c>
      <c r="T445" s="28" t="s">
        <v>1340</v>
      </c>
      <c r="U445" s="29"/>
      <c r="V445" s="29"/>
      <c r="W445" s="28"/>
      <c r="X445" s="30"/>
      <c r="Y445" s="28"/>
      <c r="Z445" s="28"/>
      <c r="AA445" s="31" t="str">
        <f t="shared" si="9"/>
        <v/>
      </c>
      <c r="AB445" s="29"/>
      <c r="AC445" s="29"/>
      <c r="AD445" s="29" t="s">
        <v>1344</v>
      </c>
      <c r="AE445" s="27" t="s">
        <v>1258</v>
      </c>
      <c r="AF445" s="28" t="s">
        <v>54</v>
      </c>
      <c r="AG445" s="27" t="s">
        <v>487</v>
      </c>
    </row>
    <row r="446" spans="1:33" s="32" customFormat="1" ht="63.75" x14ac:dyDescent="0.25">
      <c r="A446" s="25" t="s">
        <v>1222</v>
      </c>
      <c r="B446" s="26">
        <v>93141500</v>
      </c>
      <c r="C446" s="27" t="s">
        <v>1349</v>
      </c>
      <c r="D446" s="27" t="s">
        <v>4389</v>
      </c>
      <c r="E446" s="26" t="s">
        <v>4411</v>
      </c>
      <c r="F446" s="35" t="s">
        <v>4522</v>
      </c>
      <c r="G446" s="38" t="s">
        <v>4525</v>
      </c>
      <c r="H446" s="36">
        <v>60000000</v>
      </c>
      <c r="I446" s="36">
        <v>60000000</v>
      </c>
      <c r="J446" s="28" t="s">
        <v>4423</v>
      </c>
      <c r="K446" s="28" t="s">
        <v>48</v>
      </c>
      <c r="L446" s="27" t="s">
        <v>1258</v>
      </c>
      <c r="M446" s="27" t="s">
        <v>1242</v>
      </c>
      <c r="N446" s="27" t="s">
        <v>1259</v>
      </c>
      <c r="O446" s="27" t="s">
        <v>1260</v>
      </c>
      <c r="P446" s="28" t="s">
        <v>1261</v>
      </c>
      <c r="Q446" s="28" t="s">
        <v>1350</v>
      </c>
      <c r="R446" s="28" t="s">
        <v>1271</v>
      </c>
      <c r="S446" s="28" t="s">
        <v>1272</v>
      </c>
      <c r="T446" s="28" t="s">
        <v>1340</v>
      </c>
      <c r="U446" s="29"/>
      <c r="V446" s="29"/>
      <c r="W446" s="28"/>
      <c r="X446" s="30"/>
      <c r="Y446" s="28"/>
      <c r="Z446" s="28"/>
      <c r="AA446" s="31" t="str">
        <f t="shared" si="9"/>
        <v/>
      </c>
      <c r="AB446" s="29"/>
      <c r="AC446" s="29"/>
      <c r="AD446" s="29" t="s">
        <v>1344</v>
      </c>
      <c r="AE446" s="27" t="s">
        <v>1258</v>
      </c>
      <c r="AF446" s="28" t="s">
        <v>54</v>
      </c>
      <c r="AG446" s="27" t="s">
        <v>487</v>
      </c>
    </row>
    <row r="447" spans="1:33" s="32" customFormat="1" ht="63.75" x14ac:dyDescent="0.25">
      <c r="A447" s="25" t="s">
        <v>1222</v>
      </c>
      <c r="B447" s="26">
        <v>93141500</v>
      </c>
      <c r="C447" s="27" t="s">
        <v>1351</v>
      </c>
      <c r="D447" s="27" t="s">
        <v>4386</v>
      </c>
      <c r="E447" s="26" t="s">
        <v>4402</v>
      </c>
      <c r="F447" s="35" t="s">
        <v>4522</v>
      </c>
      <c r="G447" s="38" t="s">
        <v>4525</v>
      </c>
      <c r="H447" s="36">
        <v>472500000</v>
      </c>
      <c r="I447" s="36">
        <v>68750000</v>
      </c>
      <c r="J447" s="28" t="s">
        <v>4424</v>
      </c>
      <c r="K447" s="28" t="s">
        <v>4425</v>
      </c>
      <c r="L447" s="27" t="s">
        <v>1258</v>
      </c>
      <c r="M447" s="27" t="s">
        <v>1242</v>
      </c>
      <c r="N447" s="27" t="s">
        <v>1259</v>
      </c>
      <c r="O447" s="27" t="s">
        <v>1260</v>
      </c>
      <c r="P447" s="28" t="s">
        <v>1261</v>
      </c>
      <c r="Q447" s="28" t="s">
        <v>1340</v>
      </c>
      <c r="R447" s="28" t="s">
        <v>1271</v>
      </c>
      <c r="S447" s="28" t="s">
        <v>1272</v>
      </c>
      <c r="T447" s="28" t="s">
        <v>1340</v>
      </c>
      <c r="U447" s="29"/>
      <c r="V447" s="29"/>
      <c r="W447" s="28"/>
      <c r="X447" s="30"/>
      <c r="Y447" s="28"/>
      <c r="Z447" s="28"/>
      <c r="AA447" s="31" t="str">
        <f t="shared" si="9"/>
        <v/>
      </c>
      <c r="AB447" s="29"/>
      <c r="AC447" s="29"/>
      <c r="AD447" s="29" t="s">
        <v>1344</v>
      </c>
      <c r="AE447" s="27" t="s">
        <v>1258</v>
      </c>
      <c r="AF447" s="28" t="s">
        <v>54</v>
      </c>
      <c r="AG447" s="27" t="s">
        <v>487</v>
      </c>
    </row>
    <row r="448" spans="1:33" s="32" customFormat="1" ht="63.75" x14ac:dyDescent="0.25">
      <c r="A448" s="25" t="s">
        <v>1222</v>
      </c>
      <c r="B448" s="26">
        <v>83111600</v>
      </c>
      <c r="C448" s="27" t="s">
        <v>1352</v>
      </c>
      <c r="D448" s="27" t="s">
        <v>4390</v>
      </c>
      <c r="E448" s="26" t="s">
        <v>4403</v>
      </c>
      <c r="F448" s="35" t="s">
        <v>4522</v>
      </c>
      <c r="G448" s="38" t="s">
        <v>4525</v>
      </c>
      <c r="H448" s="36">
        <v>80000000</v>
      </c>
      <c r="I448" s="36">
        <v>80000000</v>
      </c>
      <c r="J448" s="28" t="s">
        <v>4423</v>
      </c>
      <c r="K448" s="28" t="s">
        <v>48</v>
      </c>
      <c r="L448" s="27" t="s">
        <v>1258</v>
      </c>
      <c r="M448" s="27" t="s">
        <v>1242</v>
      </c>
      <c r="N448" s="27" t="s">
        <v>1259</v>
      </c>
      <c r="O448" s="27" t="s">
        <v>1260</v>
      </c>
      <c r="P448" s="28" t="s">
        <v>1261</v>
      </c>
      <c r="Q448" s="28" t="s">
        <v>1350</v>
      </c>
      <c r="R448" s="28" t="s">
        <v>1271</v>
      </c>
      <c r="S448" s="28" t="s">
        <v>1272</v>
      </c>
      <c r="T448" s="28" t="s">
        <v>1350</v>
      </c>
      <c r="U448" s="29"/>
      <c r="V448" s="29"/>
      <c r="W448" s="28"/>
      <c r="X448" s="30"/>
      <c r="Y448" s="28"/>
      <c r="Z448" s="28"/>
      <c r="AA448" s="31" t="str">
        <f t="shared" si="9"/>
        <v/>
      </c>
      <c r="AB448" s="29"/>
      <c r="AC448" s="29"/>
      <c r="AD448" s="29"/>
      <c r="AE448" s="27" t="s">
        <v>1258</v>
      </c>
      <c r="AF448" s="28" t="s">
        <v>54</v>
      </c>
      <c r="AG448" s="27" t="s">
        <v>487</v>
      </c>
    </row>
    <row r="449" spans="1:33" s="32" customFormat="1" ht="63.75" x14ac:dyDescent="0.25">
      <c r="A449" s="25" t="s">
        <v>1222</v>
      </c>
      <c r="B449" s="26">
        <v>16111500</v>
      </c>
      <c r="C449" s="27" t="s">
        <v>1353</v>
      </c>
      <c r="D449" s="27" t="s">
        <v>4383</v>
      </c>
      <c r="E449" s="26" t="s">
        <v>4411</v>
      </c>
      <c r="F449" s="26" t="s">
        <v>4447</v>
      </c>
      <c r="G449" s="38" t="s">
        <v>4525</v>
      </c>
      <c r="H449" s="36">
        <v>200000000</v>
      </c>
      <c r="I449" s="36">
        <v>200000000</v>
      </c>
      <c r="J449" s="28" t="s">
        <v>4423</v>
      </c>
      <c r="K449" s="28" t="s">
        <v>48</v>
      </c>
      <c r="L449" s="27" t="s">
        <v>1258</v>
      </c>
      <c r="M449" s="27" t="s">
        <v>1242</v>
      </c>
      <c r="N449" s="27" t="s">
        <v>1259</v>
      </c>
      <c r="O449" s="27" t="s">
        <v>1260</v>
      </c>
      <c r="P449" s="28" t="s">
        <v>1261</v>
      </c>
      <c r="Q449" s="28" t="s">
        <v>1350</v>
      </c>
      <c r="R449" s="28" t="s">
        <v>1271</v>
      </c>
      <c r="S449" s="28" t="s">
        <v>1272</v>
      </c>
      <c r="T449" s="28" t="s">
        <v>1350</v>
      </c>
      <c r="U449" s="29"/>
      <c r="V449" s="29"/>
      <c r="W449" s="28"/>
      <c r="X449" s="30"/>
      <c r="Y449" s="28"/>
      <c r="Z449" s="28"/>
      <c r="AA449" s="31" t="str">
        <f t="shared" si="9"/>
        <v/>
      </c>
      <c r="AB449" s="29"/>
      <c r="AC449" s="29"/>
      <c r="AD449" s="29"/>
      <c r="AE449" s="27" t="s">
        <v>1258</v>
      </c>
      <c r="AF449" s="28" t="s">
        <v>54</v>
      </c>
      <c r="AG449" s="27" t="s">
        <v>487</v>
      </c>
    </row>
    <row r="450" spans="1:33" s="32" customFormat="1" ht="51" x14ac:dyDescent="0.25">
      <c r="A450" s="25" t="s">
        <v>1222</v>
      </c>
      <c r="B450" s="26">
        <v>93141500</v>
      </c>
      <c r="C450" s="27" t="s">
        <v>1354</v>
      </c>
      <c r="D450" s="27" t="s">
        <v>4386</v>
      </c>
      <c r="E450" s="26" t="s">
        <v>4397</v>
      </c>
      <c r="F450" s="35" t="s">
        <v>4522</v>
      </c>
      <c r="G450" s="38" t="s">
        <v>4525</v>
      </c>
      <c r="H450" s="36">
        <v>472500000</v>
      </c>
      <c r="I450" s="36">
        <v>52500000</v>
      </c>
      <c r="J450" s="28" t="s">
        <v>4424</v>
      </c>
      <c r="K450" s="28" t="s">
        <v>4425</v>
      </c>
      <c r="L450" s="27" t="s">
        <v>1248</v>
      </c>
      <c r="M450" s="27" t="s">
        <v>1249</v>
      </c>
      <c r="N450" s="27" t="s">
        <v>1250</v>
      </c>
      <c r="O450" s="27" t="s">
        <v>1317</v>
      </c>
      <c r="P450" s="28"/>
      <c r="Q450" s="28"/>
      <c r="R450" s="28"/>
      <c r="S450" s="28" t="s">
        <v>1355</v>
      </c>
      <c r="T450" s="28"/>
      <c r="U450" s="29"/>
      <c r="V450" s="29"/>
      <c r="W450" s="28"/>
      <c r="X450" s="30"/>
      <c r="Y450" s="28"/>
      <c r="Z450" s="28"/>
      <c r="AA450" s="31" t="str">
        <f t="shared" si="9"/>
        <v/>
      </c>
      <c r="AB450" s="29"/>
      <c r="AC450" s="29"/>
      <c r="AD450" s="29" t="s">
        <v>1344</v>
      </c>
      <c r="AE450" s="27" t="s">
        <v>1248</v>
      </c>
      <c r="AF450" s="28" t="s">
        <v>54</v>
      </c>
      <c r="AG450" s="27" t="s">
        <v>487</v>
      </c>
    </row>
    <row r="451" spans="1:33" s="32" customFormat="1" ht="51" x14ac:dyDescent="0.25">
      <c r="A451" s="25" t="s">
        <v>1222</v>
      </c>
      <c r="B451" s="26">
        <v>83111600</v>
      </c>
      <c r="C451" s="27" t="s">
        <v>1356</v>
      </c>
      <c r="D451" s="27" t="s">
        <v>4384</v>
      </c>
      <c r="E451" s="26" t="s">
        <v>4407</v>
      </c>
      <c r="F451" s="35" t="s">
        <v>4522</v>
      </c>
      <c r="G451" s="38" t="s">
        <v>4525</v>
      </c>
      <c r="H451" s="36">
        <v>68750000</v>
      </c>
      <c r="I451" s="36">
        <v>68750000</v>
      </c>
      <c r="J451" s="28" t="s">
        <v>4423</v>
      </c>
      <c r="K451" s="28" t="s">
        <v>48</v>
      </c>
      <c r="L451" s="27" t="s">
        <v>1248</v>
      </c>
      <c r="M451" s="27" t="s">
        <v>1249</v>
      </c>
      <c r="N451" s="27" t="s">
        <v>1250</v>
      </c>
      <c r="O451" s="27" t="s">
        <v>1317</v>
      </c>
      <c r="P451" s="28"/>
      <c r="Q451" s="28"/>
      <c r="R451" s="28"/>
      <c r="S451" s="28" t="s">
        <v>1357</v>
      </c>
      <c r="T451" s="28"/>
      <c r="U451" s="29"/>
      <c r="V451" s="29"/>
      <c r="W451" s="28"/>
      <c r="X451" s="30"/>
      <c r="Y451" s="28"/>
      <c r="Z451" s="28"/>
      <c r="AA451" s="31" t="str">
        <f t="shared" si="9"/>
        <v/>
      </c>
      <c r="AB451" s="29"/>
      <c r="AC451" s="29"/>
      <c r="AD451" s="29" t="s">
        <v>1344</v>
      </c>
      <c r="AE451" s="27" t="s">
        <v>1248</v>
      </c>
      <c r="AF451" s="28" t="s">
        <v>54</v>
      </c>
      <c r="AG451" s="27" t="s">
        <v>487</v>
      </c>
    </row>
    <row r="452" spans="1:33" s="32" customFormat="1" ht="89.25" x14ac:dyDescent="0.25">
      <c r="A452" s="25" t="s">
        <v>1222</v>
      </c>
      <c r="B452" s="26">
        <v>81161700</v>
      </c>
      <c r="C452" s="27" t="s">
        <v>1358</v>
      </c>
      <c r="D452" s="27" t="s">
        <v>4383</v>
      </c>
      <c r="E452" s="26" t="s">
        <v>4398</v>
      </c>
      <c r="F452" s="35" t="s">
        <v>4522</v>
      </c>
      <c r="G452" s="38" t="s">
        <v>4525</v>
      </c>
      <c r="H452" s="36">
        <v>436720000</v>
      </c>
      <c r="I452" s="36">
        <v>143000000</v>
      </c>
      <c r="J452" s="28" t="s">
        <v>4424</v>
      </c>
      <c r="K452" s="28" t="s">
        <v>4425</v>
      </c>
      <c r="L452" s="27" t="s">
        <v>1258</v>
      </c>
      <c r="M452" s="27" t="s">
        <v>1242</v>
      </c>
      <c r="N452" s="27" t="s">
        <v>1259</v>
      </c>
      <c r="O452" s="27" t="s">
        <v>1260</v>
      </c>
      <c r="P452" s="28" t="s">
        <v>1261</v>
      </c>
      <c r="Q452" s="28" t="s">
        <v>1323</v>
      </c>
      <c r="R452" s="28" t="s">
        <v>1304</v>
      </c>
      <c r="S452" s="28" t="s">
        <v>1337</v>
      </c>
      <c r="T452" s="28" t="s">
        <v>1323</v>
      </c>
      <c r="U452" s="29"/>
      <c r="V452" s="29">
        <v>6280</v>
      </c>
      <c r="W452" s="28">
        <v>6280</v>
      </c>
      <c r="X452" s="30">
        <v>42720</v>
      </c>
      <c r="Y452" s="28" t="s">
        <v>1359</v>
      </c>
      <c r="Z452" s="28">
        <v>4600006147</v>
      </c>
      <c r="AA452" s="31">
        <f t="shared" si="9"/>
        <v>1</v>
      </c>
      <c r="AB452" s="29" t="s">
        <v>1307</v>
      </c>
      <c r="AC452" s="29"/>
      <c r="AD452" s="29" t="s">
        <v>425</v>
      </c>
      <c r="AE452" s="27" t="s">
        <v>1258</v>
      </c>
      <c r="AF452" s="28" t="s">
        <v>54</v>
      </c>
      <c r="AG452" s="27" t="s">
        <v>487</v>
      </c>
    </row>
    <row r="453" spans="1:33" s="32" customFormat="1" ht="89.25" x14ac:dyDescent="0.25">
      <c r="A453" s="25" t="s">
        <v>1222</v>
      </c>
      <c r="B453" s="26">
        <v>81161700</v>
      </c>
      <c r="C453" s="27" t="s">
        <v>1360</v>
      </c>
      <c r="D453" s="27" t="s">
        <v>4387</v>
      </c>
      <c r="E453" s="26" t="s">
        <v>4397</v>
      </c>
      <c r="F453" s="35" t="s">
        <v>4522</v>
      </c>
      <c r="G453" s="38" t="s">
        <v>4525</v>
      </c>
      <c r="H453" s="36">
        <v>350000000</v>
      </c>
      <c r="I453" s="36">
        <v>350000000</v>
      </c>
      <c r="J453" s="28" t="s">
        <v>4423</v>
      </c>
      <c r="K453" s="28" t="s">
        <v>48</v>
      </c>
      <c r="L453" s="27" t="s">
        <v>1258</v>
      </c>
      <c r="M453" s="27" t="s">
        <v>1242</v>
      </c>
      <c r="N453" s="27" t="s">
        <v>1259</v>
      </c>
      <c r="O453" s="27" t="s">
        <v>1260</v>
      </c>
      <c r="P453" s="28" t="s">
        <v>1261</v>
      </c>
      <c r="Q453" s="28" t="s">
        <v>1323</v>
      </c>
      <c r="R453" s="28" t="s">
        <v>1304</v>
      </c>
      <c r="S453" s="28" t="s">
        <v>1337</v>
      </c>
      <c r="T453" s="28" t="s">
        <v>1323</v>
      </c>
      <c r="U453" s="29"/>
      <c r="V453" s="29"/>
      <c r="W453" s="28"/>
      <c r="X453" s="30"/>
      <c r="Y453" s="28"/>
      <c r="Z453" s="28"/>
      <c r="AA453" s="31" t="str">
        <f t="shared" si="9"/>
        <v/>
      </c>
      <c r="AB453" s="29"/>
      <c r="AC453" s="29"/>
      <c r="AD453" s="29"/>
      <c r="AE453" s="27" t="s">
        <v>1258</v>
      </c>
      <c r="AF453" s="28" t="s">
        <v>54</v>
      </c>
      <c r="AG453" s="27" t="s">
        <v>487</v>
      </c>
    </row>
    <row r="454" spans="1:33" s="32" customFormat="1" ht="76.5" x14ac:dyDescent="0.25">
      <c r="A454" s="25" t="s">
        <v>1222</v>
      </c>
      <c r="B454" s="26">
        <v>86101700</v>
      </c>
      <c r="C454" s="27" t="s">
        <v>1361</v>
      </c>
      <c r="D454" s="27" t="s">
        <v>4384</v>
      </c>
      <c r="E454" s="26" t="s">
        <v>4397</v>
      </c>
      <c r="F454" s="26" t="s">
        <v>4524</v>
      </c>
      <c r="G454" s="38" t="s">
        <v>4525</v>
      </c>
      <c r="H454" s="36">
        <v>187000000</v>
      </c>
      <c r="I454" s="36">
        <v>187000000</v>
      </c>
      <c r="J454" s="28" t="s">
        <v>4423</v>
      </c>
      <c r="K454" s="28" t="s">
        <v>48</v>
      </c>
      <c r="L454" s="27" t="s">
        <v>1258</v>
      </c>
      <c r="M454" s="27" t="s">
        <v>1242</v>
      </c>
      <c r="N454" s="27" t="s">
        <v>1259</v>
      </c>
      <c r="O454" s="27" t="s">
        <v>1260</v>
      </c>
      <c r="P454" s="28" t="s">
        <v>1261</v>
      </c>
      <c r="Q454" s="28" t="s">
        <v>1270</v>
      </c>
      <c r="R454" s="28" t="s">
        <v>1271</v>
      </c>
      <c r="S454" s="28" t="s">
        <v>1277</v>
      </c>
      <c r="T454" s="28" t="s">
        <v>1270</v>
      </c>
      <c r="U454" s="29"/>
      <c r="V454" s="29"/>
      <c r="W454" s="28"/>
      <c r="X454" s="30"/>
      <c r="Y454" s="28"/>
      <c r="Z454" s="28"/>
      <c r="AA454" s="31" t="str">
        <f t="shared" si="9"/>
        <v/>
      </c>
      <c r="AB454" s="29"/>
      <c r="AC454" s="29"/>
      <c r="AD454" s="29"/>
      <c r="AE454" s="27" t="s">
        <v>1258</v>
      </c>
      <c r="AF454" s="28" t="s">
        <v>54</v>
      </c>
      <c r="AG454" s="27" t="s">
        <v>487</v>
      </c>
    </row>
    <row r="455" spans="1:33" s="32" customFormat="1" ht="63.75" x14ac:dyDescent="0.25">
      <c r="A455" s="25" t="s">
        <v>1222</v>
      </c>
      <c r="B455" s="26">
        <v>500000000</v>
      </c>
      <c r="C455" s="27" t="s">
        <v>1362</v>
      </c>
      <c r="D455" s="27" t="s">
        <v>4384</v>
      </c>
      <c r="E455" s="26" t="s">
        <v>4397</v>
      </c>
      <c r="F455" s="26" t="s">
        <v>4447</v>
      </c>
      <c r="G455" s="38" t="s">
        <v>4525</v>
      </c>
      <c r="H455" s="36">
        <v>200000000</v>
      </c>
      <c r="I455" s="36">
        <v>200000000</v>
      </c>
      <c r="J455" s="28" t="s">
        <v>4423</v>
      </c>
      <c r="K455" s="28" t="s">
        <v>48</v>
      </c>
      <c r="L455" s="27" t="s">
        <v>1258</v>
      </c>
      <c r="M455" s="27" t="s">
        <v>1242</v>
      </c>
      <c r="N455" s="27" t="s">
        <v>1259</v>
      </c>
      <c r="O455" s="27" t="s">
        <v>1260</v>
      </c>
      <c r="P455" s="28" t="s">
        <v>1261</v>
      </c>
      <c r="Q455" s="28" t="s">
        <v>1340</v>
      </c>
      <c r="R455" s="28" t="s">
        <v>1271</v>
      </c>
      <c r="S455" s="28" t="s">
        <v>1277</v>
      </c>
      <c r="T455" s="28" t="s">
        <v>1340</v>
      </c>
      <c r="U455" s="29"/>
      <c r="V455" s="29"/>
      <c r="W455" s="28"/>
      <c r="X455" s="30"/>
      <c r="Y455" s="28"/>
      <c r="Z455" s="28"/>
      <c r="AA455" s="31" t="str">
        <f t="shared" si="9"/>
        <v/>
      </c>
      <c r="AB455" s="29"/>
      <c r="AC455" s="29"/>
      <c r="AD455" s="29"/>
      <c r="AE455" s="27" t="s">
        <v>1258</v>
      </c>
      <c r="AF455" s="28" t="s">
        <v>54</v>
      </c>
      <c r="AG455" s="27" t="s">
        <v>487</v>
      </c>
    </row>
    <row r="456" spans="1:33" s="32" customFormat="1" ht="63.75" x14ac:dyDescent="0.25">
      <c r="A456" s="25" t="s">
        <v>1222</v>
      </c>
      <c r="B456" s="26">
        <v>70141500</v>
      </c>
      <c r="C456" s="27" t="s">
        <v>1363</v>
      </c>
      <c r="D456" s="27" t="s">
        <v>4384</v>
      </c>
      <c r="E456" s="26" t="s">
        <v>4399</v>
      </c>
      <c r="F456" s="26" t="s">
        <v>4524</v>
      </c>
      <c r="G456" s="38" t="s">
        <v>4525</v>
      </c>
      <c r="H456" s="36">
        <v>300000000</v>
      </c>
      <c r="I456" s="36">
        <v>300000000</v>
      </c>
      <c r="J456" s="28" t="s">
        <v>4423</v>
      </c>
      <c r="K456" s="28" t="s">
        <v>48</v>
      </c>
      <c r="L456" s="27" t="s">
        <v>1258</v>
      </c>
      <c r="M456" s="27" t="s">
        <v>1242</v>
      </c>
      <c r="N456" s="27" t="s">
        <v>1259</v>
      </c>
      <c r="O456" s="27" t="s">
        <v>1260</v>
      </c>
      <c r="P456" s="28" t="s">
        <v>1364</v>
      </c>
      <c r="Q456" s="28" t="s">
        <v>1365</v>
      </c>
      <c r="R456" s="28" t="s">
        <v>1364</v>
      </c>
      <c r="S456" s="28" t="s">
        <v>1366</v>
      </c>
      <c r="T456" s="28" t="s">
        <v>1365</v>
      </c>
      <c r="U456" s="29"/>
      <c r="V456" s="29"/>
      <c r="W456" s="28"/>
      <c r="X456" s="30"/>
      <c r="Y456" s="28"/>
      <c r="Z456" s="28"/>
      <c r="AA456" s="31" t="str">
        <f t="shared" si="9"/>
        <v/>
      </c>
      <c r="AB456" s="29"/>
      <c r="AC456" s="29"/>
      <c r="AD456" s="29"/>
      <c r="AE456" s="27" t="s">
        <v>1258</v>
      </c>
      <c r="AF456" s="28" t="s">
        <v>54</v>
      </c>
      <c r="AG456" s="27" t="s">
        <v>487</v>
      </c>
    </row>
    <row r="457" spans="1:33" s="32" customFormat="1" ht="89.25" x14ac:dyDescent="0.25">
      <c r="A457" s="25" t="s">
        <v>1367</v>
      </c>
      <c r="B457" s="26" t="s">
        <v>1368</v>
      </c>
      <c r="C457" s="27" t="s">
        <v>1369</v>
      </c>
      <c r="D457" s="27" t="s">
        <v>4383</v>
      </c>
      <c r="E457" s="26" t="s">
        <v>4406</v>
      </c>
      <c r="F457" s="28" t="s">
        <v>4504</v>
      </c>
      <c r="G457" s="38" t="s">
        <v>4525</v>
      </c>
      <c r="H457" s="36">
        <v>2365421226</v>
      </c>
      <c r="I457" s="36">
        <v>459300000</v>
      </c>
      <c r="J457" s="28" t="s">
        <v>4424</v>
      </c>
      <c r="K457" s="28" t="s">
        <v>4425</v>
      </c>
      <c r="L457" s="27" t="s">
        <v>1370</v>
      </c>
      <c r="M457" s="27" t="s">
        <v>1371</v>
      </c>
      <c r="N457" s="27" t="s">
        <v>1372</v>
      </c>
      <c r="O457" s="27" t="s">
        <v>1373</v>
      </c>
      <c r="P457" s="28" t="s">
        <v>48</v>
      </c>
      <c r="Q457" s="28" t="s">
        <v>48</v>
      </c>
      <c r="R457" s="28" t="s">
        <v>48</v>
      </c>
      <c r="S457" s="28" t="s">
        <v>48</v>
      </c>
      <c r="T457" s="28" t="s">
        <v>48</v>
      </c>
      <c r="U457" s="29" t="s">
        <v>48</v>
      </c>
      <c r="V457" s="29" t="s">
        <v>1374</v>
      </c>
      <c r="W457" s="28">
        <v>15663</v>
      </c>
      <c r="X457" s="30">
        <v>42746</v>
      </c>
      <c r="Y457" s="28">
        <v>2017060052736</v>
      </c>
      <c r="Z457" s="28">
        <v>4600006524</v>
      </c>
      <c r="AA457" s="31">
        <f t="shared" si="9"/>
        <v>1</v>
      </c>
      <c r="AB457" s="29" t="s">
        <v>425</v>
      </c>
      <c r="AC457" s="29"/>
      <c r="AD457" s="29" t="s">
        <v>1375</v>
      </c>
      <c r="AE457" s="27" t="s">
        <v>1376</v>
      </c>
      <c r="AF457" s="28" t="s">
        <v>908</v>
      </c>
      <c r="AG457" s="27" t="s">
        <v>1377</v>
      </c>
    </row>
    <row r="458" spans="1:33" s="32" customFormat="1" ht="89.25" x14ac:dyDescent="0.25">
      <c r="A458" s="25" t="s">
        <v>1367</v>
      </c>
      <c r="B458" s="26" t="s">
        <v>1368</v>
      </c>
      <c r="C458" s="27" t="s">
        <v>1369</v>
      </c>
      <c r="D458" s="27" t="s">
        <v>4384</v>
      </c>
      <c r="E458" s="26" t="s">
        <v>4407</v>
      </c>
      <c r="F458" s="28" t="s">
        <v>4504</v>
      </c>
      <c r="G458" s="38" t="s">
        <v>4525</v>
      </c>
      <c r="H458" s="36">
        <v>2000000000</v>
      </c>
      <c r="I458" s="36">
        <v>2000000000</v>
      </c>
      <c r="J458" s="28" t="s">
        <v>4423</v>
      </c>
      <c r="K458" s="28" t="s">
        <v>48</v>
      </c>
      <c r="L458" s="27" t="s">
        <v>1370</v>
      </c>
      <c r="M458" s="27" t="s">
        <v>1371</v>
      </c>
      <c r="N458" s="27" t="s">
        <v>1372</v>
      </c>
      <c r="O458" s="27" t="s">
        <v>1373</v>
      </c>
      <c r="P458" s="28" t="s">
        <v>48</v>
      </c>
      <c r="Q458" s="28" t="s">
        <v>48</v>
      </c>
      <c r="R458" s="28" t="s">
        <v>48</v>
      </c>
      <c r="S458" s="28" t="s">
        <v>48</v>
      </c>
      <c r="T458" s="28" t="s">
        <v>48</v>
      </c>
      <c r="U458" s="29" t="s">
        <v>48</v>
      </c>
      <c r="V458" s="29"/>
      <c r="W458" s="28"/>
      <c r="X458" s="30"/>
      <c r="Y458" s="28"/>
      <c r="Z458" s="28"/>
      <c r="AA458" s="31" t="str">
        <f t="shared" si="9"/>
        <v/>
      </c>
      <c r="AB458" s="29"/>
      <c r="AC458" s="29"/>
      <c r="AD458" s="29"/>
      <c r="AE458" s="27" t="s">
        <v>1376</v>
      </c>
      <c r="AF458" s="28" t="s">
        <v>908</v>
      </c>
      <c r="AG458" s="27" t="s">
        <v>1377</v>
      </c>
    </row>
    <row r="459" spans="1:33" s="32" customFormat="1" ht="51" x14ac:dyDescent="0.25">
      <c r="A459" s="25" t="s">
        <v>1367</v>
      </c>
      <c r="B459" s="26">
        <v>80131502</v>
      </c>
      <c r="C459" s="27" t="s">
        <v>1378</v>
      </c>
      <c r="D459" s="27" t="s">
        <v>4383</v>
      </c>
      <c r="E459" s="26" t="s">
        <v>4405</v>
      </c>
      <c r="F459" s="35" t="s">
        <v>4522</v>
      </c>
      <c r="G459" s="38" t="s">
        <v>4525</v>
      </c>
      <c r="H459" s="36">
        <v>162900660</v>
      </c>
      <c r="I459" s="36">
        <v>13500000</v>
      </c>
      <c r="J459" s="28" t="s">
        <v>4424</v>
      </c>
      <c r="K459" s="28" t="s">
        <v>4425</v>
      </c>
      <c r="L459" s="27" t="s">
        <v>1370</v>
      </c>
      <c r="M459" s="27" t="s">
        <v>1371</v>
      </c>
      <c r="N459" s="27" t="s">
        <v>1372</v>
      </c>
      <c r="O459" s="27" t="s">
        <v>1373</v>
      </c>
      <c r="P459" s="28" t="s">
        <v>48</v>
      </c>
      <c r="Q459" s="28" t="s">
        <v>48</v>
      </c>
      <c r="R459" s="28" t="s">
        <v>48</v>
      </c>
      <c r="S459" s="28" t="s">
        <v>48</v>
      </c>
      <c r="T459" s="28" t="s">
        <v>48</v>
      </c>
      <c r="U459" s="29" t="s">
        <v>48</v>
      </c>
      <c r="V459" s="29">
        <v>6307</v>
      </c>
      <c r="W459" s="28">
        <v>15665</v>
      </c>
      <c r="X459" s="30">
        <v>42753</v>
      </c>
      <c r="Y459" s="28">
        <v>2017060001433</v>
      </c>
      <c r="Z459" s="28">
        <v>4600006172</v>
      </c>
      <c r="AA459" s="31">
        <f t="shared" si="9"/>
        <v>1</v>
      </c>
      <c r="AB459" s="29" t="s">
        <v>425</v>
      </c>
      <c r="AC459" s="29"/>
      <c r="AD459" s="29" t="s">
        <v>1379</v>
      </c>
      <c r="AE459" s="27" t="s">
        <v>1380</v>
      </c>
      <c r="AF459" s="28" t="s">
        <v>54</v>
      </c>
      <c r="AG459" s="27" t="s">
        <v>1377</v>
      </c>
    </row>
    <row r="460" spans="1:33" s="32" customFormat="1" ht="51" x14ac:dyDescent="0.25">
      <c r="A460" s="25" t="s">
        <v>1367</v>
      </c>
      <c r="B460" s="26">
        <v>80131502</v>
      </c>
      <c r="C460" s="27" t="s">
        <v>1378</v>
      </c>
      <c r="D460" s="27" t="s">
        <v>4383</v>
      </c>
      <c r="E460" s="26" t="s">
        <v>4410</v>
      </c>
      <c r="F460" s="35" t="s">
        <v>4522</v>
      </c>
      <c r="G460" s="38" t="s">
        <v>4525</v>
      </c>
      <c r="H460" s="36">
        <v>160500000</v>
      </c>
      <c r="I460" s="36">
        <v>160500000</v>
      </c>
      <c r="J460" s="28" t="s">
        <v>4423</v>
      </c>
      <c r="K460" s="28" t="s">
        <v>48</v>
      </c>
      <c r="L460" s="27" t="s">
        <v>1370</v>
      </c>
      <c r="M460" s="27" t="s">
        <v>1371</v>
      </c>
      <c r="N460" s="27" t="s">
        <v>1372</v>
      </c>
      <c r="O460" s="27" t="s">
        <v>1373</v>
      </c>
      <c r="P460" s="28" t="s">
        <v>48</v>
      </c>
      <c r="Q460" s="28" t="s">
        <v>48</v>
      </c>
      <c r="R460" s="28" t="s">
        <v>48</v>
      </c>
      <c r="S460" s="28" t="s">
        <v>48</v>
      </c>
      <c r="T460" s="28" t="s">
        <v>48</v>
      </c>
      <c r="U460" s="29" t="s">
        <v>48</v>
      </c>
      <c r="V460" s="29"/>
      <c r="W460" s="28"/>
      <c r="X460" s="30"/>
      <c r="Y460" s="28"/>
      <c r="Z460" s="28"/>
      <c r="AA460" s="31" t="str">
        <f t="shared" si="9"/>
        <v/>
      </c>
      <c r="AB460" s="29"/>
      <c r="AC460" s="29"/>
      <c r="AD460" s="29"/>
      <c r="AE460" s="27" t="s">
        <v>1380</v>
      </c>
      <c r="AF460" s="28" t="s">
        <v>54</v>
      </c>
      <c r="AG460" s="27" t="s">
        <v>1377</v>
      </c>
    </row>
    <row r="461" spans="1:33" s="32" customFormat="1" ht="140.25" x14ac:dyDescent="0.25">
      <c r="A461" s="25" t="s">
        <v>1367</v>
      </c>
      <c r="B461" s="26" t="s">
        <v>1381</v>
      </c>
      <c r="C461" s="27" t="s">
        <v>1382</v>
      </c>
      <c r="D461" s="27" t="s">
        <v>4383</v>
      </c>
      <c r="E461" s="26" t="s">
        <v>4410</v>
      </c>
      <c r="F461" s="35" t="s">
        <v>4522</v>
      </c>
      <c r="G461" s="38" t="s">
        <v>4525</v>
      </c>
      <c r="H461" s="36">
        <v>4734316807</v>
      </c>
      <c r="I461" s="36">
        <v>3800000000</v>
      </c>
      <c r="J461" s="28" t="s">
        <v>4424</v>
      </c>
      <c r="K461" s="28" t="s">
        <v>4425</v>
      </c>
      <c r="L461" s="27" t="s">
        <v>1370</v>
      </c>
      <c r="M461" s="27" t="s">
        <v>1371</v>
      </c>
      <c r="N461" s="27" t="s">
        <v>1372</v>
      </c>
      <c r="O461" s="27" t="s">
        <v>1373</v>
      </c>
      <c r="P461" s="28" t="s">
        <v>826</v>
      </c>
      <c r="Q461" s="28" t="s">
        <v>1383</v>
      </c>
      <c r="R461" s="28" t="s">
        <v>1384</v>
      </c>
      <c r="S461" s="28" t="s">
        <v>1385</v>
      </c>
      <c r="T461" s="28" t="s">
        <v>1386</v>
      </c>
      <c r="U461" s="29" t="s">
        <v>1387</v>
      </c>
      <c r="V461" s="29">
        <v>7710</v>
      </c>
      <c r="W461" s="28" t="s">
        <v>1388</v>
      </c>
      <c r="X461" s="30">
        <v>43048</v>
      </c>
      <c r="Y461" s="28">
        <v>20172541265455</v>
      </c>
      <c r="Z461" s="28">
        <v>4600007630</v>
      </c>
      <c r="AA461" s="31">
        <f t="shared" ref="AA461:AA524" si="10">+IF(AND(W461="",X461="",Y461="",Z461=""),"",IF(AND(W461&lt;&gt;"",X461="",Y461="",Z461=""),0%,IF(AND(W461&lt;&gt;"",X461&lt;&gt;"",Y461="",Z461=""),33%,IF(AND(W461&lt;&gt;"",X461&lt;&gt;"",Y461&lt;&gt;"",Z461=""),66%,IF(AND(W461&lt;&gt;"",X461&lt;&gt;"",Y461&lt;&gt;"",Z461&lt;&gt;""),100%,"Información incompleta")))))</f>
        <v>1</v>
      </c>
      <c r="AB461" s="29" t="s">
        <v>425</v>
      </c>
      <c r="AC461" s="29"/>
      <c r="AD461" s="29"/>
      <c r="AE461" s="27" t="s">
        <v>1390</v>
      </c>
      <c r="AF461" s="28" t="s">
        <v>908</v>
      </c>
      <c r="AG461" s="27" t="s">
        <v>1377</v>
      </c>
    </row>
    <row r="462" spans="1:33" s="32" customFormat="1" ht="204" x14ac:dyDescent="0.25">
      <c r="A462" s="25" t="s">
        <v>1367</v>
      </c>
      <c r="B462" s="26">
        <v>80101600</v>
      </c>
      <c r="C462" s="27" t="s">
        <v>1391</v>
      </c>
      <c r="D462" s="27" t="s">
        <v>4383</v>
      </c>
      <c r="E462" s="26" t="s">
        <v>4402</v>
      </c>
      <c r="F462" s="35" t="s">
        <v>4522</v>
      </c>
      <c r="G462" s="38" t="s">
        <v>4525</v>
      </c>
      <c r="H462" s="36">
        <v>1000000000</v>
      </c>
      <c r="I462" s="36">
        <v>800000000</v>
      </c>
      <c r="J462" s="28" t="s">
        <v>4424</v>
      </c>
      <c r="K462" s="28" t="s">
        <v>4425</v>
      </c>
      <c r="L462" s="27" t="s">
        <v>1392</v>
      </c>
      <c r="M462" s="27" t="s">
        <v>1393</v>
      </c>
      <c r="N462" s="27" t="s">
        <v>1394</v>
      </c>
      <c r="O462" s="27" t="s">
        <v>1395</v>
      </c>
      <c r="P462" s="28" t="s">
        <v>826</v>
      </c>
      <c r="Q462" s="28" t="s">
        <v>1396</v>
      </c>
      <c r="R462" s="28" t="s">
        <v>1397</v>
      </c>
      <c r="S462" s="28" t="s">
        <v>1398</v>
      </c>
      <c r="T462" s="28" t="s">
        <v>1399</v>
      </c>
      <c r="U462" s="29" t="s">
        <v>1400</v>
      </c>
      <c r="V462" s="29">
        <v>7749</v>
      </c>
      <c r="W462" s="28">
        <v>19629</v>
      </c>
      <c r="X462" s="30">
        <v>43047</v>
      </c>
      <c r="Y462" s="28">
        <v>2017060109953</v>
      </c>
      <c r="Z462" s="28">
        <v>4600007908</v>
      </c>
      <c r="AA462" s="31">
        <f t="shared" si="10"/>
        <v>1</v>
      </c>
      <c r="AB462" s="29" t="s">
        <v>425</v>
      </c>
      <c r="AC462" s="29"/>
      <c r="AD462" s="29"/>
      <c r="AE462" s="27" t="s">
        <v>1401</v>
      </c>
      <c r="AF462" s="28" t="s">
        <v>54</v>
      </c>
      <c r="AG462" s="27" t="s">
        <v>1377</v>
      </c>
    </row>
    <row r="463" spans="1:33" s="32" customFormat="1" ht="102" x14ac:dyDescent="0.25">
      <c r="A463" s="25" t="s">
        <v>1367</v>
      </c>
      <c r="B463" s="26">
        <v>80101510</v>
      </c>
      <c r="C463" s="27" t="s">
        <v>1402</v>
      </c>
      <c r="D463" s="27" t="s">
        <v>4390</v>
      </c>
      <c r="E463" s="26" t="s">
        <v>4406</v>
      </c>
      <c r="F463" s="35" t="s">
        <v>4522</v>
      </c>
      <c r="G463" s="38" t="s">
        <v>4525</v>
      </c>
      <c r="H463" s="36">
        <v>23919000</v>
      </c>
      <c r="I463" s="36">
        <v>23919000</v>
      </c>
      <c r="J463" s="28" t="s">
        <v>4423</v>
      </c>
      <c r="K463" s="28" t="s">
        <v>48</v>
      </c>
      <c r="L463" s="27" t="s">
        <v>1403</v>
      </c>
      <c r="M463" s="27" t="s">
        <v>1404</v>
      </c>
      <c r="N463" s="27" t="s">
        <v>1405</v>
      </c>
      <c r="O463" s="27" t="s">
        <v>1406</v>
      </c>
      <c r="P463" s="28" t="s">
        <v>48</v>
      </c>
      <c r="Q463" s="28" t="s">
        <v>48</v>
      </c>
      <c r="R463" s="28" t="s">
        <v>48</v>
      </c>
      <c r="S463" s="28" t="s">
        <v>48</v>
      </c>
      <c r="T463" s="28" t="s">
        <v>48</v>
      </c>
      <c r="U463" s="29" t="s">
        <v>48</v>
      </c>
      <c r="V463" s="29"/>
      <c r="W463" s="28"/>
      <c r="X463" s="30"/>
      <c r="Y463" s="28"/>
      <c r="Z463" s="28"/>
      <c r="AA463" s="31" t="str">
        <f t="shared" si="10"/>
        <v/>
      </c>
      <c r="AB463" s="29"/>
      <c r="AC463" s="29"/>
      <c r="AD463" s="29"/>
      <c r="AE463" s="27" t="s">
        <v>1407</v>
      </c>
      <c r="AF463" s="28" t="s">
        <v>54</v>
      </c>
      <c r="AG463" s="27" t="s">
        <v>1377</v>
      </c>
    </row>
    <row r="464" spans="1:33" s="32" customFormat="1" ht="89.25" x14ac:dyDescent="0.25">
      <c r="A464" s="25" t="s">
        <v>1367</v>
      </c>
      <c r="B464" s="26">
        <v>81161801</v>
      </c>
      <c r="C464" s="27" t="s">
        <v>1408</v>
      </c>
      <c r="D464" s="27" t="s">
        <v>4383</v>
      </c>
      <c r="E464" s="26" t="s">
        <v>4405</v>
      </c>
      <c r="F464" s="35" t="s">
        <v>4522</v>
      </c>
      <c r="G464" s="38" t="s">
        <v>4525</v>
      </c>
      <c r="H464" s="36">
        <v>181347510</v>
      </c>
      <c r="I464" s="36">
        <v>15000000</v>
      </c>
      <c r="J464" s="28" t="s">
        <v>4424</v>
      </c>
      <c r="K464" s="28" t="s">
        <v>4425</v>
      </c>
      <c r="L464" s="27" t="s">
        <v>1403</v>
      </c>
      <c r="M464" s="27" t="s">
        <v>1404</v>
      </c>
      <c r="N464" s="27" t="s">
        <v>1405</v>
      </c>
      <c r="O464" s="27" t="s">
        <v>1406</v>
      </c>
      <c r="P464" s="28" t="s">
        <v>48</v>
      </c>
      <c r="Q464" s="28" t="s">
        <v>48</v>
      </c>
      <c r="R464" s="28" t="s">
        <v>48</v>
      </c>
      <c r="S464" s="28" t="s">
        <v>48</v>
      </c>
      <c r="T464" s="28" t="s">
        <v>48</v>
      </c>
      <c r="U464" s="29" t="s">
        <v>48</v>
      </c>
      <c r="V464" s="29">
        <v>6958</v>
      </c>
      <c r="W464" s="28">
        <v>17446</v>
      </c>
      <c r="X464" s="30">
        <v>42857</v>
      </c>
      <c r="Y464" s="28">
        <v>2017060079671</v>
      </c>
      <c r="Z464" s="28">
        <v>4600006762</v>
      </c>
      <c r="AA464" s="31">
        <f t="shared" si="10"/>
        <v>1</v>
      </c>
      <c r="AB464" s="29" t="s">
        <v>425</v>
      </c>
      <c r="AC464" s="29"/>
      <c r="AD464" s="29" t="s">
        <v>1409</v>
      </c>
      <c r="AE464" s="27" t="s">
        <v>1410</v>
      </c>
      <c r="AF464" s="28" t="s">
        <v>54</v>
      </c>
      <c r="AG464" s="27" t="s">
        <v>1377</v>
      </c>
    </row>
    <row r="465" spans="1:33" s="32" customFormat="1" ht="89.25" x14ac:dyDescent="0.25">
      <c r="A465" s="25" t="s">
        <v>1367</v>
      </c>
      <c r="B465" s="26">
        <v>81161801</v>
      </c>
      <c r="C465" s="27" t="s">
        <v>1408</v>
      </c>
      <c r="D465" s="27" t="s">
        <v>4383</v>
      </c>
      <c r="E465" s="26" t="s">
        <v>4399</v>
      </c>
      <c r="F465" s="35" t="s">
        <v>4522</v>
      </c>
      <c r="G465" s="38" t="s">
        <v>4525</v>
      </c>
      <c r="H465" s="36">
        <v>166347510</v>
      </c>
      <c r="I465" s="36">
        <v>166347510</v>
      </c>
      <c r="J465" s="28" t="s">
        <v>4423</v>
      </c>
      <c r="K465" s="28" t="s">
        <v>48</v>
      </c>
      <c r="L465" s="27" t="s">
        <v>1411</v>
      </c>
      <c r="M465" s="27" t="s">
        <v>641</v>
      </c>
      <c r="N465" s="27" t="s">
        <v>1405</v>
      </c>
      <c r="O465" s="27" t="s">
        <v>1406</v>
      </c>
      <c r="P465" s="28" t="s">
        <v>48</v>
      </c>
      <c r="Q465" s="28" t="s">
        <v>48</v>
      </c>
      <c r="R465" s="28" t="s">
        <v>48</v>
      </c>
      <c r="S465" s="28" t="s">
        <v>48</v>
      </c>
      <c r="T465" s="28" t="s">
        <v>48</v>
      </c>
      <c r="U465" s="29" t="s">
        <v>48</v>
      </c>
      <c r="V465" s="29"/>
      <c r="W465" s="28"/>
      <c r="X465" s="30"/>
      <c r="Y465" s="28"/>
      <c r="Z465" s="28"/>
      <c r="AA465" s="31" t="str">
        <f t="shared" si="10"/>
        <v/>
      </c>
      <c r="AB465" s="29"/>
      <c r="AC465" s="29"/>
      <c r="AD465" s="29"/>
      <c r="AE465" s="27" t="s">
        <v>1410</v>
      </c>
      <c r="AF465" s="28" t="s">
        <v>54</v>
      </c>
      <c r="AG465" s="27" t="s">
        <v>1377</v>
      </c>
    </row>
    <row r="466" spans="1:33" s="32" customFormat="1" ht="127.5" x14ac:dyDescent="0.25">
      <c r="A466" s="25" t="s">
        <v>1367</v>
      </c>
      <c r="B466" s="26" t="s">
        <v>1368</v>
      </c>
      <c r="C466" s="27" t="s">
        <v>1412</v>
      </c>
      <c r="D466" s="27" t="s">
        <v>4383</v>
      </c>
      <c r="E466" s="26" t="s">
        <v>4398</v>
      </c>
      <c r="F466" s="35" t="s">
        <v>4522</v>
      </c>
      <c r="G466" s="38" t="s">
        <v>4525</v>
      </c>
      <c r="H466" s="36">
        <v>2393000000</v>
      </c>
      <c r="I466" s="36">
        <v>593000000</v>
      </c>
      <c r="J466" s="28" t="s">
        <v>4424</v>
      </c>
      <c r="K466" s="28" t="s">
        <v>4425</v>
      </c>
      <c r="L466" s="27" t="s">
        <v>1370</v>
      </c>
      <c r="M466" s="27" t="s">
        <v>1371</v>
      </c>
      <c r="N466" s="27" t="s">
        <v>1372</v>
      </c>
      <c r="O466" s="27" t="s">
        <v>1373</v>
      </c>
      <c r="P466" s="28" t="s">
        <v>826</v>
      </c>
      <c r="Q466" s="28" t="s">
        <v>1413</v>
      </c>
      <c r="R466" s="28" t="s">
        <v>1414</v>
      </c>
      <c r="S466" s="28" t="s">
        <v>1415</v>
      </c>
      <c r="T466" s="28" t="s">
        <v>1416</v>
      </c>
      <c r="U466" s="29" t="s">
        <v>1414</v>
      </c>
      <c r="V466" s="29">
        <v>6553</v>
      </c>
      <c r="W466" s="28">
        <v>16455</v>
      </c>
      <c r="X466" s="30">
        <v>42794</v>
      </c>
      <c r="Y466" s="28">
        <v>2017060052066</v>
      </c>
      <c r="Z466" s="28">
        <v>4600006458</v>
      </c>
      <c r="AA466" s="31">
        <f t="shared" si="10"/>
        <v>1</v>
      </c>
      <c r="AB466" s="29" t="s">
        <v>425</v>
      </c>
      <c r="AC466" s="29"/>
      <c r="AD466" s="29" t="s">
        <v>1417</v>
      </c>
      <c r="AE466" s="27" t="s">
        <v>1418</v>
      </c>
      <c r="AF466" s="28" t="s">
        <v>908</v>
      </c>
      <c r="AG466" s="27" t="s">
        <v>1377</v>
      </c>
    </row>
    <row r="467" spans="1:33" s="32" customFormat="1" ht="127.5" x14ac:dyDescent="0.25">
      <c r="A467" s="25" t="s">
        <v>1367</v>
      </c>
      <c r="B467" s="26" t="s">
        <v>1368</v>
      </c>
      <c r="C467" s="27" t="s">
        <v>1419</v>
      </c>
      <c r="D467" s="27" t="s">
        <v>4389</v>
      </c>
      <c r="E467" s="26" t="s">
        <v>4411</v>
      </c>
      <c r="F467" s="35" t="s">
        <v>4522</v>
      </c>
      <c r="G467" s="38" t="s">
        <v>4525</v>
      </c>
      <c r="H467" s="36">
        <v>2860539633</v>
      </c>
      <c r="I467" s="36">
        <v>2860539633</v>
      </c>
      <c r="J467" s="28" t="s">
        <v>4423</v>
      </c>
      <c r="K467" s="28" t="s">
        <v>48</v>
      </c>
      <c r="L467" s="27" t="s">
        <v>1420</v>
      </c>
      <c r="M467" s="27" t="s">
        <v>1421</v>
      </c>
      <c r="N467" s="27">
        <v>3838111</v>
      </c>
      <c r="O467" s="27" t="s">
        <v>1422</v>
      </c>
      <c r="P467" s="28" t="s">
        <v>826</v>
      </c>
      <c r="Q467" s="28" t="s">
        <v>1413</v>
      </c>
      <c r="R467" s="28" t="s">
        <v>1423</v>
      </c>
      <c r="S467" s="28" t="s">
        <v>1415</v>
      </c>
      <c r="T467" s="28" t="s">
        <v>1424</v>
      </c>
      <c r="U467" s="29" t="s">
        <v>1414</v>
      </c>
      <c r="V467" s="29"/>
      <c r="W467" s="28"/>
      <c r="X467" s="30"/>
      <c r="Y467" s="28"/>
      <c r="Z467" s="28"/>
      <c r="AA467" s="31" t="str">
        <f t="shared" si="10"/>
        <v/>
      </c>
      <c r="AB467" s="29"/>
      <c r="AC467" s="29"/>
      <c r="AD467" s="29"/>
      <c r="AE467" s="27" t="s">
        <v>1418</v>
      </c>
      <c r="AF467" s="28" t="s">
        <v>908</v>
      </c>
      <c r="AG467" s="27" t="s">
        <v>1377</v>
      </c>
    </row>
    <row r="468" spans="1:33" s="32" customFormat="1" ht="127.5" x14ac:dyDescent="0.25">
      <c r="A468" s="25" t="s">
        <v>1367</v>
      </c>
      <c r="B468" s="26">
        <v>80111620</v>
      </c>
      <c r="C468" s="27" t="s">
        <v>1425</v>
      </c>
      <c r="D468" s="27" t="s">
        <v>4383</v>
      </c>
      <c r="E468" s="26" t="s">
        <v>4404</v>
      </c>
      <c r="F468" s="35" t="s">
        <v>4522</v>
      </c>
      <c r="G468" s="38" t="s">
        <v>4525</v>
      </c>
      <c r="H468" s="36">
        <v>1827062510</v>
      </c>
      <c r="I468" s="36">
        <v>1500000000</v>
      </c>
      <c r="J468" s="28" t="s">
        <v>4424</v>
      </c>
      <c r="K468" s="28" t="s">
        <v>4425</v>
      </c>
      <c r="L468" s="27" t="s">
        <v>1426</v>
      </c>
      <c r="M468" s="27" t="s">
        <v>1427</v>
      </c>
      <c r="N468" s="27" t="s">
        <v>1428</v>
      </c>
      <c r="O468" s="27" t="s">
        <v>1429</v>
      </c>
      <c r="P468" s="28" t="s">
        <v>826</v>
      </c>
      <c r="Q468" s="28" t="s">
        <v>1383</v>
      </c>
      <c r="R468" s="28" t="s">
        <v>1397</v>
      </c>
      <c r="S468" s="28" t="s">
        <v>1398</v>
      </c>
      <c r="T468" s="28" t="s">
        <v>1399</v>
      </c>
      <c r="U468" s="29" t="s">
        <v>1430</v>
      </c>
      <c r="V468" s="29">
        <v>7624</v>
      </c>
      <c r="W468" s="28">
        <v>18415</v>
      </c>
      <c r="X468" s="30">
        <v>42996</v>
      </c>
      <c r="Y468" s="28">
        <v>2017060099027</v>
      </c>
      <c r="Z468" s="28">
        <v>4600007576</v>
      </c>
      <c r="AA468" s="31">
        <f t="shared" si="10"/>
        <v>1</v>
      </c>
      <c r="AB468" s="29" t="s">
        <v>425</v>
      </c>
      <c r="AC468" s="29"/>
      <c r="AD468" s="29"/>
      <c r="AE468" s="27" t="s">
        <v>1432</v>
      </c>
      <c r="AF468" s="28" t="s">
        <v>908</v>
      </c>
      <c r="AG468" s="27" t="s">
        <v>1377</v>
      </c>
    </row>
    <row r="469" spans="1:33" s="32" customFormat="1" ht="63.75" x14ac:dyDescent="0.25">
      <c r="A469" s="25" t="s">
        <v>1433</v>
      </c>
      <c r="B469" s="26">
        <v>80111620</v>
      </c>
      <c r="C469" s="27" t="s">
        <v>1434</v>
      </c>
      <c r="D469" s="27" t="s">
        <v>4383</v>
      </c>
      <c r="E469" s="26" t="s">
        <v>4406</v>
      </c>
      <c r="F469" s="35" t="s">
        <v>4520</v>
      </c>
      <c r="G469" s="38" t="s">
        <v>4525</v>
      </c>
      <c r="H469" s="36">
        <v>899452000</v>
      </c>
      <c r="I469" s="36">
        <v>899452000</v>
      </c>
      <c r="J469" s="28" t="s">
        <v>4423</v>
      </c>
      <c r="K469" s="28" t="s">
        <v>48</v>
      </c>
      <c r="L469" s="27" t="s">
        <v>1426</v>
      </c>
      <c r="M469" s="27" t="s">
        <v>1427</v>
      </c>
      <c r="N469" s="27" t="s">
        <v>1428</v>
      </c>
      <c r="O469" s="27" t="s">
        <v>1429</v>
      </c>
      <c r="P469" s="28" t="s">
        <v>826</v>
      </c>
      <c r="Q469" s="28" t="s">
        <v>1383</v>
      </c>
      <c r="R469" s="28" t="s">
        <v>1435</v>
      </c>
      <c r="S469" s="28" t="s">
        <v>1436</v>
      </c>
      <c r="T469" s="28" t="s">
        <v>1437</v>
      </c>
      <c r="U469" s="29" t="s">
        <v>1387</v>
      </c>
      <c r="V469" s="29"/>
      <c r="W469" s="28"/>
      <c r="X469" s="30"/>
      <c r="Y469" s="28"/>
      <c r="Z469" s="28"/>
      <c r="AA469" s="31" t="str">
        <f t="shared" si="10"/>
        <v/>
      </c>
      <c r="AB469" s="29"/>
      <c r="AC469" s="29"/>
      <c r="AD469" s="29" t="s">
        <v>1438</v>
      </c>
      <c r="AE469" s="27" t="s">
        <v>1439</v>
      </c>
      <c r="AF469" s="28" t="s">
        <v>54</v>
      </c>
      <c r="AG469" s="27" t="s">
        <v>1377</v>
      </c>
    </row>
    <row r="470" spans="1:33" s="32" customFormat="1" ht="38.25" x14ac:dyDescent="0.25">
      <c r="A470" s="25" t="s">
        <v>1367</v>
      </c>
      <c r="B470" s="26">
        <v>80111620</v>
      </c>
      <c r="C470" s="27" t="s">
        <v>1440</v>
      </c>
      <c r="D470" s="27" t="s">
        <v>4383</v>
      </c>
      <c r="E470" s="26" t="s">
        <v>4399</v>
      </c>
      <c r="F470" s="35" t="s">
        <v>4520</v>
      </c>
      <c r="G470" s="38" t="s">
        <v>4525</v>
      </c>
      <c r="H470" s="36">
        <v>3200000000</v>
      </c>
      <c r="I470" s="36">
        <v>3200000000</v>
      </c>
      <c r="J470" s="28" t="s">
        <v>4423</v>
      </c>
      <c r="K470" s="28" t="s">
        <v>48</v>
      </c>
      <c r="L470" s="27" t="s">
        <v>1426</v>
      </c>
      <c r="M470" s="27" t="s">
        <v>1427</v>
      </c>
      <c r="N470" s="27" t="s">
        <v>1428</v>
      </c>
      <c r="O470" s="27" t="s">
        <v>1429</v>
      </c>
      <c r="P470" s="28" t="s">
        <v>826</v>
      </c>
      <c r="Q470" s="28" t="s">
        <v>1383</v>
      </c>
      <c r="R470" s="28" t="s">
        <v>1397</v>
      </c>
      <c r="S470" s="28" t="s">
        <v>1398</v>
      </c>
      <c r="T470" s="28" t="s">
        <v>1399</v>
      </c>
      <c r="U470" s="29" t="s">
        <v>1441</v>
      </c>
      <c r="V470" s="29"/>
      <c r="W470" s="28"/>
      <c r="X470" s="30"/>
      <c r="Y470" s="28"/>
      <c r="Z470" s="28"/>
      <c r="AA470" s="31" t="str">
        <f t="shared" si="10"/>
        <v/>
      </c>
      <c r="AB470" s="29"/>
      <c r="AC470" s="29"/>
      <c r="AD470" s="29" t="s">
        <v>1438</v>
      </c>
      <c r="AE470" s="27" t="s">
        <v>1439</v>
      </c>
      <c r="AF470" s="28" t="s">
        <v>54</v>
      </c>
      <c r="AG470" s="27" t="s">
        <v>1377</v>
      </c>
    </row>
    <row r="471" spans="1:33" s="32" customFormat="1" ht="63.75" x14ac:dyDescent="0.25">
      <c r="A471" s="25" t="s">
        <v>1367</v>
      </c>
      <c r="B471" s="26" t="s">
        <v>1442</v>
      </c>
      <c r="C471" s="27" t="s">
        <v>1443</v>
      </c>
      <c r="D471" s="27" t="s">
        <v>4392</v>
      </c>
      <c r="E471" s="26" t="s">
        <v>4413</v>
      </c>
      <c r="F471" s="28" t="s">
        <v>4504</v>
      </c>
      <c r="G471" s="38" t="s">
        <v>4525</v>
      </c>
      <c r="H471" s="36">
        <v>4219587000</v>
      </c>
      <c r="I471" s="36">
        <v>4219587000</v>
      </c>
      <c r="J471" s="28" t="s">
        <v>4423</v>
      </c>
      <c r="K471" s="28" t="s">
        <v>48</v>
      </c>
      <c r="L471" s="27" t="s">
        <v>1392</v>
      </c>
      <c r="M471" s="27" t="s">
        <v>1444</v>
      </c>
      <c r="N471" s="27">
        <v>3838123</v>
      </c>
      <c r="O471" s="27" t="s">
        <v>1445</v>
      </c>
      <c r="P471" s="28" t="s">
        <v>48</v>
      </c>
      <c r="Q471" s="28" t="s">
        <v>48</v>
      </c>
      <c r="R471" s="28" t="s">
        <v>48</v>
      </c>
      <c r="S471" s="28" t="s">
        <v>48</v>
      </c>
      <c r="T471" s="28" t="s">
        <v>48</v>
      </c>
      <c r="U471" s="29" t="s">
        <v>48</v>
      </c>
      <c r="V471" s="29" t="s">
        <v>1446</v>
      </c>
      <c r="W471" s="28" t="s">
        <v>1446</v>
      </c>
      <c r="X471" s="30"/>
      <c r="Y471" s="28"/>
      <c r="Z471" s="28"/>
      <c r="AA471" s="31">
        <f t="shared" si="10"/>
        <v>0</v>
      </c>
      <c r="AB471" s="29"/>
      <c r="AC471" s="29"/>
      <c r="AD471" s="29"/>
      <c r="AE471" s="27" t="s">
        <v>1401</v>
      </c>
      <c r="AF471" s="28" t="s">
        <v>54</v>
      </c>
      <c r="AG471" s="27" t="s">
        <v>1377</v>
      </c>
    </row>
    <row r="472" spans="1:33" s="32" customFormat="1" ht="63.75" x14ac:dyDescent="0.25">
      <c r="A472" s="25" t="s">
        <v>1367</v>
      </c>
      <c r="B472" s="26">
        <v>80161500</v>
      </c>
      <c r="C472" s="27" t="s">
        <v>1447</v>
      </c>
      <c r="D472" s="27" t="s">
        <v>4383</v>
      </c>
      <c r="E472" s="26" t="s">
        <v>4413</v>
      </c>
      <c r="F472" s="35" t="s">
        <v>4520</v>
      </c>
      <c r="G472" s="38" t="s">
        <v>4525</v>
      </c>
      <c r="H472" s="36">
        <v>31685145</v>
      </c>
      <c r="I472" s="36">
        <v>12725055</v>
      </c>
      <c r="J472" s="28" t="s">
        <v>4424</v>
      </c>
      <c r="K472" s="28" t="s">
        <v>4425</v>
      </c>
      <c r="L472" s="27" t="s">
        <v>1370</v>
      </c>
      <c r="M472" s="27" t="s">
        <v>1371</v>
      </c>
      <c r="N472" s="27" t="s">
        <v>1372</v>
      </c>
      <c r="O472" s="27" t="s">
        <v>1373</v>
      </c>
      <c r="P472" s="28" t="s">
        <v>48</v>
      </c>
      <c r="Q472" s="28" t="s">
        <v>48</v>
      </c>
      <c r="R472" s="28" t="s">
        <v>48</v>
      </c>
      <c r="S472" s="28" t="s">
        <v>48</v>
      </c>
      <c r="T472" s="28" t="s">
        <v>48</v>
      </c>
      <c r="U472" s="29" t="s">
        <v>48</v>
      </c>
      <c r="V472" s="29">
        <v>7410</v>
      </c>
      <c r="W472" s="28">
        <v>18435</v>
      </c>
      <c r="X472" s="30">
        <v>42969</v>
      </c>
      <c r="Y472" s="28">
        <v>2017060096839</v>
      </c>
      <c r="Z472" s="28">
        <v>4600007306</v>
      </c>
      <c r="AA472" s="31">
        <f t="shared" si="10"/>
        <v>1</v>
      </c>
      <c r="AB472" s="29" t="s">
        <v>1448</v>
      </c>
      <c r="AC472" s="29" t="s">
        <v>425</v>
      </c>
      <c r="AD472" s="29"/>
      <c r="AE472" s="27" t="s">
        <v>1449</v>
      </c>
      <c r="AF472" s="28" t="s">
        <v>54</v>
      </c>
      <c r="AG472" s="27" t="s">
        <v>1377</v>
      </c>
    </row>
    <row r="473" spans="1:33" s="32" customFormat="1" ht="38.25" x14ac:dyDescent="0.25">
      <c r="A473" s="25" t="s">
        <v>1367</v>
      </c>
      <c r="B473" s="26">
        <v>80161500</v>
      </c>
      <c r="C473" s="27" t="s">
        <v>1450</v>
      </c>
      <c r="D473" s="27" t="s">
        <v>4383</v>
      </c>
      <c r="E473" s="26" t="s">
        <v>4413</v>
      </c>
      <c r="F473" s="35" t="s">
        <v>4520</v>
      </c>
      <c r="G473" s="38" t="s">
        <v>4525</v>
      </c>
      <c r="H473" s="36">
        <v>321622730</v>
      </c>
      <c r="I473" s="36">
        <v>129156174</v>
      </c>
      <c r="J473" s="28" t="s">
        <v>4424</v>
      </c>
      <c r="K473" s="28" t="s">
        <v>4425</v>
      </c>
      <c r="L473" s="27" t="s">
        <v>1370</v>
      </c>
      <c r="M473" s="27" t="s">
        <v>1371</v>
      </c>
      <c r="N473" s="27">
        <v>3835152</v>
      </c>
      <c r="O473" s="27" t="s">
        <v>1373</v>
      </c>
      <c r="P473" s="28" t="s">
        <v>48</v>
      </c>
      <c r="Q473" s="28" t="s">
        <v>48</v>
      </c>
      <c r="R473" s="28" t="s">
        <v>48</v>
      </c>
      <c r="S473" s="28" t="s">
        <v>48</v>
      </c>
      <c r="T473" s="28" t="s">
        <v>48</v>
      </c>
      <c r="U473" s="29" t="s">
        <v>48</v>
      </c>
      <c r="V473" s="29">
        <v>7409</v>
      </c>
      <c r="W473" s="28">
        <v>18434</v>
      </c>
      <c r="X473" s="30">
        <v>42969</v>
      </c>
      <c r="Y473" s="28">
        <v>2017060096839</v>
      </c>
      <c r="Z473" s="28">
        <v>4600007305</v>
      </c>
      <c r="AA473" s="31">
        <f t="shared" si="10"/>
        <v>1</v>
      </c>
      <c r="AB473" s="29" t="s">
        <v>1451</v>
      </c>
      <c r="AC473" s="29" t="s">
        <v>425</v>
      </c>
      <c r="AD473" s="29"/>
      <c r="AE473" s="27" t="s">
        <v>1449</v>
      </c>
      <c r="AF473" s="28" t="s">
        <v>54</v>
      </c>
      <c r="AG473" s="27" t="s">
        <v>1377</v>
      </c>
    </row>
    <row r="474" spans="1:33" s="32" customFormat="1" ht="38.25" x14ac:dyDescent="0.25">
      <c r="A474" s="25" t="s">
        <v>1367</v>
      </c>
      <c r="B474" s="26">
        <v>80161500</v>
      </c>
      <c r="C474" s="27" t="s">
        <v>1452</v>
      </c>
      <c r="D474" s="27" t="s">
        <v>4383</v>
      </c>
      <c r="E474" s="26" t="s">
        <v>4413</v>
      </c>
      <c r="F474" s="35" t="s">
        <v>4520</v>
      </c>
      <c r="G474" s="38" t="s">
        <v>4525</v>
      </c>
      <c r="H474" s="36">
        <v>1445772243</v>
      </c>
      <c r="I474" s="36">
        <v>580575933</v>
      </c>
      <c r="J474" s="28" t="s">
        <v>4424</v>
      </c>
      <c r="K474" s="28" t="s">
        <v>4425</v>
      </c>
      <c r="L474" s="27" t="s">
        <v>1370</v>
      </c>
      <c r="M474" s="27" t="s">
        <v>1371</v>
      </c>
      <c r="N474" s="27">
        <v>3835152</v>
      </c>
      <c r="O474" s="27" t="s">
        <v>1373</v>
      </c>
      <c r="P474" s="28" t="s">
        <v>48</v>
      </c>
      <c r="Q474" s="28" t="s">
        <v>48</v>
      </c>
      <c r="R474" s="28" t="s">
        <v>48</v>
      </c>
      <c r="S474" s="28" t="s">
        <v>48</v>
      </c>
      <c r="T474" s="28" t="s">
        <v>48</v>
      </c>
      <c r="U474" s="29" t="s">
        <v>48</v>
      </c>
      <c r="V474" s="29">
        <v>7411</v>
      </c>
      <c r="W474" s="28">
        <v>18433</v>
      </c>
      <c r="X474" s="30">
        <v>42969</v>
      </c>
      <c r="Y474" s="28">
        <v>2017060096839</v>
      </c>
      <c r="Z474" s="28">
        <v>4600007307</v>
      </c>
      <c r="AA474" s="31">
        <f t="shared" si="10"/>
        <v>1</v>
      </c>
      <c r="AB474" s="29" t="s">
        <v>1453</v>
      </c>
      <c r="AC474" s="29" t="s">
        <v>425</v>
      </c>
      <c r="AD474" s="29"/>
      <c r="AE474" s="27" t="s">
        <v>1449</v>
      </c>
      <c r="AF474" s="28" t="s">
        <v>54</v>
      </c>
      <c r="AG474" s="27" t="s">
        <v>1377</v>
      </c>
    </row>
    <row r="475" spans="1:33" s="32" customFormat="1" ht="38.25" x14ac:dyDescent="0.25">
      <c r="A475" s="25" t="s">
        <v>1367</v>
      </c>
      <c r="B475" s="26">
        <v>80161500</v>
      </c>
      <c r="C475" s="27" t="s">
        <v>1454</v>
      </c>
      <c r="D475" s="27" t="s">
        <v>4383</v>
      </c>
      <c r="E475" s="26" t="s">
        <v>4413</v>
      </c>
      <c r="F475" s="35" t="s">
        <v>4520</v>
      </c>
      <c r="G475" s="38" t="s">
        <v>4525</v>
      </c>
      <c r="H475" s="36">
        <v>132201795</v>
      </c>
      <c r="I475" s="36">
        <v>52931214</v>
      </c>
      <c r="J475" s="28" t="s">
        <v>4424</v>
      </c>
      <c r="K475" s="28" t="s">
        <v>4425</v>
      </c>
      <c r="L475" s="27" t="s">
        <v>1370</v>
      </c>
      <c r="M475" s="27" t="s">
        <v>1371</v>
      </c>
      <c r="N475" s="27">
        <v>3835152</v>
      </c>
      <c r="O475" s="27" t="s">
        <v>1373</v>
      </c>
      <c r="P475" s="28" t="s">
        <v>48</v>
      </c>
      <c r="Q475" s="28" t="s">
        <v>48</v>
      </c>
      <c r="R475" s="28" t="s">
        <v>48</v>
      </c>
      <c r="S475" s="28" t="s">
        <v>48</v>
      </c>
      <c r="T475" s="28" t="s">
        <v>48</v>
      </c>
      <c r="U475" s="29" t="s">
        <v>48</v>
      </c>
      <c r="V475" s="29">
        <v>7419</v>
      </c>
      <c r="W475" s="28">
        <v>18439</v>
      </c>
      <c r="X475" s="30">
        <v>42969</v>
      </c>
      <c r="Y475" s="28">
        <v>2017060096839</v>
      </c>
      <c r="Z475" s="28">
        <v>4600007308</v>
      </c>
      <c r="AA475" s="31">
        <f t="shared" si="10"/>
        <v>1</v>
      </c>
      <c r="AB475" s="29" t="s">
        <v>1455</v>
      </c>
      <c r="AC475" s="29" t="s">
        <v>425</v>
      </c>
      <c r="AD475" s="29"/>
      <c r="AE475" s="27" t="s">
        <v>1449</v>
      </c>
      <c r="AF475" s="28" t="s">
        <v>54</v>
      </c>
      <c r="AG475" s="27" t="s">
        <v>1377</v>
      </c>
    </row>
    <row r="476" spans="1:33" s="32" customFormat="1" ht="38.25" x14ac:dyDescent="0.25">
      <c r="A476" s="25" t="s">
        <v>1367</v>
      </c>
      <c r="B476" s="26">
        <v>80161500</v>
      </c>
      <c r="C476" s="27" t="s">
        <v>1456</v>
      </c>
      <c r="D476" s="27" t="s">
        <v>4383</v>
      </c>
      <c r="E476" s="26" t="s">
        <v>4409</v>
      </c>
      <c r="F476" s="35" t="s">
        <v>4520</v>
      </c>
      <c r="G476" s="38" t="s">
        <v>4525</v>
      </c>
      <c r="H476" s="36">
        <v>66372152</v>
      </c>
      <c r="I476" s="36">
        <v>26653662</v>
      </c>
      <c r="J476" s="28" t="s">
        <v>4424</v>
      </c>
      <c r="K476" s="28" t="s">
        <v>4425</v>
      </c>
      <c r="L476" s="27" t="s">
        <v>1370</v>
      </c>
      <c r="M476" s="27" t="s">
        <v>1371</v>
      </c>
      <c r="N476" s="27">
        <v>3835152</v>
      </c>
      <c r="O476" s="27" t="s">
        <v>1373</v>
      </c>
      <c r="P476" s="28" t="s">
        <v>48</v>
      </c>
      <c r="Q476" s="28" t="s">
        <v>48</v>
      </c>
      <c r="R476" s="28" t="s">
        <v>48</v>
      </c>
      <c r="S476" s="28" t="s">
        <v>48</v>
      </c>
      <c r="T476" s="28" t="s">
        <v>48</v>
      </c>
      <c r="U476" s="29" t="s">
        <v>48</v>
      </c>
      <c r="V476" s="29">
        <v>7420</v>
      </c>
      <c r="W476" s="28">
        <v>18440</v>
      </c>
      <c r="X476" s="30">
        <v>42969</v>
      </c>
      <c r="Y476" s="28">
        <v>2017060096839</v>
      </c>
      <c r="Z476" s="28">
        <v>4600007310</v>
      </c>
      <c r="AA476" s="31">
        <f t="shared" si="10"/>
        <v>1</v>
      </c>
      <c r="AB476" s="29" t="s">
        <v>1457</v>
      </c>
      <c r="AC476" s="29" t="s">
        <v>425</v>
      </c>
      <c r="AD476" s="29"/>
      <c r="AE476" s="27" t="s">
        <v>1449</v>
      </c>
      <c r="AF476" s="28" t="s">
        <v>54</v>
      </c>
      <c r="AG476" s="27" t="s">
        <v>1377</v>
      </c>
    </row>
    <row r="477" spans="1:33" s="32" customFormat="1" ht="38.25" x14ac:dyDescent="0.25">
      <c r="A477" s="25" t="s">
        <v>1367</v>
      </c>
      <c r="B477" s="26">
        <v>86121800</v>
      </c>
      <c r="C477" s="27" t="s">
        <v>1458</v>
      </c>
      <c r="D477" s="27" t="s">
        <v>4385</v>
      </c>
      <c r="E477" s="26" t="s">
        <v>4402</v>
      </c>
      <c r="F477" s="26" t="s">
        <v>4512</v>
      </c>
      <c r="G477" s="38" t="s">
        <v>4525</v>
      </c>
      <c r="H477" s="36">
        <v>75000000</v>
      </c>
      <c r="I477" s="36">
        <v>75000000</v>
      </c>
      <c r="J477" s="28" t="s">
        <v>4423</v>
      </c>
      <c r="K477" s="28" t="s">
        <v>48</v>
      </c>
      <c r="L477" s="27" t="s">
        <v>1392</v>
      </c>
      <c r="M477" s="27" t="s">
        <v>1393</v>
      </c>
      <c r="N477" s="27">
        <v>3838123</v>
      </c>
      <c r="O477" s="27" t="s">
        <v>1395</v>
      </c>
      <c r="P477" s="28" t="s">
        <v>48</v>
      </c>
      <c r="Q477" s="28" t="s">
        <v>48</v>
      </c>
      <c r="R477" s="28" t="s">
        <v>48</v>
      </c>
      <c r="S477" s="28" t="s">
        <v>48</v>
      </c>
      <c r="T477" s="28" t="s">
        <v>48</v>
      </c>
      <c r="U477" s="29" t="s">
        <v>48</v>
      </c>
      <c r="V477" s="29"/>
      <c r="W477" s="28"/>
      <c r="X477" s="30"/>
      <c r="Y477" s="28"/>
      <c r="Z477" s="28"/>
      <c r="AA477" s="31" t="str">
        <f t="shared" si="10"/>
        <v/>
      </c>
      <c r="AB477" s="29"/>
      <c r="AC477" s="29"/>
      <c r="AD477" s="29"/>
      <c r="AE477" s="27" t="s">
        <v>1401</v>
      </c>
      <c r="AF477" s="28" t="s">
        <v>54</v>
      </c>
      <c r="AG477" s="27" t="s">
        <v>1377</v>
      </c>
    </row>
    <row r="478" spans="1:33" s="32" customFormat="1" ht="38.25" x14ac:dyDescent="0.25">
      <c r="A478" s="25" t="s">
        <v>1367</v>
      </c>
      <c r="B478" s="26">
        <v>72152711</v>
      </c>
      <c r="C478" s="27" t="s">
        <v>1459</v>
      </c>
      <c r="D478" s="27" t="s">
        <v>4384</v>
      </c>
      <c r="E478" s="26" t="s">
        <v>4411</v>
      </c>
      <c r="F478" s="26" t="s">
        <v>4512</v>
      </c>
      <c r="G478" s="38" t="s">
        <v>4525</v>
      </c>
      <c r="H478" s="36">
        <v>78375000</v>
      </c>
      <c r="I478" s="36">
        <v>78375000</v>
      </c>
      <c r="J478" s="28" t="s">
        <v>4423</v>
      </c>
      <c r="K478" s="28" t="s">
        <v>48</v>
      </c>
      <c r="L478" s="27" t="s">
        <v>1392</v>
      </c>
      <c r="M478" s="27" t="s">
        <v>1393</v>
      </c>
      <c r="N478" s="27">
        <v>3838123</v>
      </c>
      <c r="O478" s="27" t="s">
        <v>1395</v>
      </c>
      <c r="P478" s="28" t="s">
        <v>48</v>
      </c>
      <c r="Q478" s="28" t="s">
        <v>48</v>
      </c>
      <c r="R478" s="28" t="s">
        <v>48</v>
      </c>
      <c r="S478" s="28" t="s">
        <v>48</v>
      </c>
      <c r="T478" s="28" t="s">
        <v>48</v>
      </c>
      <c r="U478" s="29" t="s">
        <v>48</v>
      </c>
      <c r="V478" s="29"/>
      <c r="W478" s="28"/>
      <c r="X478" s="30"/>
      <c r="Y478" s="28"/>
      <c r="Z478" s="28"/>
      <c r="AA478" s="31" t="str">
        <f t="shared" si="10"/>
        <v/>
      </c>
      <c r="AB478" s="29"/>
      <c r="AC478" s="29"/>
      <c r="AD478" s="29"/>
      <c r="AE478" s="27" t="s">
        <v>1401</v>
      </c>
      <c r="AF478" s="28" t="s">
        <v>54</v>
      </c>
      <c r="AG478" s="27" t="s">
        <v>1377</v>
      </c>
    </row>
    <row r="479" spans="1:33" s="32" customFormat="1" ht="38.25" x14ac:dyDescent="0.25">
      <c r="A479" s="25" t="s">
        <v>1433</v>
      </c>
      <c r="B479" s="26">
        <v>90121502</v>
      </c>
      <c r="C479" s="27" t="s">
        <v>1460</v>
      </c>
      <c r="D479" s="27" t="s">
        <v>4383</v>
      </c>
      <c r="E479" s="26" t="s">
        <v>4413</v>
      </c>
      <c r="F479" s="35" t="s">
        <v>4522</v>
      </c>
      <c r="G479" s="38" t="s">
        <v>4525</v>
      </c>
      <c r="H479" s="36">
        <v>47500000</v>
      </c>
      <c r="I479" s="36">
        <v>30000000</v>
      </c>
      <c r="J479" s="28" t="s">
        <v>4424</v>
      </c>
      <c r="K479" s="28" t="s">
        <v>4425</v>
      </c>
      <c r="L479" s="27" t="s">
        <v>1461</v>
      </c>
      <c r="M479" s="27" t="s">
        <v>380</v>
      </c>
      <c r="N479" s="27">
        <v>3839179</v>
      </c>
      <c r="O479" s="27" t="s">
        <v>1462</v>
      </c>
      <c r="P479" s="28" t="s">
        <v>48</v>
      </c>
      <c r="Q479" s="28" t="s">
        <v>48</v>
      </c>
      <c r="R479" s="28" t="s">
        <v>48</v>
      </c>
      <c r="S479" s="28" t="s">
        <v>48</v>
      </c>
      <c r="T479" s="28" t="s">
        <v>48</v>
      </c>
      <c r="U479" s="29" t="s">
        <v>48</v>
      </c>
      <c r="V479" s="29">
        <v>7571</v>
      </c>
      <c r="W479" s="28">
        <v>18713</v>
      </c>
      <c r="X479" s="30">
        <v>42986</v>
      </c>
      <c r="Y479" s="28">
        <v>2017060102139</v>
      </c>
      <c r="Z479" s="28">
        <v>4600007506</v>
      </c>
      <c r="AA479" s="31">
        <f t="shared" si="10"/>
        <v>1</v>
      </c>
      <c r="AB479" s="29" t="s">
        <v>1463</v>
      </c>
      <c r="AC479" s="29" t="s">
        <v>425</v>
      </c>
      <c r="AD479" s="29"/>
      <c r="AE479" s="27" t="s">
        <v>1461</v>
      </c>
      <c r="AF479" s="28" t="s">
        <v>54</v>
      </c>
      <c r="AG479" s="27" t="s">
        <v>1377</v>
      </c>
    </row>
    <row r="480" spans="1:33" s="32" customFormat="1" ht="38.25" x14ac:dyDescent="0.25">
      <c r="A480" s="25" t="s">
        <v>1464</v>
      </c>
      <c r="B480" s="26">
        <v>83111600</v>
      </c>
      <c r="C480" s="27" t="s">
        <v>1465</v>
      </c>
      <c r="D480" s="27" t="s">
        <v>4383</v>
      </c>
      <c r="E480" s="26" t="s">
        <v>4412</v>
      </c>
      <c r="F480" s="35" t="s">
        <v>4522</v>
      </c>
      <c r="G480" s="38" t="s">
        <v>4525</v>
      </c>
      <c r="H480" s="36">
        <v>673255770</v>
      </c>
      <c r="I480" s="36">
        <v>288413416</v>
      </c>
      <c r="J480" s="28" t="s">
        <v>4424</v>
      </c>
      <c r="K480" s="28" t="s">
        <v>4425</v>
      </c>
      <c r="L480" s="27" t="s">
        <v>1466</v>
      </c>
      <c r="M480" s="27" t="s">
        <v>1467</v>
      </c>
      <c r="N480" s="27" t="s">
        <v>1468</v>
      </c>
      <c r="O480" s="27" t="s">
        <v>1469</v>
      </c>
      <c r="P480" s="28" t="s">
        <v>48</v>
      </c>
      <c r="Q480" s="28" t="s">
        <v>48</v>
      </c>
      <c r="R480" s="28" t="s">
        <v>48</v>
      </c>
      <c r="S480" s="28" t="s">
        <v>48</v>
      </c>
      <c r="T480" s="28" t="s">
        <v>48</v>
      </c>
      <c r="U480" s="29" t="s">
        <v>48</v>
      </c>
      <c r="V480" s="29">
        <v>7394</v>
      </c>
      <c r="W480" s="28">
        <v>5149</v>
      </c>
      <c r="X480" s="30">
        <v>42979</v>
      </c>
      <c r="Y480" s="28">
        <v>2017060098928</v>
      </c>
      <c r="Z480" s="28">
        <v>4600007212</v>
      </c>
      <c r="AA480" s="31">
        <f t="shared" si="10"/>
        <v>1</v>
      </c>
      <c r="AB480" s="29" t="s">
        <v>1470</v>
      </c>
      <c r="AC480" s="29" t="s">
        <v>425</v>
      </c>
      <c r="AD480" s="29"/>
      <c r="AE480" s="27" t="s">
        <v>1471</v>
      </c>
      <c r="AF480" s="28" t="s">
        <v>54</v>
      </c>
      <c r="AG480" s="27" t="s">
        <v>1472</v>
      </c>
    </row>
    <row r="481" spans="1:33" s="32" customFormat="1" ht="38.25" x14ac:dyDescent="0.25">
      <c r="A481" s="25" t="s">
        <v>1464</v>
      </c>
      <c r="B481" s="26" t="s">
        <v>4345</v>
      </c>
      <c r="C481" s="27" t="s">
        <v>1473</v>
      </c>
      <c r="D481" s="27" t="s">
        <v>4383</v>
      </c>
      <c r="E481" s="26" t="s">
        <v>4399</v>
      </c>
      <c r="F481" s="35" t="s">
        <v>4522</v>
      </c>
      <c r="G481" s="38" t="s">
        <v>4525</v>
      </c>
      <c r="H481" s="36">
        <v>268266060</v>
      </c>
      <c r="I481" s="36">
        <v>205302936</v>
      </c>
      <c r="J481" s="28" t="s">
        <v>4424</v>
      </c>
      <c r="K481" s="28" t="s">
        <v>4425</v>
      </c>
      <c r="L481" s="27" t="s">
        <v>1466</v>
      </c>
      <c r="M481" s="27" t="s">
        <v>1467</v>
      </c>
      <c r="N481" s="27" t="s">
        <v>1474</v>
      </c>
      <c r="O481" s="27" t="s">
        <v>1469</v>
      </c>
      <c r="P481" s="28" t="s">
        <v>48</v>
      </c>
      <c r="Q481" s="28" t="s">
        <v>48</v>
      </c>
      <c r="R481" s="28" t="s">
        <v>48</v>
      </c>
      <c r="S481" s="28" t="s">
        <v>48</v>
      </c>
      <c r="T481" s="28" t="s">
        <v>48</v>
      </c>
      <c r="U481" s="29" t="s">
        <v>48</v>
      </c>
      <c r="V481" s="29">
        <v>7392</v>
      </c>
      <c r="W481" s="28">
        <v>17413</v>
      </c>
      <c r="X481" s="30">
        <v>42976</v>
      </c>
      <c r="Y481" s="28">
        <v>2017060098962</v>
      </c>
      <c r="Z481" s="28">
        <v>4600007217</v>
      </c>
      <c r="AA481" s="31">
        <f t="shared" si="10"/>
        <v>1</v>
      </c>
      <c r="AB481" s="29" t="s">
        <v>1475</v>
      </c>
      <c r="AC481" s="29" t="s">
        <v>425</v>
      </c>
      <c r="AD481" s="29"/>
      <c r="AE481" s="27" t="s">
        <v>1476</v>
      </c>
      <c r="AF481" s="28" t="s">
        <v>54</v>
      </c>
      <c r="AG481" s="27" t="s">
        <v>1472</v>
      </c>
    </row>
    <row r="482" spans="1:33" s="32" customFormat="1" ht="38.25" x14ac:dyDescent="0.25">
      <c r="A482" s="25" t="s">
        <v>1464</v>
      </c>
      <c r="B482" s="26">
        <v>78111800</v>
      </c>
      <c r="C482" s="27" t="s">
        <v>1477</v>
      </c>
      <c r="D482" s="27" t="s">
        <v>4383</v>
      </c>
      <c r="E482" s="26" t="s">
        <v>4412</v>
      </c>
      <c r="F482" s="26" t="s">
        <v>4447</v>
      </c>
      <c r="G482" s="38" t="s">
        <v>4525</v>
      </c>
      <c r="H482" s="36">
        <v>423100902</v>
      </c>
      <c r="I482" s="36">
        <v>423100902</v>
      </c>
      <c r="J482" s="28" t="s">
        <v>4423</v>
      </c>
      <c r="K482" s="28" t="s">
        <v>48</v>
      </c>
      <c r="L482" s="27" t="s">
        <v>1370</v>
      </c>
      <c r="M482" s="27" t="s">
        <v>1478</v>
      </c>
      <c r="N482" s="27">
        <v>3838181</v>
      </c>
      <c r="O482" s="27" t="s">
        <v>1373</v>
      </c>
      <c r="P482" s="28" t="s">
        <v>48</v>
      </c>
      <c r="Q482" s="28" t="s">
        <v>48</v>
      </c>
      <c r="R482" s="28" t="s">
        <v>48</v>
      </c>
      <c r="S482" s="28" t="s">
        <v>48</v>
      </c>
      <c r="T482" s="28" t="s">
        <v>48</v>
      </c>
      <c r="U482" s="29" t="s">
        <v>48</v>
      </c>
      <c r="V482" s="29"/>
      <c r="W482" s="28"/>
      <c r="X482" s="30"/>
      <c r="Y482" s="28"/>
      <c r="Z482" s="28"/>
      <c r="AA482" s="31" t="str">
        <f t="shared" si="10"/>
        <v/>
      </c>
      <c r="AB482" s="29"/>
      <c r="AC482" s="29"/>
      <c r="AD482" s="29"/>
      <c r="AE482" s="27" t="s">
        <v>1479</v>
      </c>
      <c r="AF482" s="28" t="s">
        <v>54</v>
      </c>
      <c r="AG482" s="27" t="s">
        <v>1377</v>
      </c>
    </row>
    <row r="483" spans="1:33" s="32" customFormat="1" ht="63.75" x14ac:dyDescent="0.25">
      <c r="A483" s="25" t="s">
        <v>1433</v>
      </c>
      <c r="B483" s="26">
        <v>86131504</v>
      </c>
      <c r="C483" s="27" t="s">
        <v>1480</v>
      </c>
      <c r="D483" s="27" t="s">
        <v>4383</v>
      </c>
      <c r="E483" s="26" t="s">
        <v>4398</v>
      </c>
      <c r="F483" s="35" t="s">
        <v>4522</v>
      </c>
      <c r="G483" s="38" t="s">
        <v>4525</v>
      </c>
      <c r="H483" s="36">
        <v>700000000</v>
      </c>
      <c r="I483" s="36">
        <v>300000000</v>
      </c>
      <c r="J483" s="28" t="s">
        <v>4424</v>
      </c>
      <c r="K483" s="28" t="s">
        <v>4425</v>
      </c>
      <c r="L483" s="27" t="s">
        <v>1370</v>
      </c>
      <c r="M483" s="27" t="s">
        <v>1478</v>
      </c>
      <c r="N483" s="27" t="s">
        <v>1481</v>
      </c>
      <c r="O483" s="27" t="s">
        <v>1373</v>
      </c>
      <c r="P483" s="28" t="s">
        <v>48</v>
      </c>
      <c r="Q483" s="28" t="s">
        <v>48</v>
      </c>
      <c r="R483" s="28" t="s">
        <v>48</v>
      </c>
      <c r="S483" s="28" t="s">
        <v>48</v>
      </c>
      <c r="T483" s="28" t="s">
        <v>48</v>
      </c>
      <c r="U483" s="29" t="s">
        <v>48</v>
      </c>
      <c r="V483" s="29">
        <v>6359</v>
      </c>
      <c r="W483" s="28">
        <v>16149</v>
      </c>
      <c r="X483" s="30">
        <v>42752</v>
      </c>
      <c r="Y483" s="28">
        <v>20170000231</v>
      </c>
      <c r="Z483" s="28">
        <v>4600006243</v>
      </c>
      <c r="AA483" s="31">
        <f t="shared" si="10"/>
        <v>1</v>
      </c>
      <c r="AB483" s="29" t="s">
        <v>1482</v>
      </c>
      <c r="AC483" s="29"/>
      <c r="AD483" s="29" t="s">
        <v>1483</v>
      </c>
      <c r="AE483" s="27" t="s">
        <v>1484</v>
      </c>
      <c r="AF483" s="28" t="s">
        <v>54</v>
      </c>
      <c r="AG483" s="27" t="s">
        <v>1377</v>
      </c>
    </row>
    <row r="484" spans="1:33" s="32" customFormat="1" ht="38.25" x14ac:dyDescent="0.25">
      <c r="A484" s="25" t="s">
        <v>1433</v>
      </c>
      <c r="B484" s="26">
        <v>80111620</v>
      </c>
      <c r="C484" s="27" t="s">
        <v>1485</v>
      </c>
      <c r="D484" s="27" t="s">
        <v>4383</v>
      </c>
      <c r="E484" s="26" t="s">
        <v>4409</v>
      </c>
      <c r="F484" s="35" t="s">
        <v>4520</v>
      </c>
      <c r="G484" s="38" t="s">
        <v>4525</v>
      </c>
      <c r="H484" s="36">
        <v>53281638</v>
      </c>
      <c r="I484" s="36">
        <v>53281638</v>
      </c>
      <c r="J484" s="28" t="s">
        <v>4423</v>
      </c>
      <c r="K484" s="28" t="s">
        <v>48</v>
      </c>
      <c r="L484" s="27" t="s">
        <v>1461</v>
      </c>
      <c r="M484" s="27" t="s">
        <v>380</v>
      </c>
      <c r="N484" s="27" t="s">
        <v>1486</v>
      </c>
      <c r="O484" s="27" t="s">
        <v>1462</v>
      </c>
      <c r="P484" s="28" t="s">
        <v>48</v>
      </c>
      <c r="Q484" s="28" t="s">
        <v>48</v>
      </c>
      <c r="R484" s="28" t="s">
        <v>48</v>
      </c>
      <c r="S484" s="28" t="s">
        <v>48</v>
      </c>
      <c r="T484" s="28" t="s">
        <v>48</v>
      </c>
      <c r="U484" s="29" t="s">
        <v>48</v>
      </c>
      <c r="V484" s="29"/>
      <c r="W484" s="28"/>
      <c r="X484" s="30"/>
      <c r="Y484" s="28"/>
      <c r="Z484" s="28"/>
      <c r="AA484" s="31" t="str">
        <f t="shared" si="10"/>
        <v/>
      </c>
      <c r="AB484" s="29"/>
      <c r="AC484" s="29"/>
      <c r="AD484" s="29"/>
      <c r="AE484" s="27" t="s">
        <v>1461</v>
      </c>
      <c r="AF484" s="28" t="s">
        <v>54</v>
      </c>
      <c r="AG484" s="27" t="s">
        <v>1377</v>
      </c>
    </row>
    <row r="485" spans="1:33" s="32" customFormat="1" ht="38.25" x14ac:dyDescent="0.25">
      <c r="A485" s="25" t="s">
        <v>1487</v>
      </c>
      <c r="B485" s="26">
        <v>93141500</v>
      </c>
      <c r="C485" s="27" t="s">
        <v>1488</v>
      </c>
      <c r="D485" s="27" t="s">
        <v>4390</v>
      </c>
      <c r="E485" s="26" t="s">
        <v>4398</v>
      </c>
      <c r="F485" s="26" t="s">
        <v>4512</v>
      </c>
      <c r="G485" s="38" t="s">
        <v>4525</v>
      </c>
      <c r="H485" s="36">
        <v>75000000</v>
      </c>
      <c r="I485" s="36">
        <v>75000000</v>
      </c>
      <c r="J485" s="28" t="s">
        <v>4423</v>
      </c>
      <c r="K485" s="28" t="s">
        <v>48</v>
      </c>
      <c r="L485" s="27" t="s">
        <v>1489</v>
      </c>
      <c r="M485" s="27" t="s">
        <v>50</v>
      </c>
      <c r="N485" s="27" t="s">
        <v>1490</v>
      </c>
      <c r="O485" s="27" t="s">
        <v>1491</v>
      </c>
      <c r="P485" s="28" t="s">
        <v>1492</v>
      </c>
      <c r="Q485" s="28" t="s">
        <v>1493</v>
      </c>
      <c r="R485" s="28" t="s">
        <v>1494</v>
      </c>
      <c r="S485" s="28">
        <v>70051002</v>
      </c>
      <c r="T485" s="28" t="s">
        <v>1495</v>
      </c>
      <c r="U485" s="29" t="s">
        <v>1496</v>
      </c>
      <c r="V485" s="29"/>
      <c r="W485" s="28"/>
      <c r="X485" s="30"/>
      <c r="Y485" s="28"/>
      <c r="Z485" s="28"/>
      <c r="AA485" s="31" t="str">
        <f t="shared" si="10"/>
        <v/>
      </c>
      <c r="AB485" s="29"/>
      <c r="AC485" s="29"/>
      <c r="AD485" s="29"/>
      <c r="AE485" s="27" t="s">
        <v>1497</v>
      </c>
      <c r="AF485" s="28" t="s">
        <v>54</v>
      </c>
      <c r="AG485" s="27" t="s">
        <v>487</v>
      </c>
    </row>
    <row r="486" spans="1:33" s="32" customFormat="1" ht="38.25" x14ac:dyDescent="0.25">
      <c r="A486" s="25" t="s">
        <v>1487</v>
      </c>
      <c r="B486" s="26">
        <v>93141500</v>
      </c>
      <c r="C486" s="27" t="s">
        <v>1498</v>
      </c>
      <c r="D486" s="27" t="s">
        <v>4386</v>
      </c>
      <c r="E486" s="26" t="s">
        <v>4398</v>
      </c>
      <c r="F486" s="26" t="s">
        <v>4512</v>
      </c>
      <c r="G486" s="38" t="s">
        <v>4525</v>
      </c>
      <c r="H486" s="36">
        <v>25000000</v>
      </c>
      <c r="I486" s="36">
        <v>25000000</v>
      </c>
      <c r="J486" s="28" t="s">
        <v>4423</v>
      </c>
      <c r="K486" s="28" t="s">
        <v>48</v>
      </c>
      <c r="L486" s="27" t="s">
        <v>1499</v>
      </c>
      <c r="M486" s="27" t="s">
        <v>1069</v>
      </c>
      <c r="N486" s="27" t="s">
        <v>1500</v>
      </c>
      <c r="O486" s="27" t="s">
        <v>1501</v>
      </c>
      <c r="P486" s="28" t="s">
        <v>1492</v>
      </c>
      <c r="Q486" s="28" t="s">
        <v>1493</v>
      </c>
      <c r="R486" s="28" t="s">
        <v>1494</v>
      </c>
      <c r="S486" s="28">
        <v>70051001</v>
      </c>
      <c r="T486" s="28" t="s">
        <v>1502</v>
      </c>
      <c r="U486" s="29" t="s">
        <v>1503</v>
      </c>
      <c r="V486" s="29"/>
      <c r="W486" s="28"/>
      <c r="X486" s="30"/>
      <c r="Y486" s="28"/>
      <c r="Z486" s="28"/>
      <c r="AA486" s="31" t="str">
        <f t="shared" si="10"/>
        <v/>
      </c>
      <c r="AB486" s="29"/>
      <c r="AC486" s="29"/>
      <c r="AD486" s="29"/>
      <c r="AE486" s="27" t="s">
        <v>1504</v>
      </c>
      <c r="AF486" s="28" t="s">
        <v>1505</v>
      </c>
      <c r="AG486" s="27" t="s">
        <v>487</v>
      </c>
    </row>
    <row r="487" spans="1:33" s="32" customFormat="1" ht="38.25" x14ac:dyDescent="0.25">
      <c r="A487" s="25" t="s">
        <v>1487</v>
      </c>
      <c r="B487" s="26">
        <v>93141500</v>
      </c>
      <c r="C487" s="27" t="s">
        <v>1506</v>
      </c>
      <c r="D487" s="27" t="s">
        <v>4390</v>
      </c>
      <c r="E487" s="26" t="s">
        <v>4402</v>
      </c>
      <c r="F487" s="35" t="s">
        <v>4520</v>
      </c>
      <c r="G487" s="38" t="s">
        <v>4525</v>
      </c>
      <c r="H487" s="36">
        <v>50000000</v>
      </c>
      <c r="I487" s="36">
        <v>50000000</v>
      </c>
      <c r="J487" s="28" t="s">
        <v>4423</v>
      </c>
      <c r="K487" s="28" t="s">
        <v>48</v>
      </c>
      <c r="L487" s="27" t="s">
        <v>1507</v>
      </c>
      <c r="M487" s="27" t="s">
        <v>50</v>
      </c>
      <c r="N487" s="27" t="s">
        <v>1508</v>
      </c>
      <c r="O487" s="27" t="s">
        <v>1509</v>
      </c>
      <c r="P487" s="28" t="s">
        <v>1492</v>
      </c>
      <c r="Q487" s="28" t="s">
        <v>1493</v>
      </c>
      <c r="R487" s="28" t="s">
        <v>1510</v>
      </c>
      <c r="S487" s="28">
        <v>70053001</v>
      </c>
      <c r="T487" s="28" t="s">
        <v>1511</v>
      </c>
      <c r="U487" s="29" t="s">
        <v>1512</v>
      </c>
      <c r="V487" s="29"/>
      <c r="W487" s="28"/>
      <c r="X487" s="30"/>
      <c r="Y487" s="28"/>
      <c r="Z487" s="28"/>
      <c r="AA487" s="31" t="str">
        <f t="shared" si="10"/>
        <v/>
      </c>
      <c r="AB487" s="29"/>
      <c r="AC487" s="29"/>
      <c r="AD487" s="29"/>
      <c r="AE487" s="27" t="s">
        <v>1513</v>
      </c>
      <c r="AF487" s="28" t="s">
        <v>54</v>
      </c>
      <c r="AG487" s="27" t="s">
        <v>487</v>
      </c>
    </row>
    <row r="488" spans="1:33" s="32" customFormat="1" ht="38.25" x14ac:dyDescent="0.25">
      <c r="A488" s="25" t="s">
        <v>1487</v>
      </c>
      <c r="B488" s="26">
        <v>93141500</v>
      </c>
      <c r="C488" s="27" t="s">
        <v>1514</v>
      </c>
      <c r="D488" s="27" t="s">
        <v>4391</v>
      </c>
      <c r="E488" s="26" t="s">
        <v>4401</v>
      </c>
      <c r="F488" s="35" t="s">
        <v>4520</v>
      </c>
      <c r="G488" s="38" t="s">
        <v>4525</v>
      </c>
      <c r="H488" s="36">
        <v>50685660</v>
      </c>
      <c r="I488" s="36">
        <v>50685660</v>
      </c>
      <c r="J488" s="28" t="s">
        <v>4423</v>
      </c>
      <c r="K488" s="28" t="s">
        <v>48</v>
      </c>
      <c r="L488" s="27" t="s">
        <v>1499</v>
      </c>
      <c r="M488" s="27" t="s">
        <v>1069</v>
      </c>
      <c r="N488" s="27" t="s">
        <v>1500</v>
      </c>
      <c r="O488" s="27" t="s">
        <v>1501</v>
      </c>
      <c r="P488" s="28" t="s">
        <v>1492</v>
      </c>
      <c r="Q488" s="28" t="s">
        <v>1493</v>
      </c>
      <c r="R488" s="28" t="s">
        <v>1494</v>
      </c>
      <c r="S488" s="28">
        <v>70051001</v>
      </c>
      <c r="T488" s="28" t="s">
        <v>1515</v>
      </c>
      <c r="U488" s="29" t="s">
        <v>1516</v>
      </c>
      <c r="V488" s="29"/>
      <c r="W488" s="28"/>
      <c r="X488" s="30"/>
      <c r="Y488" s="28"/>
      <c r="Z488" s="28"/>
      <c r="AA488" s="31" t="str">
        <f t="shared" si="10"/>
        <v/>
      </c>
      <c r="AB488" s="29"/>
      <c r="AC488" s="29"/>
      <c r="AD488" s="29"/>
      <c r="AE488" s="27" t="s">
        <v>1504</v>
      </c>
      <c r="AF488" s="28" t="s">
        <v>1505</v>
      </c>
      <c r="AG488" s="27" t="s">
        <v>487</v>
      </c>
    </row>
    <row r="489" spans="1:33" s="32" customFormat="1" ht="38.25" x14ac:dyDescent="0.25">
      <c r="A489" s="25" t="s">
        <v>1487</v>
      </c>
      <c r="B489" s="26">
        <v>93141500</v>
      </c>
      <c r="C489" s="27" t="s">
        <v>1517</v>
      </c>
      <c r="D489" s="27" t="s">
        <v>4390</v>
      </c>
      <c r="E489" s="26" t="s">
        <v>4398</v>
      </c>
      <c r="F489" s="35" t="s">
        <v>4520</v>
      </c>
      <c r="G489" s="38" t="s">
        <v>4525</v>
      </c>
      <c r="H489" s="36">
        <v>50000000</v>
      </c>
      <c r="I489" s="36">
        <v>50000000</v>
      </c>
      <c r="J489" s="28" t="s">
        <v>4423</v>
      </c>
      <c r="K489" s="28" t="s">
        <v>48</v>
      </c>
      <c r="L489" s="27" t="s">
        <v>1507</v>
      </c>
      <c r="M489" s="27" t="s">
        <v>50</v>
      </c>
      <c r="N489" s="27" t="s">
        <v>1508</v>
      </c>
      <c r="O489" s="27" t="s">
        <v>1509</v>
      </c>
      <c r="P489" s="28" t="s">
        <v>1492</v>
      </c>
      <c r="Q489" s="28" t="s">
        <v>1510</v>
      </c>
      <c r="R489" s="28" t="s">
        <v>1518</v>
      </c>
      <c r="S489" s="28">
        <v>220056001</v>
      </c>
      <c r="T489" s="28" t="s">
        <v>1519</v>
      </c>
      <c r="U489" s="29" t="s">
        <v>1520</v>
      </c>
      <c r="V489" s="29"/>
      <c r="W489" s="28"/>
      <c r="X489" s="30"/>
      <c r="Y489" s="28"/>
      <c r="Z489" s="28"/>
      <c r="AA489" s="31" t="str">
        <f t="shared" si="10"/>
        <v/>
      </c>
      <c r="AB489" s="29"/>
      <c r="AC489" s="29"/>
      <c r="AD489" s="29"/>
      <c r="AE489" s="27" t="s">
        <v>1513</v>
      </c>
      <c r="AF489" s="28" t="s">
        <v>54</v>
      </c>
      <c r="AG489" s="27" t="s">
        <v>487</v>
      </c>
    </row>
    <row r="490" spans="1:33" s="32" customFormat="1" ht="38.25" x14ac:dyDescent="0.25">
      <c r="A490" s="25" t="s">
        <v>1487</v>
      </c>
      <c r="B490" s="26">
        <v>93141500</v>
      </c>
      <c r="C490" s="27" t="s">
        <v>1521</v>
      </c>
      <c r="D490" s="27" t="s">
        <v>4387</v>
      </c>
      <c r="E490" s="26" t="s">
        <v>4400</v>
      </c>
      <c r="F490" s="26" t="s">
        <v>4512</v>
      </c>
      <c r="G490" s="38" t="s">
        <v>4525</v>
      </c>
      <c r="H490" s="36">
        <v>50000000</v>
      </c>
      <c r="I490" s="36">
        <v>50000000</v>
      </c>
      <c r="J490" s="28" t="s">
        <v>4423</v>
      </c>
      <c r="K490" s="28" t="s">
        <v>48</v>
      </c>
      <c r="L490" s="27" t="s">
        <v>1522</v>
      </c>
      <c r="M490" s="27" t="s">
        <v>50</v>
      </c>
      <c r="N490" s="27" t="s">
        <v>1523</v>
      </c>
      <c r="O490" s="27" t="s">
        <v>1524</v>
      </c>
      <c r="P490" s="28" t="s">
        <v>1492</v>
      </c>
      <c r="Q490" s="28" t="s">
        <v>1510</v>
      </c>
      <c r="R490" s="28" t="s">
        <v>1494</v>
      </c>
      <c r="S490" s="28">
        <v>70051001</v>
      </c>
      <c r="T490" s="28" t="s">
        <v>1525</v>
      </c>
      <c r="U490" s="29" t="s">
        <v>1520</v>
      </c>
      <c r="V490" s="29"/>
      <c r="W490" s="28"/>
      <c r="X490" s="30"/>
      <c r="Y490" s="28"/>
      <c r="Z490" s="28"/>
      <c r="AA490" s="31" t="str">
        <f t="shared" si="10"/>
        <v/>
      </c>
      <c r="AB490" s="29"/>
      <c r="AC490" s="29"/>
      <c r="AD490" s="29"/>
      <c r="AE490" s="27" t="s">
        <v>1522</v>
      </c>
      <c r="AF490" s="28" t="s">
        <v>54</v>
      </c>
      <c r="AG490" s="27" t="s">
        <v>487</v>
      </c>
    </row>
    <row r="491" spans="1:33" s="32" customFormat="1" ht="38.25" x14ac:dyDescent="0.25">
      <c r="A491" s="25" t="s">
        <v>1487</v>
      </c>
      <c r="B491" s="26">
        <v>93141500</v>
      </c>
      <c r="C491" s="27" t="s">
        <v>1526</v>
      </c>
      <c r="D491" s="27" t="s">
        <v>4390</v>
      </c>
      <c r="E491" s="26" t="s">
        <v>4398</v>
      </c>
      <c r="F491" s="35" t="s">
        <v>4520</v>
      </c>
      <c r="G491" s="38" t="s">
        <v>4525</v>
      </c>
      <c r="H491" s="36">
        <v>150000000</v>
      </c>
      <c r="I491" s="36">
        <v>150000000</v>
      </c>
      <c r="J491" s="28" t="s">
        <v>4423</v>
      </c>
      <c r="K491" s="28" t="s">
        <v>48</v>
      </c>
      <c r="L491" s="27" t="s">
        <v>1489</v>
      </c>
      <c r="M491" s="27" t="s">
        <v>50</v>
      </c>
      <c r="N491" s="27" t="s">
        <v>1527</v>
      </c>
      <c r="O491" s="27" t="s">
        <v>1491</v>
      </c>
      <c r="P491" s="28" t="s">
        <v>1492</v>
      </c>
      <c r="Q491" s="28" t="s">
        <v>1518</v>
      </c>
      <c r="R491" s="28" t="s">
        <v>1494</v>
      </c>
      <c r="S491" s="28">
        <v>22005601</v>
      </c>
      <c r="T491" s="28" t="s">
        <v>1528</v>
      </c>
      <c r="U491" s="29" t="s">
        <v>1529</v>
      </c>
      <c r="V491" s="29"/>
      <c r="W491" s="28"/>
      <c r="X491" s="30"/>
      <c r="Y491" s="28"/>
      <c r="Z491" s="28"/>
      <c r="AA491" s="31" t="str">
        <f t="shared" si="10"/>
        <v/>
      </c>
      <c r="AB491" s="29"/>
      <c r="AC491" s="29"/>
      <c r="AD491" s="29"/>
      <c r="AE491" s="27" t="s">
        <v>1497</v>
      </c>
      <c r="AF491" s="28" t="s">
        <v>54</v>
      </c>
      <c r="AG491" s="27" t="s">
        <v>487</v>
      </c>
    </row>
    <row r="492" spans="1:33" s="32" customFormat="1" ht="51" x14ac:dyDescent="0.25">
      <c r="A492" s="25" t="s">
        <v>1487</v>
      </c>
      <c r="B492" s="26">
        <v>93141500</v>
      </c>
      <c r="C492" s="27" t="s">
        <v>1530</v>
      </c>
      <c r="D492" s="27" t="s">
        <v>4390</v>
      </c>
      <c r="E492" s="26" t="s">
        <v>4403</v>
      </c>
      <c r="F492" s="35" t="s">
        <v>4520</v>
      </c>
      <c r="G492" s="38" t="s">
        <v>4525</v>
      </c>
      <c r="H492" s="36">
        <v>50000000</v>
      </c>
      <c r="I492" s="36">
        <v>50000000</v>
      </c>
      <c r="J492" s="28" t="s">
        <v>4423</v>
      </c>
      <c r="K492" s="28" t="s">
        <v>48</v>
      </c>
      <c r="L492" s="27" t="s">
        <v>1522</v>
      </c>
      <c r="M492" s="27" t="s">
        <v>50</v>
      </c>
      <c r="N492" s="27" t="s">
        <v>1523</v>
      </c>
      <c r="O492" s="27" t="s">
        <v>1524</v>
      </c>
      <c r="P492" s="28" t="s">
        <v>1492</v>
      </c>
      <c r="Q492" s="28" t="s">
        <v>1510</v>
      </c>
      <c r="R492" s="28" t="s">
        <v>1510</v>
      </c>
      <c r="S492" s="28">
        <v>70053001</v>
      </c>
      <c r="T492" s="28" t="s">
        <v>1531</v>
      </c>
      <c r="U492" s="29" t="s">
        <v>1532</v>
      </c>
      <c r="V492" s="29"/>
      <c r="W492" s="28"/>
      <c r="X492" s="30"/>
      <c r="Y492" s="28"/>
      <c r="Z492" s="28"/>
      <c r="AA492" s="31" t="str">
        <f t="shared" si="10"/>
        <v/>
      </c>
      <c r="AB492" s="29"/>
      <c r="AC492" s="29"/>
      <c r="AD492" s="29"/>
      <c r="AE492" s="27" t="s">
        <v>1522</v>
      </c>
      <c r="AF492" s="28" t="s">
        <v>54</v>
      </c>
      <c r="AG492" s="27" t="s">
        <v>487</v>
      </c>
    </row>
    <row r="493" spans="1:33" s="32" customFormat="1" ht="127.5" x14ac:dyDescent="0.25">
      <c r="A493" s="25" t="s">
        <v>1533</v>
      </c>
      <c r="B493" s="26">
        <v>93141506</v>
      </c>
      <c r="C493" s="27" t="s">
        <v>1534</v>
      </c>
      <c r="D493" s="27" t="s">
        <v>4383</v>
      </c>
      <c r="E493" s="26" t="s">
        <v>4403</v>
      </c>
      <c r="F493" s="35" t="s">
        <v>4520</v>
      </c>
      <c r="G493" s="39" t="s">
        <v>4526</v>
      </c>
      <c r="H493" s="36">
        <v>281897559</v>
      </c>
      <c r="I493" s="36">
        <v>17748255</v>
      </c>
      <c r="J493" s="28" t="s">
        <v>4424</v>
      </c>
      <c r="K493" s="28" t="s">
        <v>4425</v>
      </c>
      <c r="L493" s="27" t="s">
        <v>1535</v>
      </c>
      <c r="M493" s="27" t="s">
        <v>1536</v>
      </c>
      <c r="N493" s="27" t="s">
        <v>1537</v>
      </c>
      <c r="O493" s="27" t="s">
        <v>1538</v>
      </c>
      <c r="P493" s="28" t="s">
        <v>1539</v>
      </c>
      <c r="Q493" s="28" t="s">
        <v>1540</v>
      </c>
      <c r="R493" s="28" t="s">
        <v>1541</v>
      </c>
      <c r="S493" s="28" t="s">
        <v>1542</v>
      </c>
      <c r="T493" s="28" t="s">
        <v>1543</v>
      </c>
      <c r="U493" s="29" t="s">
        <v>1544</v>
      </c>
      <c r="V493" s="29">
        <v>7861</v>
      </c>
      <c r="W493" s="28">
        <v>19492</v>
      </c>
      <c r="X493" s="30">
        <v>43049</v>
      </c>
      <c r="Y493" s="28" t="s">
        <v>48</v>
      </c>
      <c r="Z493" s="28">
        <v>4600007820</v>
      </c>
      <c r="AA493" s="31">
        <f t="shared" si="10"/>
        <v>1</v>
      </c>
      <c r="AB493" s="29" t="s">
        <v>1545</v>
      </c>
      <c r="AC493" s="29" t="s">
        <v>1546</v>
      </c>
      <c r="AD493" s="29"/>
      <c r="AE493" s="27"/>
      <c r="AF493" s="28" t="s">
        <v>1002</v>
      </c>
      <c r="AG493" s="27" t="s">
        <v>1547</v>
      </c>
    </row>
    <row r="494" spans="1:33" s="32" customFormat="1" ht="127.5" x14ac:dyDescent="0.25">
      <c r="A494" s="25" t="s">
        <v>1533</v>
      </c>
      <c r="B494" s="26">
        <v>93141506</v>
      </c>
      <c r="C494" s="27" t="s">
        <v>1548</v>
      </c>
      <c r="D494" s="27" t="s">
        <v>4383</v>
      </c>
      <c r="E494" s="26" t="s">
        <v>4403</v>
      </c>
      <c r="F494" s="35" t="s">
        <v>4520</v>
      </c>
      <c r="G494" s="39" t="s">
        <v>4526</v>
      </c>
      <c r="H494" s="36">
        <v>1476103512</v>
      </c>
      <c r="I494" s="36">
        <v>99688594</v>
      </c>
      <c r="J494" s="28" t="s">
        <v>4424</v>
      </c>
      <c r="K494" s="28" t="s">
        <v>4425</v>
      </c>
      <c r="L494" s="27" t="s">
        <v>1535</v>
      </c>
      <c r="M494" s="27" t="s">
        <v>1536</v>
      </c>
      <c r="N494" s="27" t="s">
        <v>1537</v>
      </c>
      <c r="O494" s="27" t="s">
        <v>1538</v>
      </c>
      <c r="P494" s="28" t="s">
        <v>1539</v>
      </c>
      <c r="Q494" s="28" t="s">
        <v>1540</v>
      </c>
      <c r="R494" s="28" t="s">
        <v>1541</v>
      </c>
      <c r="S494" s="28" t="s">
        <v>1542</v>
      </c>
      <c r="T494" s="28" t="s">
        <v>1543</v>
      </c>
      <c r="U494" s="29" t="s">
        <v>1544</v>
      </c>
      <c r="V494" s="29">
        <v>7862</v>
      </c>
      <c r="W494" s="28">
        <v>19493</v>
      </c>
      <c r="X494" s="30">
        <v>43049</v>
      </c>
      <c r="Y494" s="28" t="s">
        <v>48</v>
      </c>
      <c r="Z494" s="28">
        <v>4600007891</v>
      </c>
      <c r="AA494" s="31">
        <f t="shared" si="10"/>
        <v>1</v>
      </c>
      <c r="AB494" s="29" t="s">
        <v>1549</v>
      </c>
      <c r="AC494" s="29" t="s">
        <v>1546</v>
      </c>
      <c r="AD494" s="29"/>
      <c r="AE494" s="27"/>
      <c r="AF494" s="28" t="s">
        <v>1002</v>
      </c>
      <c r="AG494" s="27" t="s">
        <v>1547</v>
      </c>
    </row>
    <row r="495" spans="1:33" s="32" customFormat="1" ht="127.5" x14ac:dyDescent="0.25">
      <c r="A495" s="25" t="s">
        <v>1533</v>
      </c>
      <c r="B495" s="26">
        <v>93141506</v>
      </c>
      <c r="C495" s="27" t="s">
        <v>1550</v>
      </c>
      <c r="D495" s="27" t="s">
        <v>4383</v>
      </c>
      <c r="E495" s="26" t="s">
        <v>4403</v>
      </c>
      <c r="F495" s="35" t="s">
        <v>4520</v>
      </c>
      <c r="G495" s="39" t="s">
        <v>4526</v>
      </c>
      <c r="H495" s="36">
        <v>319452883</v>
      </c>
      <c r="I495" s="36">
        <v>21193505</v>
      </c>
      <c r="J495" s="28" t="s">
        <v>4424</v>
      </c>
      <c r="K495" s="28" t="s">
        <v>4425</v>
      </c>
      <c r="L495" s="27" t="s">
        <v>1535</v>
      </c>
      <c r="M495" s="27" t="s">
        <v>1536</v>
      </c>
      <c r="N495" s="27" t="s">
        <v>1537</v>
      </c>
      <c r="O495" s="27" t="s">
        <v>1538</v>
      </c>
      <c r="P495" s="28" t="s">
        <v>1539</v>
      </c>
      <c r="Q495" s="28" t="s">
        <v>1540</v>
      </c>
      <c r="R495" s="28" t="s">
        <v>1541</v>
      </c>
      <c r="S495" s="28" t="s">
        <v>1542</v>
      </c>
      <c r="T495" s="28" t="s">
        <v>1543</v>
      </c>
      <c r="U495" s="29" t="s">
        <v>1544</v>
      </c>
      <c r="V495" s="29">
        <v>7864</v>
      </c>
      <c r="W495" s="28">
        <v>19494</v>
      </c>
      <c r="X495" s="30">
        <v>43049</v>
      </c>
      <c r="Y495" s="28" t="s">
        <v>48</v>
      </c>
      <c r="Z495" s="28">
        <v>4600007800</v>
      </c>
      <c r="AA495" s="31">
        <f t="shared" si="10"/>
        <v>1</v>
      </c>
      <c r="AB495" s="29" t="s">
        <v>1551</v>
      </c>
      <c r="AC495" s="29" t="s">
        <v>1546</v>
      </c>
      <c r="AD495" s="29"/>
      <c r="AE495" s="27"/>
      <c r="AF495" s="28" t="s">
        <v>1002</v>
      </c>
      <c r="AG495" s="27" t="s">
        <v>1547</v>
      </c>
    </row>
    <row r="496" spans="1:33" s="32" customFormat="1" ht="127.5" x14ac:dyDescent="0.25">
      <c r="A496" s="25" t="s">
        <v>1533</v>
      </c>
      <c r="B496" s="26">
        <v>93141506</v>
      </c>
      <c r="C496" s="27" t="s">
        <v>1552</v>
      </c>
      <c r="D496" s="27" t="s">
        <v>4383</v>
      </c>
      <c r="E496" s="26" t="s">
        <v>4403</v>
      </c>
      <c r="F496" s="35" t="s">
        <v>4520</v>
      </c>
      <c r="G496" s="39" t="s">
        <v>4526</v>
      </c>
      <c r="H496" s="36">
        <v>4340528483</v>
      </c>
      <c r="I496" s="36">
        <v>288266452</v>
      </c>
      <c r="J496" s="28" t="s">
        <v>4424</v>
      </c>
      <c r="K496" s="28" t="s">
        <v>4425</v>
      </c>
      <c r="L496" s="27" t="s">
        <v>1535</v>
      </c>
      <c r="M496" s="27" t="s">
        <v>1536</v>
      </c>
      <c r="N496" s="27" t="s">
        <v>1537</v>
      </c>
      <c r="O496" s="27" t="s">
        <v>1538</v>
      </c>
      <c r="P496" s="28" t="s">
        <v>1539</v>
      </c>
      <c r="Q496" s="28" t="s">
        <v>1540</v>
      </c>
      <c r="R496" s="28" t="s">
        <v>1541</v>
      </c>
      <c r="S496" s="28" t="s">
        <v>1542</v>
      </c>
      <c r="T496" s="28" t="s">
        <v>1543</v>
      </c>
      <c r="U496" s="29" t="s">
        <v>1544</v>
      </c>
      <c r="V496" s="29">
        <v>7865</v>
      </c>
      <c r="W496" s="28">
        <v>19496</v>
      </c>
      <c r="X496" s="30">
        <v>43049</v>
      </c>
      <c r="Y496" s="28" t="s">
        <v>48</v>
      </c>
      <c r="Z496" s="28">
        <v>4600007888</v>
      </c>
      <c r="AA496" s="31">
        <f t="shared" si="10"/>
        <v>1</v>
      </c>
      <c r="AB496" s="29" t="s">
        <v>1553</v>
      </c>
      <c r="AC496" s="29" t="s">
        <v>1546</v>
      </c>
      <c r="AD496" s="29"/>
      <c r="AE496" s="27"/>
      <c r="AF496" s="28" t="s">
        <v>1002</v>
      </c>
      <c r="AG496" s="27" t="s">
        <v>1547</v>
      </c>
    </row>
    <row r="497" spans="1:33" s="32" customFormat="1" ht="127.5" x14ac:dyDescent="0.25">
      <c r="A497" s="25" t="s">
        <v>1533</v>
      </c>
      <c r="B497" s="26">
        <v>93141506</v>
      </c>
      <c r="C497" s="27" t="s">
        <v>1554</v>
      </c>
      <c r="D497" s="27" t="s">
        <v>4383</v>
      </c>
      <c r="E497" s="26" t="s">
        <v>4403</v>
      </c>
      <c r="F497" s="35" t="s">
        <v>4520</v>
      </c>
      <c r="G497" s="39" t="s">
        <v>4526</v>
      </c>
      <c r="H497" s="36">
        <v>452218641</v>
      </c>
      <c r="I497" s="36">
        <v>30798443</v>
      </c>
      <c r="J497" s="28" t="s">
        <v>4424</v>
      </c>
      <c r="K497" s="28" t="s">
        <v>4425</v>
      </c>
      <c r="L497" s="27" t="s">
        <v>1535</v>
      </c>
      <c r="M497" s="27" t="s">
        <v>1536</v>
      </c>
      <c r="N497" s="27" t="s">
        <v>1537</v>
      </c>
      <c r="O497" s="27" t="s">
        <v>1538</v>
      </c>
      <c r="P497" s="28" t="s">
        <v>1539</v>
      </c>
      <c r="Q497" s="28" t="s">
        <v>1540</v>
      </c>
      <c r="R497" s="28" t="s">
        <v>1541</v>
      </c>
      <c r="S497" s="28" t="s">
        <v>1542</v>
      </c>
      <c r="T497" s="28" t="s">
        <v>1543</v>
      </c>
      <c r="U497" s="29" t="s">
        <v>1544</v>
      </c>
      <c r="V497" s="29">
        <v>7868</v>
      </c>
      <c r="W497" s="28">
        <v>19497</v>
      </c>
      <c r="X497" s="30">
        <v>43049</v>
      </c>
      <c r="Y497" s="28" t="s">
        <v>48</v>
      </c>
      <c r="Z497" s="28">
        <v>4600007810</v>
      </c>
      <c r="AA497" s="31">
        <f t="shared" si="10"/>
        <v>1</v>
      </c>
      <c r="AB497" s="29" t="s">
        <v>1555</v>
      </c>
      <c r="AC497" s="29" t="s">
        <v>1546</v>
      </c>
      <c r="AD497" s="29"/>
      <c r="AE497" s="27"/>
      <c r="AF497" s="28" t="s">
        <v>1002</v>
      </c>
      <c r="AG497" s="27" t="s">
        <v>1547</v>
      </c>
    </row>
    <row r="498" spans="1:33" s="32" customFormat="1" ht="127.5" x14ac:dyDescent="0.25">
      <c r="A498" s="25" t="s">
        <v>1533</v>
      </c>
      <c r="B498" s="26">
        <v>93141506</v>
      </c>
      <c r="C498" s="27" t="s">
        <v>1556</v>
      </c>
      <c r="D498" s="27" t="s">
        <v>4383</v>
      </c>
      <c r="E498" s="26" t="s">
        <v>4403</v>
      </c>
      <c r="F498" s="35" t="s">
        <v>4520</v>
      </c>
      <c r="G498" s="39" t="s">
        <v>4526</v>
      </c>
      <c r="H498" s="36">
        <v>814802912</v>
      </c>
      <c r="I498" s="36">
        <v>55332795</v>
      </c>
      <c r="J498" s="28" t="s">
        <v>4424</v>
      </c>
      <c r="K498" s="28" t="s">
        <v>4425</v>
      </c>
      <c r="L498" s="27" t="s">
        <v>1535</v>
      </c>
      <c r="M498" s="27" t="s">
        <v>1536</v>
      </c>
      <c r="N498" s="27" t="s">
        <v>1537</v>
      </c>
      <c r="O498" s="27" t="s">
        <v>1538</v>
      </c>
      <c r="P498" s="28" t="s">
        <v>1539</v>
      </c>
      <c r="Q498" s="28" t="s">
        <v>1540</v>
      </c>
      <c r="R498" s="28" t="s">
        <v>1541</v>
      </c>
      <c r="S498" s="28" t="s">
        <v>1542</v>
      </c>
      <c r="T498" s="28" t="s">
        <v>1543</v>
      </c>
      <c r="U498" s="29" t="s">
        <v>1544</v>
      </c>
      <c r="V498" s="29">
        <v>7869</v>
      </c>
      <c r="W498" s="28">
        <v>19498</v>
      </c>
      <c r="X498" s="30">
        <v>43049</v>
      </c>
      <c r="Y498" s="28" t="s">
        <v>48</v>
      </c>
      <c r="Z498" s="28">
        <v>4600007808</v>
      </c>
      <c r="AA498" s="31">
        <f t="shared" si="10"/>
        <v>1</v>
      </c>
      <c r="AB498" s="29" t="s">
        <v>1557</v>
      </c>
      <c r="AC498" s="29" t="s">
        <v>1546</v>
      </c>
      <c r="AD498" s="29"/>
      <c r="AE498" s="27"/>
      <c r="AF498" s="28" t="s">
        <v>1002</v>
      </c>
      <c r="AG498" s="27" t="s">
        <v>1547</v>
      </c>
    </row>
    <row r="499" spans="1:33" s="32" customFormat="1" ht="127.5" x14ac:dyDescent="0.25">
      <c r="A499" s="25" t="s">
        <v>1533</v>
      </c>
      <c r="B499" s="26">
        <v>93141506</v>
      </c>
      <c r="C499" s="27" t="s">
        <v>1558</v>
      </c>
      <c r="D499" s="27" t="s">
        <v>4383</v>
      </c>
      <c r="E499" s="26" t="s">
        <v>4403</v>
      </c>
      <c r="F499" s="35" t="s">
        <v>4520</v>
      </c>
      <c r="G499" s="39" t="s">
        <v>4526</v>
      </c>
      <c r="H499" s="36">
        <v>708029384</v>
      </c>
      <c r="I499" s="36">
        <v>46980675</v>
      </c>
      <c r="J499" s="28" t="s">
        <v>4424</v>
      </c>
      <c r="K499" s="28" t="s">
        <v>4425</v>
      </c>
      <c r="L499" s="27" t="s">
        <v>1535</v>
      </c>
      <c r="M499" s="27" t="s">
        <v>1536</v>
      </c>
      <c r="N499" s="27" t="s">
        <v>1537</v>
      </c>
      <c r="O499" s="27" t="s">
        <v>1538</v>
      </c>
      <c r="P499" s="28" t="s">
        <v>1539</v>
      </c>
      <c r="Q499" s="28" t="s">
        <v>1540</v>
      </c>
      <c r="R499" s="28" t="s">
        <v>1541</v>
      </c>
      <c r="S499" s="28" t="s">
        <v>1542</v>
      </c>
      <c r="T499" s="28" t="s">
        <v>1543</v>
      </c>
      <c r="U499" s="29" t="s">
        <v>1544</v>
      </c>
      <c r="V499" s="29">
        <v>7872</v>
      </c>
      <c r="W499" s="28">
        <v>19499</v>
      </c>
      <c r="X499" s="30">
        <v>43049</v>
      </c>
      <c r="Y499" s="28" t="s">
        <v>48</v>
      </c>
      <c r="Z499" s="28">
        <v>4600007825</v>
      </c>
      <c r="AA499" s="31">
        <f t="shared" si="10"/>
        <v>1</v>
      </c>
      <c r="AB499" s="29" t="s">
        <v>1559</v>
      </c>
      <c r="AC499" s="29" t="s">
        <v>1546</v>
      </c>
      <c r="AD499" s="29"/>
      <c r="AE499" s="27"/>
      <c r="AF499" s="28" t="s">
        <v>1002</v>
      </c>
      <c r="AG499" s="27" t="s">
        <v>1547</v>
      </c>
    </row>
    <row r="500" spans="1:33" s="32" customFormat="1" ht="127.5" x14ac:dyDescent="0.25">
      <c r="A500" s="25" t="s">
        <v>1533</v>
      </c>
      <c r="B500" s="26">
        <v>93141506</v>
      </c>
      <c r="C500" s="27" t="s">
        <v>1560</v>
      </c>
      <c r="D500" s="27" t="s">
        <v>4383</v>
      </c>
      <c r="E500" s="26" t="s">
        <v>4403</v>
      </c>
      <c r="F500" s="35" t="s">
        <v>4520</v>
      </c>
      <c r="G500" s="39" t="s">
        <v>4526</v>
      </c>
      <c r="H500" s="36">
        <v>472019589</v>
      </c>
      <c r="I500" s="36">
        <v>31320450</v>
      </c>
      <c r="J500" s="28" t="s">
        <v>4424</v>
      </c>
      <c r="K500" s="28" t="s">
        <v>4425</v>
      </c>
      <c r="L500" s="27" t="s">
        <v>1535</v>
      </c>
      <c r="M500" s="27" t="s">
        <v>1536</v>
      </c>
      <c r="N500" s="27" t="s">
        <v>1537</v>
      </c>
      <c r="O500" s="27" t="s">
        <v>1538</v>
      </c>
      <c r="P500" s="28" t="s">
        <v>1539</v>
      </c>
      <c r="Q500" s="28" t="s">
        <v>1540</v>
      </c>
      <c r="R500" s="28" t="s">
        <v>1541</v>
      </c>
      <c r="S500" s="28" t="s">
        <v>1542</v>
      </c>
      <c r="T500" s="28" t="s">
        <v>1543</v>
      </c>
      <c r="U500" s="29" t="s">
        <v>1544</v>
      </c>
      <c r="V500" s="29">
        <v>7874</v>
      </c>
      <c r="W500" s="28">
        <v>19500</v>
      </c>
      <c r="X500" s="30">
        <v>43049</v>
      </c>
      <c r="Y500" s="28" t="s">
        <v>48</v>
      </c>
      <c r="Z500" s="28">
        <v>4600007798</v>
      </c>
      <c r="AA500" s="31">
        <f t="shared" si="10"/>
        <v>1</v>
      </c>
      <c r="AB500" s="29" t="s">
        <v>1561</v>
      </c>
      <c r="AC500" s="29" t="s">
        <v>1546</v>
      </c>
      <c r="AD500" s="29"/>
      <c r="AE500" s="27"/>
      <c r="AF500" s="28" t="s">
        <v>1002</v>
      </c>
      <c r="AG500" s="27" t="s">
        <v>1547</v>
      </c>
    </row>
    <row r="501" spans="1:33" s="32" customFormat="1" ht="127.5" x14ac:dyDescent="0.25">
      <c r="A501" s="25" t="s">
        <v>1533</v>
      </c>
      <c r="B501" s="26">
        <v>93141506</v>
      </c>
      <c r="C501" s="27" t="s">
        <v>1562</v>
      </c>
      <c r="D501" s="27" t="s">
        <v>4383</v>
      </c>
      <c r="E501" s="26" t="s">
        <v>4403</v>
      </c>
      <c r="F501" s="35" t="s">
        <v>4520</v>
      </c>
      <c r="G501" s="39" t="s">
        <v>4526</v>
      </c>
      <c r="H501" s="36">
        <v>602767341</v>
      </c>
      <c r="I501" s="36">
        <v>40925388</v>
      </c>
      <c r="J501" s="28" t="s">
        <v>4424</v>
      </c>
      <c r="K501" s="28" t="s">
        <v>4425</v>
      </c>
      <c r="L501" s="27" t="s">
        <v>1535</v>
      </c>
      <c r="M501" s="27" t="s">
        <v>1536</v>
      </c>
      <c r="N501" s="27" t="s">
        <v>1537</v>
      </c>
      <c r="O501" s="27" t="s">
        <v>1538</v>
      </c>
      <c r="P501" s="28" t="s">
        <v>1539</v>
      </c>
      <c r="Q501" s="28" t="s">
        <v>1540</v>
      </c>
      <c r="R501" s="28" t="s">
        <v>1541</v>
      </c>
      <c r="S501" s="28" t="s">
        <v>1542</v>
      </c>
      <c r="T501" s="28" t="s">
        <v>1543</v>
      </c>
      <c r="U501" s="29" t="s">
        <v>1544</v>
      </c>
      <c r="V501" s="29">
        <v>7875</v>
      </c>
      <c r="W501" s="28">
        <v>19501</v>
      </c>
      <c r="X501" s="30">
        <v>43049</v>
      </c>
      <c r="Y501" s="28" t="s">
        <v>48</v>
      </c>
      <c r="Z501" s="28">
        <v>4600007823</v>
      </c>
      <c r="AA501" s="31">
        <f t="shared" si="10"/>
        <v>1</v>
      </c>
      <c r="AB501" s="29" t="s">
        <v>1563</v>
      </c>
      <c r="AC501" s="29" t="s">
        <v>1546</v>
      </c>
      <c r="AD501" s="29"/>
      <c r="AE501" s="27"/>
      <c r="AF501" s="28" t="s">
        <v>1002</v>
      </c>
      <c r="AG501" s="27" t="s">
        <v>1547</v>
      </c>
    </row>
    <row r="502" spans="1:33" s="32" customFormat="1" ht="127.5" x14ac:dyDescent="0.25">
      <c r="A502" s="25" t="s">
        <v>1533</v>
      </c>
      <c r="B502" s="26">
        <v>93141506</v>
      </c>
      <c r="C502" s="27" t="s">
        <v>1564</v>
      </c>
      <c r="D502" s="27" t="s">
        <v>4383</v>
      </c>
      <c r="E502" s="26" t="s">
        <v>4403</v>
      </c>
      <c r="F502" s="35" t="s">
        <v>4520</v>
      </c>
      <c r="G502" s="39" t="s">
        <v>4526</v>
      </c>
      <c r="H502" s="36">
        <v>1014261793</v>
      </c>
      <c r="I502" s="36">
        <v>68800589</v>
      </c>
      <c r="J502" s="28" t="s">
        <v>4424</v>
      </c>
      <c r="K502" s="28" t="s">
        <v>4425</v>
      </c>
      <c r="L502" s="27" t="s">
        <v>1535</v>
      </c>
      <c r="M502" s="27" t="s">
        <v>1536</v>
      </c>
      <c r="N502" s="27" t="s">
        <v>1537</v>
      </c>
      <c r="O502" s="27" t="s">
        <v>1538</v>
      </c>
      <c r="P502" s="28" t="s">
        <v>1539</v>
      </c>
      <c r="Q502" s="28" t="s">
        <v>1540</v>
      </c>
      <c r="R502" s="28" t="s">
        <v>1541</v>
      </c>
      <c r="S502" s="28" t="s">
        <v>1542</v>
      </c>
      <c r="T502" s="28" t="s">
        <v>1543</v>
      </c>
      <c r="U502" s="29" t="s">
        <v>1544</v>
      </c>
      <c r="V502" s="29">
        <v>7876</v>
      </c>
      <c r="W502" s="28">
        <v>19502</v>
      </c>
      <c r="X502" s="30">
        <v>43049</v>
      </c>
      <c r="Y502" s="28" t="s">
        <v>48</v>
      </c>
      <c r="Z502" s="28">
        <v>4600007829</v>
      </c>
      <c r="AA502" s="31">
        <f t="shared" si="10"/>
        <v>1</v>
      </c>
      <c r="AB502" s="29" t="s">
        <v>1565</v>
      </c>
      <c r="AC502" s="29" t="s">
        <v>1546</v>
      </c>
      <c r="AD502" s="29"/>
      <c r="AE502" s="27"/>
      <c r="AF502" s="28" t="s">
        <v>1002</v>
      </c>
      <c r="AG502" s="27" t="s">
        <v>1547</v>
      </c>
    </row>
    <row r="503" spans="1:33" s="32" customFormat="1" ht="127.5" x14ac:dyDescent="0.25">
      <c r="A503" s="25" t="s">
        <v>1533</v>
      </c>
      <c r="B503" s="26">
        <v>93141506</v>
      </c>
      <c r="C503" s="27" t="s">
        <v>1566</v>
      </c>
      <c r="D503" s="27" t="s">
        <v>4383</v>
      </c>
      <c r="E503" s="26" t="s">
        <v>4403</v>
      </c>
      <c r="F503" s="35" t="s">
        <v>4520</v>
      </c>
      <c r="G503" s="39" t="s">
        <v>4526</v>
      </c>
      <c r="H503" s="36">
        <v>1503402342</v>
      </c>
      <c r="I503" s="36">
        <v>102064605</v>
      </c>
      <c r="J503" s="28" t="s">
        <v>4424</v>
      </c>
      <c r="K503" s="28" t="s">
        <v>4425</v>
      </c>
      <c r="L503" s="27" t="s">
        <v>1535</v>
      </c>
      <c r="M503" s="27" t="s">
        <v>1536</v>
      </c>
      <c r="N503" s="27" t="s">
        <v>1537</v>
      </c>
      <c r="O503" s="27" t="s">
        <v>1538</v>
      </c>
      <c r="P503" s="28" t="s">
        <v>1539</v>
      </c>
      <c r="Q503" s="28" t="s">
        <v>1540</v>
      </c>
      <c r="R503" s="28" t="s">
        <v>1541</v>
      </c>
      <c r="S503" s="28" t="s">
        <v>1542</v>
      </c>
      <c r="T503" s="28" t="s">
        <v>1543</v>
      </c>
      <c r="U503" s="29" t="s">
        <v>1544</v>
      </c>
      <c r="V503" s="29">
        <v>7878</v>
      </c>
      <c r="W503" s="28">
        <v>19503</v>
      </c>
      <c r="X503" s="30">
        <v>43049</v>
      </c>
      <c r="Y503" s="28" t="s">
        <v>48</v>
      </c>
      <c r="Z503" s="28">
        <v>4600007784</v>
      </c>
      <c r="AA503" s="31">
        <f t="shared" si="10"/>
        <v>1</v>
      </c>
      <c r="AB503" s="29" t="s">
        <v>1567</v>
      </c>
      <c r="AC503" s="29" t="s">
        <v>1546</v>
      </c>
      <c r="AD503" s="29"/>
      <c r="AE503" s="27"/>
      <c r="AF503" s="28" t="s">
        <v>1002</v>
      </c>
      <c r="AG503" s="27" t="s">
        <v>1547</v>
      </c>
    </row>
    <row r="504" spans="1:33" s="32" customFormat="1" ht="127.5" x14ac:dyDescent="0.25">
      <c r="A504" s="25" t="s">
        <v>1533</v>
      </c>
      <c r="B504" s="26">
        <v>93141506</v>
      </c>
      <c r="C504" s="27" t="s">
        <v>1568</v>
      </c>
      <c r="D504" s="27" t="s">
        <v>4383</v>
      </c>
      <c r="E504" s="26" t="s">
        <v>4403</v>
      </c>
      <c r="F504" s="35" t="s">
        <v>4520</v>
      </c>
      <c r="G504" s="39" t="s">
        <v>4526</v>
      </c>
      <c r="H504" s="36">
        <v>983685603</v>
      </c>
      <c r="I504" s="36">
        <v>67860975</v>
      </c>
      <c r="J504" s="28" t="s">
        <v>4424</v>
      </c>
      <c r="K504" s="28" t="s">
        <v>4425</v>
      </c>
      <c r="L504" s="27" t="s">
        <v>1535</v>
      </c>
      <c r="M504" s="27" t="s">
        <v>1536</v>
      </c>
      <c r="N504" s="27" t="s">
        <v>1537</v>
      </c>
      <c r="O504" s="27" t="s">
        <v>1538</v>
      </c>
      <c r="P504" s="28" t="s">
        <v>1539</v>
      </c>
      <c r="Q504" s="28" t="s">
        <v>1540</v>
      </c>
      <c r="R504" s="28" t="s">
        <v>1541</v>
      </c>
      <c r="S504" s="28" t="s">
        <v>1542</v>
      </c>
      <c r="T504" s="28" t="s">
        <v>1543</v>
      </c>
      <c r="U504" s="29" t="s">
        <v>1544</v>
      </c>
      <c r="V504" s="29">
        <v>7879</v>
      </c>
      <c r="W504" s="28">
        <v>19504</v>
      </c>
      <c r="X504" s="30">
        <v>43049</v>
      </c>
      <c r="Y504" s="28" t="s">
        <v>48</v>
      </c>
      <c r="Z504" s="28">
        <v>4600007879</v>
      </c>
      <c r="AA504" s="31">
        <f t="shared" si="10"/>
        <v>1</v>
      </c>
      <c r="AB504" s="29" t="s">
        <v>1569</v>
      </c>
      <c r="AC504" s="29" t="s">
        <v>1546</v>
      </c>
      <c r="AD504" s="29"/>
      <c r="AE504" s="27"/>
      <c r="AF504" s="28" t="s">
        <v>1002</v>
      </c>
      <c r="AG504" s="27" t="s">
        <v>1547</v>
      </c>
    </row>
    <row r="505" spans="1:33" s="32" customFormat="1" ht="127.5" x14ac:dyDescent="0.25">
      <c r="A505" s="25" t="s">
        <v>1533</v>
      </c>
      <c r="B505" s="26">
        <v>93141506</v>
      </c>
      <c r="C505" s="27" t="s">
        <v>1570</v>
      </c>
      <c r="D505" s="27" t="s">
        <v>4383</v>
      </c>
      <c r="E505" s="26" t="s">
        <v>4403</v>
      </c>
      <c r="F505" s="35" t="s">
        <v>4520</v>
      </c>
      <c r="G505" s="39" t="s">
        <v>4526</v>
      </c>
      <c r="H505" s="36">
        <v>323209373</v>
      </c>
      <c r="I505" s="36">
        <v>21924315</v>
      </c>
      <c r="J505" s="28" t="s">
        <v>4424</v>
      </c>
      <c r="K505" s="28" t="s">
        <v>4425</v>
      </c>
      <c r="L505" s="27" t="s">
        <v>1535</v>
      </c>
      <c r="M505" s="27" t="s">
        <v>1536</v>
      </c>
      <c r="N505" s="27" t="s">
        <v>1537</v>
      </c>
      <c r="O505" s="27" t="s">
        <v>1538</v>
      </c>
      <c r="P505" s="28" t="s">
        <v>1539</v>
      </c>
      <c r="Q505" s="28" t="s">
        <v>1540</v>
      </c>
      <c r="R505" s="28" t="s">
        <v>1541</v>
      </c>
      <c r="S505" s="28" t="s">
        <v>1542</v>
      </c>
      <c r="T505" s="28" t="s">
        <v>1543</v>
      </c>
      <c r="U505" s="29" t="s">
        <v>1544</v>
      </c>
      <c r="V505" s="29">
        <v>7880</v>
      </c>
      <c r="W505" s="28">
        <v>19505</v>
      </c>
      <c r="X505" s="30">
        <v>43049</v>
      </c>
      <c r="Y505" s="28" t="s">
        <v>48</v>
      </c>
      <c r="Z505" s="28">
        <v>4600007797</v>
      </c>
      <c r="AA505" s="31">
        <f t="shared" si="10"/>
        <v>1</v>
      </c>
      <c r="AB505" s="29" t="s">
        <v>1571</v>
      </c>
      <c r="AC505" s="29" t="s">
        <v>1546</v>
      </c>
      <c r="AD505" s="29"/>
      <c r="AE505" s="27"/>
      <c r="AF505" s="28" t="s">
        <v>1002</v>
      </c>
      <c r="AG505" s="27" t="s">
        <v>1547</v>
      </c>
    </row>
    <row r="506" spans="1:33" s="32" customFormat="1" ht="127.5" x14ac:dyDescent="0.25">
      <c r="A506" s="25" t="s">
        <v>1533</v>
      </c>
      <c r="B506" s="26">
        <v>93141506</v>
      </c>
      <c r="C506" s="27" t="s">
        <v>1572</v>
      </c>
      <c r="D506" s="27" t="s">
        <v>4383</v>
      </c>
      <c r="E506" s="26" t="s">
        <v>4403</v>
      </c>
      <c r="F506" s="35" t="s">
        <v>4520</v>
      </c>
      <c r="G506" s="39" t="s">
        <v>4526</v>
      </c>
      <c r="H506" s="36">
        <v>1112006863</v>
      </c>
      <c r="I506" s="36">
        <v>74501494</v>
      </c>
      <c r="J506" s="28" t="s">
        <v>4424</v>
      </c>
      <c r="K506" s="28" t="s">
        <v>4425</v>
      </c>
      <c r="L506" s="27" t="s">
        <v>1535</v>
      </c>
      <c r="M506" s="27" t="s">
        <v>1536</v>
      </c>
      <c r="N506" s="27" t="s">
        <v>1537</v>
      </c>
      <c r="O506" s="27" t="s">
        <v>1538</v>
      </c>
      <c r="P506" s="28" t="s">
        <v>1539</v>
      </c>
      <c r="Q506" s="28" t="s">
        <v>1540</v>
      </c>
      <c r="R506" s="28" t="s">
        <v>1541</v>
      </c>
      <c r="S506" s="28" t="s">
        <v>1542</v>
      </c>
      <c r="T506" s="28" t="s">
        <v>1543</v>
      </c>
      <c r="U506" s="29" t="s">
        <v>1544</v>
      </c>
      <c r="V506" s="29">
        <v>7881</v>
      </c>
      <c r="W506" s="28">
        <v>19506</v>
      </c>
      <c r="X506" s="30">
        <v>43049</v>
      </c>
      <c r="Y506" s="28" t="s">
        <v>48</v>
      </c>
      <c r="Z506" s="28">
        <v>4600007826</v>
      </c>
      <c r="AA506" s="31">
        <f t="shared" si="10"/>
        <v>1</v>
      </c>
      <c r="AB506" s="29" t="s">
        <v>1573</v>
      </c>
      <c r="AC506" s="29" t="s">
        <v>1546</v>
      </c>
      <c r="AD506" s="29"/>
      <c r="AE506" s="27"/>
      <c r="AF506" s="28" t="s">
        <v>1002</v>
      </c>
      <c r="AG506" s="27" t="s">
        <v>1547</v>
      </c>
    </row>
    <row r="507" spans="1:33" s="32" customFormat="1" ht="127.5" x14ac:dyDescent="0.25">
      <c r="A507" s="25" t="s">
        <v>1533</v>
      </c>
      <c r="B507" s="26">
        <v>93141506</v>
      </c>
      <c r="C507" s="27" t="s">
        <v>1574</v>
      </c>
      <c r="D507" s="27" t="s">
        <v>4383</v>
      </c>
      <c r="E507" s="26" t="s">
        <v>4403</v>
      </c>
      <c r="F507" s="35" t="s">
        <v>4520</v>
      </c>
      <c r="G507" s="39" t="s">
        <v>4526</v>
      </c>
      <c r="H507" s="36">
        <v>2428435227</v>
      </c>
      <c r="I507" s="36">
        <v>166791242</v>
      </c>
      <c r="J507" s="28" t="s">
        <v>4424</v>
      </c>
      <c r="K507" s="28" t="s">
        <v>4425</v>
      </c>
      <c r="L507" s="27" t="s">
        <v>1535</v>
      </c>
      <c r="M507" s="27" t="s">
        <v>1536</v>
      </c>
      <c r="N507" s="27" t="s">
        <v>1537</v>
      </c>
      <c r="O507" s="27" t="s">
        <v>1538</v>
      </c>
      <c r="P507" s="28" t="s">
        <v>1539</v>
      </c>
      <c r="Q507" s="28" t="s">
        <v>1540</v>
      </c>
      <c r="R507" s="28" t="s">
        <v>1541</v>
      </c>
      <c r="S507" s="28" t="s">
        <v>1542</v>
      </c>
      <c r="T507" s="28" t="s">
        <v>1543</v>
      </c>
      <c r="U507" s="29" t="s">
        <v>1544</v>
      </c>
      <c r="V507" s="29">
        <v>7883</v>
      </c>
      <c r="W507" s="28">
        <v>19507</v>
      </c>
      <c r="X507" s="30">
        <v>43049</v>
      </c>
      <c r="Y507" s="28" t="s">
        <v>48</v>
      </c>
      <c r="Z507" s="28">
        <v>4600007849</v>
      </c>
      <c r="AA507" s="31">
        <f t="shared" si="10"/>
        <v>1</v>
      </c>
      <c r="AB507" s="29" t="s">
        <v>1575</v>
      </c>
      <c r="AC507" s="29" t="s">
        <v>1546</v>
      </c>
      <c r="AD507" s="29"/>
      <c r="AE507" s="27"/>
      <c r="AF507" s="28" t="s">
        <v>1002</v>
      </c>
      <c r="AG507" s="27" t="s">
        <v>1547</v>
      </c>
    </row>
    <row r="508" spans="1:33" s="32" customFormat="1" ht="127.5" x14ac:dyDescent="0.25">
      <c r="A508" s="25" t="s">
        <v>1533</v>
      </c>
      <c r="B508" s="26">
        <v>93141506</v>
      </c>
      <c r="C508" s="27" t="s">
        <v>1576</v>
      </c>
      <c r="D508" s="27" t="s">
        <v>4383</v>
      </c>
      <c r="E508" s="26" t="s">
        <v>4403</v>
      </c>
      <c r="F508" s="35" t="s">
        <v>4520</v>
      </c>
      <c r="G508" s="39" t="s">
        <v>4526</v>
      </c>
      <c r="H508" s="36">
        <v>280918477</v>
      </c>
      <c r="I508" s="36">
        <v>18792270</v>
      </c>
      <c r="J508" s="28" t="s">
        <v>4424</v>
      </c>
      <c r="K508" s="28" t="s">
        <v>4425</v>
      </c>
      <c r="L508" s="27" t="s">
        <v>1535</v>
      </c>
      <c r="M508" s="27" t="s">
        <v>1536</v>
      </c>
      <c r="N508" s="27" t="s">
        <v>1537</v>
      </c>
      <c r="O508" s="27" t="s">
        <v>1538</v>
      </c>
      <c r="P508" s="28" t="s">
        <v>1539</v>
      </c>
      <c r="Q508" s="28" t="s">
        <v>1540</v>
      </c>
      <c r="R508" s="28" t="s">
        <v>1541</v>
      </c>
      <c r="S508" s="28" t="s">
        <v>1542</v>
      </c>
      <c r="T508" s="28" t="s">
        <v>1543</v>
      </c>
      <c r="U508" s="29" t="s">
        <v>1544</v>
      </c>
      <c r="V508" s="29">
        <v>7885</v>
      </c>
      <c r="W508" s="28">
        <v>19508</v>
      </c>
      <c r="X508" s="30">
        <v>43049</v>
      </c>
      <c r="Y508" s="28" t="s">
        <v>48</v>
      </c>
      <c r="Z508" s="28">
        <v>4600007787</v>
      </c>
      <c r="AA508" s="31">
        <f t="shared" si="10"/>
        <v>1</v>
      </c>
      <c r="AB508" s="29" t="s">
        <v>1577</v>
      </c>
      <c r="AC508" s="29" t="s">
        <v>1546</v>
      </c>
      <c r="AD508" s="29"/>
      <c r="AE508" s="27"/>
      <c r="AF508" s="28" t="s">
        <v>1002</v>
      </c>
      <c r="AG508" s="27" t="s">
        <v>1547</v>
      </c>
    </row>
    <row r="509" spans="1:33" s="32" customFormat="1" ht="127.5" x14ac:dyDescent="0.25">
      <c r="A509" s="25" t="s">
        <v>1533</v>
      </c>
      <c r="B509" s="26">
        <v>93141506</v>
      </c>
      <c r="C509" s="27" t="s">
        <v>1578</v>
      </c>
      <c r="D509" s="27" t="s">
        <v>4383</v>
      </c>
      <c r="E509" s="26" t="s">
        <v>4403</v>
      </c>
      <c r="F509" s="35" t="s">
        <v>4520</v>
      </c>
      <c r="G509" s="39" t="s">
        <v>4526</v>
      </c>
      <c r="H509" s="36">
        <v>856903483</v>
      </c>
      <c r="I509" s="36">
        <v>57426593</v>
      </c>
      <c r="J509" s="28" t="s">
        <v>4424</v>
      </c>
      <c r="K509" s="28" t="s">
        <v>4425</v>
      </c>
      <c r="L509" s="27" t="s">
        <v>1535</v>
      </c>
      <c r="M509" s="27" t="s">
        <v>1536</v>
      </c>
      <c r="N509" s="27" t="s">
        <v>1537</v>
      </c>
      <c r="O509" s="27" t="s">
        <v>1538</v>
      </c>
      <c r="P509" s="28" t="s">
        <v>1539</v>
      </c>
      <c r="Q509" s="28" t="s">
        <v>1540</v>
      </c>
      <c r="R509" s="28" t="s">
        <v>1541</v>
      </c>
      <c r="S509" s="28" t="s">
        <v>1542</v>
      </c>
      <c r="T509" s="28" t="s">
        <v>1543</v>
      </c>
      <c r="U509" s="29" t="s">
        <v>1544</v>
      </c>
      <c r="V509" s="29">
        <v>7886</v>
      </c>
      <c r="W509" s="28">
        <v>19509</v>
      </c>
      <c r="X509" s="30">
        <v>43049</v>
      </c>
      <c r="Y509" s="28" t="s">
        <v>48</v>
      </c>
      <c r="Z509" s="28">
        <v>4600007870</v>
      </c>
      <c r="AA509" s="31">
        <f t="shared" si="10"/>
        <v>1</v>
      </c>
      <c r="AB509" s="29" t="s">
        <v>1579</v>
      </c>
      <c r="AC509" s="29" t="s">
        <v>1546</v>
      </c>
      <c r="AD509" s="29"/>
      <c r="AE509" s="27"/>
      <c r="AF509" s="28" t="s">
        <v>1002</v>
      </c>
      <c r="AG509" s="27" t="s">
        <v>1547</v>
      </c>
    </row>
    <row r="510" spans="1:33" s="32" customFormat="1" ht="127.5" x14ac:dyDescent="0.25">
      <c r="A510" s="25" t="s">
        <v>1533</v>
      </c>
      <c r="B510" s="26">
        <v>93141506</v>
      </c>
      <c r="C510" s="27" t="s">
        <v>1580</v>
      </c>
      <c r="D510" s="27" t="s">
        <v>4383</v>
      </c>
      <c r="E510" s="26" t="s">
        <v>4403</v>
      </c>
      <c r="F510" s="35" t="s">
        <v>4520</v>
      </c>
      <c r="G510" s="39" t="s">
        <v>4526</v>
      </c>
      <c r="H510" s="36">
        <v>888919709</v>
      </c>
      <c r="I510" s="36">
        <v>59064578</v>
      </c>
      <c r="J510" s="28" t="s">
        <v>4424</v>
      </c>
      <c r="K510" s="28" t="s">
        <v>4425</v>
      </c>
      <c r="L510" s="27" t="s">
        <v>1535</v>
      </c>
      <c r="M510" s="27" t="s">
        <v>1536</v>
      </c>
      <c r="N510" s="27" t="s">
        <v>1537</v>
      </c>
      <c r="O510" s="27" t="s">
        <v>1538</v>
      </c>
      <c r="P510" s="28" t="s">
        <v>1539</v>
      </c>
      <c r="Q510" s="28" t="s">
        <v>1540</v>
      </c>
      <c r="R510" s="28" t="s">
        <v>1541</v>
      </c>
      <c r="S510" s="28" t="s">
        <v>1542</v>
      </c>
      <c r="T510" s="28" t="s">
        <v>1543</v>
      </c>
      <c r="U510" s="29" t="s">
        <v>1544</v>
      </c>
      <c r="V510" s="29">
        <v>7888</v>
      </c>
      <c r="W510" s="28">
        <v>19510</v>
      </c>
      <c r="X510" s="30">
        <v>43049</v>
      </c>
      <c r="Y510" s="28" t="s">
        <v>48</v>
      </c>
      <c r="Z510" s="28">
        <v>4600007853</v>
      </c>
      <c r="AA510" s="31">
        <f t="shared" si="10"/>
        <v>1</v>
      </c>
      <c r="AB510" s="29" t="s">
        <v>1581</v>
      </c>
      <c r="AC510" s="29" t="s">
        <v>1546</v>
      </c>
      <c r="AD510" s="29"/>
      <c r="AE510" s="27"/>
      <c r="AF510" s="28" t="s">
        <v>1002</v>
      </c>
      <c r="AG510" s="27" t="s">
        <v>1547</v>
      </c>
    </row>
    <row r="511" spans="1:33" s="32" customFormat="1" ht="127.5" x14ac:dyDescent="0.25">
      <c r="A511" s="25" t="s">
        <v>1533</v>
      </c>
      <c r="B511" s="26">
        <v>93141506</v>
      </c>
      <c r="C511" s="27" t="s">
        <v>1582</v>
      </c>
      <c r="D511" s="27" t="s">
        <v>4383</v>
      </c>
      <c r="E511" s="26" t="s">
        <v>4403</v>
      </c>
      <c r="F511" s="35" t="s">
        <v>4520</v>
      </c>
      <c r="G511" s="39" t="s">
        <v>4526</v>
      </c>
      <c r="H511" s="36">
        <v>211319083</v>
      </c>
      <c r="I511" s="36">
        <v>14094203</v>
      </c>
      <c r="J511" s="28" t="s">
        <v>4424</v>
      </c>
      <c r="K511" s="28" t="s">
        <v>4425</v>
      </c>
      <c r="L511" s="27" t="s">
        <v>1535</v>
      </c>
      <c r="M511" s="27" t="s">
        <v>1536</v>
      </c>
      <c r="N511" s="27" t="s">
        <v>1537</v>
      </c>
      <c r="O511" s="27" t="s">
        <v>1538</v>
      </c>
      <c r="P511" s="28" t="s">
        <v>1539</v>
      </c>
      <c r="Q511" s="28" t="s">
        <v>1540</v>
      </c>
      <c r="R511" s="28" t="s">
        <v>1541</v>
      </c>
      <c r="S511" s="28" t="s">
        <v>1542</v>
      </c>
      <c r="T511" s="28" t="s">
        <v>1543</v>
      </c>
      <c r="U511" s="29" t="s">
        <v>1544</v>
      </c>
      <c r="V511" s="29">
        <v>7889</v>
      </c>
      <c r="W511" s="28">
        <v>19511</v>
      </c>
      <c r="X511" s="30">
        <v>43049</v>
      </c>
      <c r="Y511" s="28" t="s">
        <v>48</v>
      </c>
      <c r="Z511" s="28">
        <v>4600007799</v>
      </c>
      <c r="AA511" s="31">
        <f t="shared" si="10"/>
        <v>1</v>
      </c>
      <c r="AB511" s="29" t="s">
        <v>1583</v>
      </c>
      <c r="AC511" s="29" t="s">
        <v>1546</v>
      </c>
      <c r="AD511" s="29"/>
      <c r="AE511" s="27"/>
      <c r="AF511" s="28" t="s">
        <v>1002</v>
      </c>
      <c r="AG511" s="27" t="s">
        <v>1547</v>
      </c>
    </row>
    <row r="512" spans="1:33" s="32" customFormat="1" ht="127.5" x14ac:dyDescent="0.25">
      <c r="A512" s="25" t="s">
        <v>1533</v>
      </c>
      <c r="B512" s="26">
        <v>93141506</v>
      </c>
      <c r="C512" s="27" t="s">
        <v>1584</v>
      </c>
      <c r="D512" s="27" t="s">
        <v>4383</v>
      </c>
      <c r="E512" s="26" t="s">
        <v>4403</v>
      </c>
      <c r="F512" s="35" t="s">
        <v>4520</v>
      </c>
      <c r="G512" s="39" t="s">
        <v>4526</v>
      </c>
      <c r="H512" s="36">
        <v>4134085744</v>
      </c>
      <c r="I512" s="36">
        <v>275721278</v>
      </c>
      <c r="J512" s="28" t="s">
        <v>4424</v>
      </c>
      <c r="K512" s="28" t="s">
        <v>4425</v>
      </c>
      <c r="L512" s="27" t="s">
        <v>1535</v>
      </c>
      <c r="M512" s="27" t="s">
        <v>1536</v>
      </c>
      <c r="N512" s="27" t="s">
        <v>1537</v>
      </c>
      <c r="O512" s="27" t="s">
        <v>1538</v>
      </c>
      <c r="P512" s="28" t="s">
        <v>1539</v>
      </c>
      <c r="Q512" s="28" t="s">
        <v>1540</v>
      </c>
      <c r="R512" s="28" t="s">
        <v>1541</v>
      </c>
      <c r="S512" s="28" t="s">
        <v>1542</v>
      </c>
      <c r="T512" s="28" t="s">
        <v>1543</v>
      </c>
      <c r="U512" s="29" t="s">
        <v>1544</v>
      </c>
      <c r="V512" s="29">
        <v>7891</v>
      </c>
      <c r="W512" s="28">
        <v>19513</v>
      </c>
      <c r="X512" s="30">
        <v>43049</v>
      </c>
      <c r="Y512" s="28" t="s">
        <v>48</v>
      </c>
      <c r="Z512" s="28">
        <v>4600007902</v>
      </c>
      <c r="AA512" s="31">
        <f t="shared" si="10"/>
        <v>1</v>
      </c>
      <c r="AB512" s="29" t="s">
        <v>1585</v>
      </c>
      <c r="AC512" s="29" t="s">
        <v>1546</v>
      </c>
      <c r="AD512" s="29"/>
      <c r="AE512" s="27"/>
      <c r="AF512" s="28" t="s">
        <v>1002</v>
      </c>
      <c r="AG512" s="27" t="s">
        <v>1547</v>
      </c>
    </row>
    <row r="513" spans="1:33" s="32" customFormat="1" ht="127.5" x14ac:dyDescent="0.25">
      <c r="A513" s="25" t="s">
        <v>1533</v>
      </c>
      <c r="B513" s="26">
        <v>93141506</v>
      </c>
      <c r="C513" s="27" t="s">
        <v>1586</v>
      </c>
      <c r="D513" s="27" t="s">
        <v>4383</v>
      </c>
      <c r="E513" s="26" t="s">
        <v>4403</v>
      </c>
      <c r="F513" s="35" t="s">
        <v>4520</v>
      </c>
      <c r="G513" s="39" t="s">
        <v>4526</v>
      </c>
      <c r="H513" s="36">
        <v>388462533</v>
      </c>
      <c r="I513" s="36">
        <v>25682769</v>
      </c>
      <c r="J513" s="28" t="s">
        <v>4424</v>
      </c>
      <c r="K513" s="28" t="s">
        <v>4425</v>
      </c>
      <c r="L513" s="27" t="s">
        <v>1535</v>
      </c>
      <c r="M513" s="27" t="s">
        <v>1536</v>
      </c>
      <c r="N513" s="27" t="s">
        <v>1537</v>
      </c>
      <c r="O513" s="27" t="s">
        <v>1538</v>
      </c>
      <c r="P513" s="28" t="s">
        <v>1539</v>
      </c>
      <c r="Q513" s="28" t="s">
        <v>1540</v>
      </c>
      <c r="R513" s="28" t="s">
        <v>1541</v>
      </c>
      <c r="S513" s="28" t="s">
        <v>1542</v>
      </c>
      <c r="T513" s="28" t="s">
        <v>1543</v>
      </c>
      <c r="U513" s="29" t="s">
        <v>1544</v>
      </c>
      <c r="V513" s="29">
        <v>7893</v>
      </c>
      <c r="W513" s="28">
        <v>19514</v>
      </c>
      <c r="X513" s="30">
        <v>43049</v>
      </c>
      <c r="Y513" s="28" t="s">
        <v>48</v>
      </c>
      <c r="Z513" s="28">
        <v>4600007843</v>
      </c>
      <c r="AA513" s="31">
        <f t="shared" si="10"/>
        <v>1</v>
      </c>
      <c r="AB513" s="29" t="s">
        <v>1587</v>
      </c>
      <c r="AC513" s="29" t="s">
        <v>1546</v>
      </c>
      <c r="AD513" s="29"/>
      <c r="AE513" s="27"/>
      <c r="AF513" s="28" t="s">
        <v>1002</v>
      </c>
      <c r="AG513" s="27" t="s">
        <v>1547</v>
      </c>
    </row>
    <row r="514" spans="1:33" s="32" customFormat="1" ht="127.5" x14ac:dyDescent="0.25">
      <c r="A514" s="25" t="s">
        <v>1533</v>
      </c>
      <c r="B514" s="26">
        <v>93141506</v>
      </c>
      <c r="C514" s="27" t="s">
        <v>1588</v>
      </c>
      <c r="D514" s="27" t="s">
        <v>4383</v>
      </c>
      <c r="E514" s="26" t="s">
        <v>4403</v>
      </c>
      <c r="F514" s="35" t="s">
        <v>4520</v>
      </c>
      <c r="G514" s="39" t="s">
        <v>4526</v>
      </c>
      <c r="H514" s="36">
        <v>244887387</v>
      </c>
      <c r="I514" s="36">
        <v>15861600</v>
      </c>
      <c r="J514" s="28" t="s">
        <v>4424</v>
      </c>
      <c r="K514" s="28" t="s">
        <v>4425</v>
      </c>
      <c r="L514" s="27" t="s">
        <v>1535</v>
      </c>
      <c r="M514" s="27" t="s">
        <v>1536</v>
      </c>
      <c r="N514" s="27" t="s">
        <v>1537</v>
      </c>
      <c r="O514" s="27" t="s">
        <v>1538</v>
      </c>
      <c r="P514" s="28" t="s">
        <v>1539</v>
      </c>
      <c r="Q514" s="28" t="s">
        <v>1540</v>
      </c>
      <c r="R514" s="28" t="s">
        <v>1541</v>
      </c>
      <c r="S514" s="28" t="s">
        <v>1542</v>
      </c>
      <c r="T514" s="28" t="s">
        <v>1543</v>
      </c>
      <c r="U514" s="29" t="s">
        <v>1544</v>
      </c>
      <c r="V514" s="29">
        <v>7894</v>
      </c>
      <c r="W514" s="28">
        <v>19515</v>
      </c>
      <c r="X514" s="30">
        <v>43049</v>
      </c>
      <c r="Y514" s="28" t="s">
        <v>48</v>
      </c>
      <c r="Z514" s="28">
        <v>4600007791</v>
      </c>
      <c r="AA514" s="31">
        <f t="shared" si="10"/>
        <v>1</v>
      </c>
      <c r="AB514" s="29" t="s">
        <v>1589</v>
      </c>
      <c r="AC514" s="29" t="s">
        <v>1546</v>
      </c>
      <c r="AD514" s="29"/>
      <c r="AE514" s="27"/>
      <c r="AF514" s="28" t="s">
        <v>1002</v>
      </c>
      <c r="AG514" s="27" t="s">
        <v>1547</v>
      </c>
    </row>
    <row r="515" spans="1:33" s="32" customFormat="1" ht="127.5" x14ac:dyDescent="0.25">
      <c r="A515" s="25" t="s">
        <v>1533</v>
      </c>
      <c r="B515" s="26">
        <v>93141506</v>
      </c>
      <c r="C515" s="27" t="s">
        <v>1590</v>
      </c>
      <c r="D515" s="27" t="s">
        <v>4383</v>
      </c>
      <c r="E515" s="26" t="s">
        <v>4403</v>
      </c>
      <c r="F515" s="35" t="s">
        <v>4520</v>
      </c>
      <c r="G515" s="39" t="s">
        <v>4526</v>
      </c>
      <c r="H515" s="36">
        <v>271773880</v>
      </c>
      <c r="I515" s="36">
        <v>18792270</v>
      </c>
      <c r="J515" s="28" t="s">
        <v>4424</v>
      </c>
      <c r="K515" s="28" t="s">
        <v>4425</v>
      </c>
      <c r="L515" s="27" t="s">
        <v>1535</v>
      </c>
      <c r="M515" s="27" t="s">
        <v>1536</v>
      </c>
      <c r="N515" s="27" t="s">
        <v>1537</v>
      </c>
      <c r="O515" s="27" t="s">
        <v>1538</v>
      </c>
      <c r="P515" s="28" t="s">
        <v>1539</v>
      </c>
      <c r="Q515" s="28" t="s">
        <v>1540</v>
      </c>
      <c r="R515" s="28" t="s">
        <v>1541</v>
      </c>
      <c r="S515" s="28" t="s">
        <v>1542</v>
      </c>
      <c r="T515" s="28" t="s">
        <v>1543</v>
      </c>
      <c r="U515" s="29" t="s">
        <v>1544</v>
      </c>
      <c r="V515" s="29">
        <v>7895</v>
      </c>
      <c r="W515" s="28">
        <v>19517</v>
      </c>
      <c r="X515" s="30">
        <v>43049</v>
      </c>
      <c r="Y515" s="28" t="s">
        <v>48</v>
      </c>
      <c r="Z515" s="28">
        <v>4600007807</v>
      </c>
      <c r="AA515" s="31">
        <f t="shared" si="10"/>
        <v>1</v>
      </c>
      <c r="AB515" s="29" t="s">
        <v>1591</v>
      </c>
      <c r="AC515" s="29" t="s">
        <v>1546</v>
      </c>
      <c r="AD515" s="29"/>
      <c r="AE515" s="27"/>
      <c r="AF515" s="28" t="s">
        <v>1002</v>
      </c>
      <c r="AG515" s="27" t="s">
        <v>1547</v>
      </c>
    </row>
    <row r="516" spans="1:33" s="32" customFormat="1" ht="127.5" x14ac:dyDescent="0.25">
      <c r="A516" s="25" t="s">
        <v>1533</v>
      </c>
      <c r="B516" s="26">
        <v>93141506</v>
      </c>
      <c r="C516" s="27" t="s">
        <v>1592</v>
      </c>
      <c r="D516" s="27" t="s">
        <v>4383</v>
      </c>
      <c r="E516" s="26" t="s">
        <v>4403</v>
      </c>
      <c r="F516" s="35" t="s">
        <v>4520</v>
      </c>
      <c r="G516" s="39" t="s">
        <v>4526</v>
      </c>
      <c r="H516" s="36">
        <v>747328708</v>
      </c>
      <c r="I516" s="36">
        <v>52096349</v>
      </c>
      <c r="J516" s="28" t="s">
        <v>4424</v>
      </c>
      <c r="K516" s="28" t="s">
        <v>4425</v>
      </c>
      <c r="L516" s="27" t="s">
        <v>1535</v>
      </c>
      <c r="M516" s="27" t="s">
        <v>1536</v>
      </c>
      <c r="N516" s="27" t="s">
        <v>1537</v>
      </c>
      <c r="O516" s="27" t="s">
        <v>1538</v>
      </c>
      <c r="P516" s="28" t="s">
        <v>1539</v>
      </c>
      <c r="Q516" s="28" t="s">
        <v>1540</v>
      </c>
      <c r="R516" s="28" t="s">
        <v>1541</v>
      </c>
      <c r="S516" s="28" t="s">
        <v>1542</v>
      </c>
      <c r="T516" s="28" t="s">
        <v>1543</v>
      </c>
      <c r="U516" s="29" t="s">
        <v>1544</v>
      </c>
      <c r="V516" s="29">
        <v>7897</v>
      </c>
      <c r="W516" s="28">
        <v>19518</v>
      </c>
      <c r="X516" s="30">
        <v>43049</v>
      </c>
      <c r="Y516" s="28" t="s">
        <v>48</v>
      </c>
      <c r="Z516" s="28">
        <v>4600007831</v>
      </c>
      <c r="AA516" s="31">
        <f t="shared" si="10"/>
        <v>1</v>
      </c>
      <c r="AB516" s="29" t="s">
        <v>1593</v>
      </c>
      <c r="AC516" s="29" t="s">
        <v>1546</v>
      </c>
      <c r="AD516" s="29"/>
      <c r="AE516" s="27"/>
      <c r="AF516" s="28" t="s">
        <v>1002</v>
      </c>
      <c r="AG516" s="27" t="s">
        <v>1547</v>
      </c>
    </row>
    <row r="517" spans="1:33" s="32" customFormat="1" ht="127.5" x14ac:dyDescent="0.25">
      <c r="A517" s="25" t="s">
        <v>1533</v>
      </c>
      <c r="B517" s="26">
        <v>93141506</v>
      </c>
      <c r="C517" s="27" t="s">
        <v>1594</v>
      </c>
      <c r="D517" s="27" t="s">
        <v>4383</v>
      </c>
      <c r="E517" s="26" t="s">
        <v>4403</v>
      </c>
      <c r="F517" s="35" t="s">
        <v>4520</v>
      </c>
      <c r="G517" s="39" t="s">
        <v>4526</v>
      </c>
      <c r="H517" s="36">
        <v>375908170</v>
      </c>
      <c r="I517" s="36">
        <v>26100375</v>
      </c>
      <c r="J517" s="28" t="s">
        <v>4424</v>
      </c>
      <c r="K517" s="28" t="s">
        <v>4425</v>
      </c>
      <c r="L517" s="27" t="s">
        <v>1535</v>
      </c>
      <c r="M517" s="27" t="s">
        <v>1536</v>
      </c>
      <c r="N517" s="27" t="s">
        <v>1537</v>
      </c>
      <c r="O517" s="27" t="s">
        <v>1538</v>
      </c>
      <c r="P517" s="28" t="s">
        <v>1539</v>
      </c>
      <c r="Q517" s="28" t="s">
        <v>1540</v>
      </c>
      <c r="R517" s="28" t="s">
        <v>1541</v>
      </c>
      <c r="S517" s="28" t="s">
        <v>1542</v>
      </c>
      <c r="T517" s="28" t="s">
        <v>1543</v>
      </c>
      <c r="U517" s="29" t="s">
        <v>1544</v>
      </c>
      <c r="V517" s="29">
        <v>7903</v>
      </c>
      <c r="W517" s="28">
        <v>19520</v>
      </c>
      <c r="X517" s="30">
        <v>43049</v>
      </c>
      <c r="Y517" s="28" t="s">
        <v>48</v>
      </c>
      <c r="Z517" s="28">
        <v>4600007818</v>
      </c>
      <c r="AA517" s="31">
        <f t="shared" si="10"/>
        <v>1</v>
      </c>
      <c r="AB517" s="29" t="s">
        <v>1595</v>
      </c>
      <c r="AC517" s="29" t="s">
        <v>1546</v>
      </c>
      <c r="AD517" s="29"/>
      <c r="AE517" s="27"/>
      <c r="AF517" s="28" t="s">
        <v>1002</v>
      </c>
      <c r="AG517" s="27" t="s">
        <v>1547</v>
      </c>
    </row>
    <row r="518" spans="1:33" s="32" customFormat="1" ht="127.5" x14ac:dyDescent="0.25">
      <c r="A518" s="25" t="s">
        <v>1533</v>
      </c>
      <c r="B518" s="26">
        <v>93141506</v>
      </c>
      <c r="C518" s="27" t="s">
        <v>1596</v>
      </c>
      <c r="D518" s="27" t="s">
        <v>4383</v>
      </c>
      <c r="E518" s="26" t="s">
        <v>4403</v>
      </c>
      <c r="F518" s="35" t="s">
        <v>4520</v>
      </c>
      <c r="G518" s="39" t="s">
        <v>4526</v>
      </c>
      <c r="H518" s="36">
        <v>369612758</v>
      </c>
      <c r="I518" s="36">
        <v>21924315</v>
      </c>
      <c r="J518" s="28" t="s">
        <v>4424</v>
      </c>
      <c r="K518" s="28" t="s">
        <v>4425</v>
      </c>
      <c r="L518" s="27" t="s">
        <v>1535</v>
      </c>
      <c r="M518" s="27" t="s">
        <v>1536</v>
      </c>
      <c r="N518" s="27" t="s">
        <v>1537</v>
      </c>
      <c r="O518" s="27" t="s">
        <v>1538</v>
      </c>
      <c r="P518" s="28" t="s">
        <v>1539</v>
      </c>
      <c r="Q518" s="28" t="s">
        <v>1540</v>
      </c>
      <c r="R518" s="28" t="s">
        <v>1541</v>
      </c>
      <c r="S518" s="28" t="s">
        <v>1542</v>
      </c>
      <c r="T518" s="28" t="s">
        <v>1543</v>
      </c>
      <c r="U518" s="29" t="s">
        <v>1544</v>
      </c>
      <c r="V518" s="29">
        <v>7905</v>
      </c>
      <c r="W518" s="28">
        <v>19521</v>
      </c>
      <c r="X518" s="30">
        <v>43049</v>
      </c>
      <c r="Y518" s="28" t="s">
        <v>48</v>
      </c>
      <c r="Z518" s="28">
        <v>4600007780</v>
      </c>
      <c r="AA518" s="31">
        <f t="shared" si="10"/>
        <v>1</v>
      </c>
      <c r="AB518" s="29" t="s">
        <v>1597</v>
      </c>
      <c r="AC518" s="29" t="s">
        <v>1546</v>
      </c>
      <c r="AD518" s="29"/>
      <c r="AE518" s="27"/>
      <c r="AF518" s="28" t="s">
        <v>1002</v>
      </c>
      <c r="AG518" s="27" t="s">
        <v>1547</v>
      </c>
    </row>
    <row r="519" spans="1:33" s="32" customFormat="1" ht="127.5" x14ac:dyDescent="0.25">
      <c r="A519" s="25" t="s">
        <v>1533</v>
      </c>
      <c r="B519" s="26">
        <v>93141506</v>
      </c>
      <c r="C519" s="27" t="s">
        <v>1598</v>
      </c>
      <c r="D519" s="27" t="s">
        <v>4383</v>
      </c>
      <c r="E519" s="26" t="s">
        <v>4403</v>
      </c>
      <c r="F519" s="35" t="s">
        <v>4520</v>
      </c>
      <c r="G519" s="39" t="s">
        <v>4526</v>
      </c>
      <c r="H519" s="36">
        <v>283724411</v>
      </c>
      <c r="I519" s="36">
        <v>19209876</v>
      </c>
      <c r="J519" s="28" t="s">
        <v>4424</v>
      </c>
      <c r="K519" s="28" t="s">
        <v>4425</v>
      </c>
      <c r="L519" s="27" t="s">
        <v>1535</v>
      </c>
      <c r="M519" s="27" t="s">
        <v>1536</v>
      </c>
      <c r="N519" s="27" t="s">
        <v>1537</v>
      </c>
      <c r="O519" s="27" t="s">
        <v>1538</v>
      </c>
      <c r="P519" s="28" t="s">
        <v>1539</v>
      </c>
      <c r="Q519" s="28" t="s">
        <v>1540</v>
      </c>
      <c r="R519" s="28" t="s">
        <v>1541</v>
      </c>
      <c r="S519" s="28" t="s">
        <v>1542</v>
      </c>
      <c r="T519" s="28" t="s">
        <v>1543</v>
      </c>
      <c r="U519" s="29" t="s">
        <v>1544</v>
      </c>
      <c r="V519" s="29">
        <v>7908</v>
      </c>
      <c r="W519" s="28">
        <v>19524</v>
      </c>
      <c r="X519" s="30">
        <v>43049</v>
      </c>
      <c r="Y519" s="28" t="s">
        <v>48</v>
      </c>
      <c r="Z519" s="28">
        <v>4600007847</v>
      </c>
      <c r="AA519" s="31">
        <f t="shared" si="10"/>
        <v>1</v>
      </c>
      <c r="AB519" s="29" t="s">
        <v>1599</v>
      </c>
      <c r="AC519" s="29" t="s">
        <v>1546</v>
      </c>
      <c r="AD519" s="29"/>
      <c r="AE519" s="27"/>
      <c r="AF519" s="28" t="s">
        <v>1002</v>
      </c>
      <c r="AG519" s="27" t="s">
        <v>1547</v>
      </c>
    </row>
    <row r="520" spans="1:33" s="32" customFormat="1" ht="127.5" x14ac:dyDescent="0.25">
      <c r="A520" s="25" t="s">
        <v>1533</v>
      </c>
      <c r="B520" s="26">
        <v>93141506</v>
      </c>
      <c r="C520" s="27" t="s">
        <v>1600</v>
      </c>
      <c r="D520" s="27" t="s">
        <v>4383</v>
      </c>
      <c r="E520" s="26" t="s">
        <v>4403</v>
      </c>
      <c r="F520" s="35" t="s">
        <v>4520</v>
      </c>
      <c r="G520" s="39" t="s">
        <v>4526</v>
      </c>
      <c r="H520" s="36">
        <v>299014169</v>
      </c>
      <c r="I520" s="36">
        <v>20984702</v>
      </c>
      <c r="J520" s="28" t="s">
        <v>4424</v>
      </c>
      <c r="K520" s="28" t="s">
        <v>4425</v>
      </c>
      <c r="L520" s="27" t="s">
        <v>1535</v>
      </c>
      <c r="M520" s="27" t="s">
        <v>1536</v>
      </c>
      <c r="N520" s="27" t="s">
        <v>1537</v>
      </c>
      <c r="O520" s="27" t="s">
        <v>1538</v>
      </c>
      <c r="P520" s="28" t="s">
        <v>1539</v>
      </c>
      <c r="Q520" s="28" t="s">
        <v>1540</v>
      </c>
      <c r="R520" s="28" t="s">
        <v>1541</v>
      </c>
      <c r="S520" s="28" t="s">
        <v>1542</v>
      </c>
      <c r="T520" s="28" t="s">
        <v>1543</v>
      </c>
      <c r="U520" s="29" t="s">
        <v>1544</v>
      </c>
      <c r="V520" s="29">
        <v>7909</v>
      </c>
      <c r="W520" s="28">
        <v>19525</v>
      </c>
      <c r="X520" s="30">
        <v>43049</v>
      </c>
      <c r="Y520" s="28" t="s">
        <v>48</v>
      </c>
      <c r="Z520" s="28">
        <v>4600007796</v>
      </c>
      <c r="AA520" s="31">
        <f t="shared" si="10"/>
        <v>1</v>
      </c>
      <c r="AB520" s="29" t="s">
        <v>1601</v>
      </c>
      <c r="AC520" s="29" t="s">
        <v>1546</v>
      </c>
      <c r="AD520" s="29"/>
      <c r="AE520" s="27"/>
      <c r="AF520" s="28" t="s">
        <v>1002</v>
      </c>
      <c r="AG520" s="27" t="s">
        <v>1547</v>
      </c>
    </row>
    <row r="521" spans="1:33" s="32" customFormat="1" ht="127.5" x14ac:dyDescent="0.25">
      <c r="A521" s="25" t="s">
        <v>1533</v>
      </c>
      <c r="B521" s="26">
        <v>93141506</v>
      </c>
      <c r="C521" s="27" t="s">
        <v>1602</v>
      </c>
      <c r="D521" s="27" t="s">
        <v>4383</v>
      </c>
      <c r="E521" s="26" t="s">
        <v>4403</v>
      </c>
      <c r="F521" s="35" t="s">
        <v>4520</v>
      </c>
      <c r="G521" s="39" t="s">
        <v>4526</v>
      </c>
      <c r="H521" s="36">
        <v>895881712</v>
      </c>
      <c r="I521" s="36">
        <v>56794416</v>
      </c>
      <c r="J521" s="28" t="s">
        <v>4424</v>
      </c>
      <c r="K521" s="28" t="s">
        <v>4425</v>
      </c>
      <c r="L521" s="27" t="s">
        <v>1535</v>
      </c>
      <c r="M521" s="27" t="s">
        <v>1536</v>
      </c>
      <c r="N521" s="27" t="s">
        <v>1537</v>
      </c>
      <c r="O521" s="27" t="s">
        <v>1538</v>
      </c>
      <c r="P521" s="28" t="s">
        <v>1539</v>
      </c>
      <c r="Q521" s="28" t="s">
        <v>1540</v>
      </c>
      <c r="R521" s="28" t="s">
        <v>1541</v>
      </c>
      <c r="S521" s="28" t="s">
        <v>1542</v>
      </c>
      <c r="T521" s="28" t="s">
        <v>1543</v>
      </c>
      <c r="U521" s="29" t="s">
        <v>1544</v>
      </c>
      <c r="V521" s="29">
        <v>7911</v>
      </c>
      <c r="W521" s="28">
        <v>19526</v>
      </c>
      <c r="X521" s="30">
        <v>43049</v>
      </c>
      <c r="Y521" s="28" t="s">
        <v>48</v>
      </c>
      <c r="Z521" s="28">
        <v>4600007768</v>
      </c>
      <c r="AA521" s="31">
        <f t="shared" si="10"/>
        <v>1</v>
      </c>
      <c r="AB521" s="29" t="s">
        <v>1603</v>
      </c>
      <c r="AC521" s="29" t="s">
        <v>1546</v>
      </c>
      <c r="AD521" s="29"/>
      <c r="AE521" s="27"/>
      <c r="AF521" s="28" t="s">
        <v>1002</v>
      </c>
      <c r="AG521" s="27" t="s">
        <v>1547</v>
      </c>
    </row>
    <row r="522" spans="1:33" s="32" customFormat="1" ht="127.5" x14ac:dyDescent="0.25">
      <c r="A522" s="25" t="s">
        <v>1533</v>
      </c>
      <c r="B522" s="26">
        <v>93141506</v>
      </c>
      <c r="C522" s="27" t="s">
        <v>1604</v>
      </c>
      <c r="D522" s="27" t="s">
        <v>4383</v>
      </c>
      <c r="E522" s="26" t="s">
        <v>4403</v>
      </c>
      <c r="F522" s="35" t="s">
        <v>4520</v>
      </c>
      <c r="G522" s="39" t="s">
        <v>4526</v>
      </c>
      <c r="H522" s="36">
        <v>837747443</v>
      </c>
      <c r="I522" s="36">
        <v>57003219</v>
      </c>
      <c r="J522" s="28" t="s">
        <v>4424</v>
      </c>
      <c r="K522" s="28" t="s">
        <v>4425</v>
      </c>
      <c r="L522" s="27" t="s">
        <v>1535</v>
      </c>
      <c r="M522" s="27" t="s">
        <v>1536</v>
      </c>
      <c r="N522" s="27" t="s">
        <v>1537</v>
      </c>
      <c r="O522" s="27" t="s">
        <v>1538</v>
      </c>
      <c r="P522" s="28" t="s">
        <v>1539</v>
      </c>
      <c r="Q522" s="28" t="s">
        <v>1540</v>
      </c>
      <c r="R522" s="28" t="s">
        <v>1541</v>
      </c>
      <c r="S522" s="28" t="s">
        <v>1542</v>
      </c>
      <c r="T522" s="28" t="s">
        <v>1543</v>
      </c>
      <c r="U522" s="29" t="s">
        <v>1544</v>
      </c>
      <c r="V522" s="29">
        <v>7913</v>
      </c>
      <c r="W522" s="28">
        <v>19527</v>
      </c>
      <c r="X522" s="30">
        <v>43049</v>
      </c>
      <c r="Y522" s="28" t="s">
        <v>48</v>
      </c>
      <c r="Z522" s="28">
        <v>4600007801</v>
      </c>
      <c r="AA522" s="31">
        <f t="shared" si="10"/>
        <v>1</v>
      </c>
      <c r="AB522" s="29" t="s">
        <v>1605</v>
      </c>
      <c r="AC522" s="29" t="s">
        <v>1546</v>
      </c>
      <c r="AD522" s="29"/>
      <c r="AE522" s="27"/>
      <c r="AF522" s="28" t="s">
        <v>1002</v>
      </c>
      <c r="AG522" s="27" t="s">
        <v>1547</v>
      </c>
    </row>
    <row r="523" spans="1:33" s="32" customFormat="1" ht="127.5" x14ac:dyDescent="0.25">
      <c r="A523" s="25" t="s">
        <v>1533</v>
      </c>
      <c r="B523" s="26">
        <v>93141506</v>
      </c>
      <c r="C523" s="27" t="s">
        <v>1606</v>
      </c>
      <c r="D523" s="27" t="s">
        <v>4383</v>
      </c>
      <c r="E523" s="26" t="s">
        <v>4403</v>
      </c>
      <c r="F523" s="35" t="s">
        <v>4520</v>
      </c>
      <c r="G523" s="39" t="s">
        <v>4526</v>
      </c>
      <c r="H523" s="36">
        <v>1600146407</v>
      </c>
      <c r="I523" s="36">
        <v>106176326</v>
      </c>
      <c r="J523" s="28" t="s">
        <v>4424</v>
      </c>
      <c r="K523" s="28" t="s">
        <v>4425</v>
      </c>
      <c r="L523" s="27" t="s">
        <v>1535</v>
      </c>
      <c r="M523" s="27" t="s">
        <v>1536</v>
      </c>
      <c r="N523" s="27" t="s">
        <v>1537</v>
      </c>
      <c r="O523" s="27" t="s">
        <v>1538</v>
      </c>
      <c r="P523" s="28" t="s">
        <v>1539</v>
      </c>
      <c r="Q523" s="28" t="s">
        <v>1540</v>
      </c>
      <c r="R523" s="28" t="s">
        <v>1541</v>
      </c>
      <c r="S523" s="28" t="s">
        <v>1542</v>
      </c>
      <c r="T523" s="28" t="s">
        <v>1543</v>
      </c>
      <c r="U523" s="29" t="s">
        <v>1544</v>
      </c>
      <c r="V523" s="29">
        <v>7917</v>
      </c>
      <c r="W523" s="28">
        <v>19529</v>
      </c>
      <c r="X523" s="30">
        <v>43049</v>
      </c>
      <c r="Y523" s="28" t="s">
        <v>48</v>
      </c>
      <c r="Z523" s="28">
        <v>4600007794</v>
      </c>
      <c r="AA523" s="31">
        <f t="shared" si="10"/>
        <v>1</v>
      </c>
      <c r="AB523" s="29" t="s">
        <v>1607</v>
      </c>
      <c r="AC523" s="29" t="s">
        <v>1546</v>
      </c>
      <c r="AD523" s="29"/>
      <c r="AE523" s="27"/>
      <c r="AF523" s="28" t="s">
        <v>1002</v>
      </c>
      <c r="AG523" s="27" t="s">
        <v>1547</v>
      </c>
    </row>
    <row r="524" spans="1:33" s="32" customFormat="1" ht="127.5" x14ac:dyDescent="0.25">
      <c r="A524" s="25" t="s">
        <v>1533</v>
      </c>
      <c r="B524" s="26">
        <v>93141506</v>
      </c>
      <c r="C524" s="27" t="s">
        <v>1608</v>
      </c>
      <c r="D524" s="27" t="s">
        <v>4383</v>
      </c>
      <c r="E524" s="26" t="s">
        <v>4403</v>
      </c>
      <c r="F524" s="35" t="s">
        <v>4520</v>
      </c>
      <c r="G524" s="39" t="s">
        <v>4526</v>
      </c>
      <c r="H524" s="36">
        <v>375169667</v>
      </c>
      <c r="I524" s="36">
        <v>26517981</v>
      </c>
      <c r="J524" s="28" t="s">
        <v>4424</v>
      </c>
      <c r="K524" s="28" t="s">
        <v>4425</v>
      </c>
      <c r="L524" s="27" t="s">
        <v>1535</v>
      </c>
      <c r="M524" s="27" t="s">
        <v>1536</v>
      </c>
      <c r="N524" s="27" t="s">
        <v>1537</v>
      </c>
      <c r="O524" s="27" t="s">
        <v>1538</v>
      </c>
      <c r="P524" s="28" t="s">
        <v>1539</v>
      </c>
      <c r="Q524" s="28" t="s">
        <v>1540</v>
      </c>
      <c r="R524" s="28" t="s">
        <v>1541</v>
      </c>
      <c r="S524" s="28" t="s">
        <v>1542</v>
      </c>
      <c r="T524" s="28" t="s">
        <v>1543</v>
      </c>
      <c r="U524" s="29" t="s">
        <v>1544</v>
      </c>
      <c r="V524" s="29">
        <v>7918</v>
      </c>
      <c r="W524" s="28">
        <v>19534</v>
      </c>
      <c r="X524" s="30">
        <v>43049</v>
      </c>
      <c r="Y524" s="28" t="s">
        <v>48</v>
      </c>
      <c r="Z524" s="28">
        <v>4600007802</v>
      </c>
      <c r="AA524" s="31">
        <f t="shared" si="10"/>
        <v>1</v>
      </c>
      <c r="AB524" s="29" t="s">
        <v>1609</v>
      </c>
      <c r="AC524" s="29" t="s">
        <v>1546</v>
      </c>
      <c r="AD524" s="29"/>
      <c r="AE524" s="27"/>
      <c r="AF524" s="28" t="s">
        <v>1002</v>
      </c>
      <c r="AG524" s="27" t="s">
        <v>1547</v>
      </c>
    </row>
    <row r="525" spans="1:33" s="32" customFormat="1" ht="127.5" x14ac:dyDescent="0.25">
      <c r="A525" s="25" t="s">
        <v>1533</v>
      </c>
      <c r="B525" s="26">
        <v>93141506</v>
      </c>
      <c r="C525" s="27" t="s">
        <v>1610</v>
      </c>
      <c r="D525" s="27" t="s">
        <v>4383</v>
      </c>
      <c r="E525" s="26" t="s">
        <v>4403</v>
      </c>
      <c r="F525" s="35" t="s">
        <v>4520</v>
      </c>
      <c r="G525" s="39" t="s">
        <v>4526</v>
      </c>
      <c r="H525" s="36">
        <v>626528053</v>
      </c>
      <c r="I525" s="36">
        <v>41629378</v>
      </c>
      <c r="J525" s="28" t="s">
        <v>4424</v>
      </c>
      <c r="K525" s="28" t="s">
        <v>4425</v>
      </c>
      <c r="L525" s="27" t="s">
        <v>1535</v>
      </c>
      <c r="M525" s="27" t="s">
        <v>1536</v>
      </c>
      <c r="N525" s="27" t="s">
        <v>1537</v>
      </c>
      <c r="O525" s="27" t="s">
        <v>1538</v>
      </c>
      <c r="P525" s="28" t="s">
        <v>1539</v>
      </c>
      <c r="Q525" s="28" t="s">
        <v>1540</v>
      </c>
      <c r="R525" s="28" t="s">
        <v>1541</v>
      </c>
      <c r="S525" s="28" t="s">
        <v>1542</v>
      </c>
      <c r="T525" s="28" t="s">
        <v>1543</v>
      </c>
      <c r="U525" s="29" t="s">
        <v>1544</v>
      </c>
      <c r="V525" s="29">
        <v>7919</v>
      </c>
      <c r="W525" s="28">
        <v>19535</v>
      </c>
      <c r="X525" s="30">
        <v>43049</v>
      </c>
      <c r="Y525" s="28" t="s">
        <v>48</v>
      </c>
      <c r="Z525" s="28">
        <v>4600007747</v>
      </c>
      <c r="AA525" s="31">
        <f t="shared" ref="AA525:AA588" si="11">+IF(AND(W525="",X525="",Y525="",Z525=""),"",IF(AND(W525&lt;&gt;"",X525="",Y525="",Z525=""),0%,IF(AND(W525&lt;&gt;"",X525&lt;&gt;"",Y525="",Z525=""),33%,IF(AND(W525&lt;&gt;"",X525&lt;&gt;"",Y525&lt;&gt;"",Z525=""),66%,IF(AND(W525&lt;&gt;"",X525&lt;&gt;"",Y525&lt;&gt;"",Z525&lt;&gt;""),100%,"Información incompleta")))))</f>
        <v>1</v>
      </c>
      <c r="AB525" s="29" t="s">
        <v>1611</v>
      </c>
      <c r="AC525" s="29" t="s">
        <v>1546</v>
      </c>
      <c r="AD525" s="29"/>
      <c r="AE525" s="27"/>
      <c r="AF525" s="28" t="s">
        <v>1002</v>
      </c>
      <c r="AG525" s="27" t="s">
        <v>1547</v>
      </c>
    </row>
    <row r="526" spans="1:33" s="32" customFormat="1" ht="127.5" x14ac:dyDescent="0.25">
      <c r="A526" s="25" t="s">
        <v>1533</v>
      </c>
      <c r="B526" s="26">
        <v>93141506</v>
      </c>
      <c r="C526" s="27" t="s">
        <v>1612</v>
      </c>
      <c r="D526" s="27" t="s">
        <v>4383</v>
      </c>
      <c r="E526" s="26" t="s">
        <v>4403</v>
      </c>
      <c r="F526" s="35" t="s">
        <v>4520</v>
      </c>
      <c r="G526" s="39" t="s">
        <v>4526</v>
      </c>
      <c r="H526" s="36">
        <v>160763268</v>
      </c>
      <c r="I526" s="36">
        <v>10440150</v>
      </c>
      <c r="J526" s="28" t="s">
        <v>4424</v>
      </c>
      <c r="K526" s="28" t="s">
        <v>4425</v>
      </c>
      <c r="L526" s="27" t="s">
        <v>1535</v>
      </c>
      <c r="M526" s="27" t="s">
        <v>1536</v>
      </c>
      <c r="N526" s="27" t="s">
        <v>1537</v>
      </c>
      <c r="O526" s="27" t="s">
        <v>1538</v>
      </c>
      <c r="P526" s="28" t="s">
        <v>1539</v>
      </c>
      <c r="Q526" s="28" t="s">
        <v>1540</v>
      </c>
      <c r="R526" s="28" t="s">
        <v>1541</v>
      </c>
      <c r="S526" s="28" t="s">
        <v>1542</v>
      </c>
      <c r="T526" s="28" t="s">
        <v>1543</v>
      </c>
      <c r="U526" s="29" t="s">
        <v>1544</v>
      </c>
      <c r="V526" s="29">
        <v>7920</v>
      </c>
      <c r="W526" s="28">
        <v>19536</v>
      </c>
      <c r="X526" s="30">
        <v>43049</v>
      </c>
      <c r="Y526" s="28" t="s">
        <v>48</v>
      </c>
      <c r="Z526" s="28">
        <v>4600007760</v>
      </c>
      <c r="AA526" s="31">
        <f t="shared" si="11"/>
        <v>1</v>
      </c>
      <c r="AB526" s="29" t="s">
        <v>1613</v>
      </c>
      <c r="AC526" s="29" t="s">
        <v>1546</v>
      </c>
      <c r="AD526" s="29"/>
      <c r="AE526" s="27"/>
      <c r="AF526" s="28" t="s">
        <v>1002</v>
      </c>
      <c r="AG526" s="27" t="s">
        <v>1547</v>
      </c>
    </row>
    <row r="527" spans="1:33" s="32" customFormat="1" ht="127.5" x14ac:dyDescent="0.25">
      <c r="A527" s="25" t="s">
        <v>1533</v>
      </c>
      <c r="B527" s="26">
        <v>93141506</v>
      </c>
      <c r="C527" s="27" t="s">
        <v>1614</v>
      </c>
      <c r="D527" s="27" t="s">
        <v>4383</v>
      </c>
      <c r="E527" s="26" t="s">
        <v>4403</v>
      </c>
      <c r="F527" s="35" t="s">
        <v>4520</v>
      </c>
      <c r="G527" s="39" t="s">
        <v>4526</v>
      </c>
      <c r="H527" s="36">
        <v>800327967</v>
      </c>
      <c r="I527" s="36">
        <v>54288780</v>
      </c>
      <c r="J527" s="28" t="s">
        <v>4424</v>
      </c>
      <c r="K527" s="28" t="s">
        <v>4425</v>
      </c>
      <c r="L527" s="27" t="s">
        <v>1535</v>
      </c>
      <c r="M527" s="27" t="s">
        <v>1536</v>
      </c>
      <c r="N527" s="27" t="s">
        <v>1537</v>
      </c>
      <c r="O527" s="27" t="s">
        <v>1538</v>
      </c>
      <c r="P527" s="28" t="s">
        <v>1539</v>
      </c>
      <c r="Q527" s="28" t="s">
        <v>1540</v>
      </c>
      <c r="R527" s="28" t="s">
        <v>1541</v>
      </c>
      <c r="S527" s="28" t="s">
        <v>1542</v>
      </c>
      <c r="T527" s="28" t="s">
        <v>1543</v>
      </c>
      <c r="U527" s="29" t="s">
        <v>1544</v>
      </c>
      <c r="V527" s="29">
        <v>7898</v>
      </c>
      <c r="W527" s="28">
        <v>19559</v>
      </c>
      <c r="X527" s="30">
        <v>43049</v>
      </c>
      <c r="Y527" s="28" t="s">
        <v>48</v>
      </c>
      <c r="Z527" s="28">
        <v>4600007874</v>
      </c>
      <c r="AA527" s="31">
        <f t="shared" si="11"/>
        <v>1</v>
      </c>
      <c r="AB527" s="29" t="s">
        <v>1615</v>
      </c>
      <c r="AC527" s="29" t="s">
        <v>1546</v>
      </c>
      <c r="AD527" s="29"/>
      <c r="AE527" s="27"/>
      <c r="AF527" s="28" t="s">
        <v>1002</v>
      </c>
      <c r="AG527" s="27" t="s">
        <v>1547</v>
      </c>
    </row>
    <row r="528" spans="1:33" s="32" customFormat="1" ht="127.5" x14ac:dyDescent="0.25">
      <c r="A528" s="25" t="s">
        <v>1533</v>
      </c>
      <c r="B528" s="26">
        <v>93141506</v>
      </c>
      <c r="C528" s="27" t="s">
        <v>1616</v>
      </c>
      <c r="D528" s="27" t="s">
        <v>4383</v>
      </c>
      <c r="E528" s="26" t="s">
        <v>4403</v>
      </c>
      <c r="F528" s="35" t="s">
        <v>4520</v>
      </c>
      <c r="G528" s="39" t="s">
        <v>4526</v>
      </c>
      <c r="H528" s="36">
        <v>157339863</v>
      </c>
      <c r="I528" s="36">
        <v>10440150</v>
      </c>
      <c r="J528" s="28" t="s">
        <v>4424</v>
      </c>
      <c r="K528" s="28" t="s">
        <v>4425</v>
      </c>
      <c r="L528" s="27" t="s">
        <v>1535</v>
      </c>
      <c r="M528" s="27" t="s">
        <v>1536</v>
      </c>
      <c r="N528" s="27" t="s">
        <v>1537</v>
      </c>
      <c r="O528" s="27" t="s">
        <v>1538</v>
      </c>
      <c r="P528" s="28" t="s">
        <v>1539</v>
      </c>
      <c r="Q528" s="28" t="s">
        <v>1540</v>
      </c>
      <c r="R528" s="28" t="s">
        <v>1541</v>
      </c>
      <c r="S528" s="28" t="s">
        <v>1542</v>
      </c>
      <c r="T528" s="28" t="s">
        <v>1543</v>
      </c>
      <c r="U528" s="29" t="s">
        <v>1544</v>
      </c>
      <c r="V528" s="29">
        <v>7921</v>
      </c>
      <c r="W528" s="28">
        <v>19541</v>
      </c>
      <c r="X528" s="30">
        <v>43049</v>
      </c>
      <c r="Y528" s="28" t="s">
        <v>48</v>
      </c>
      <c r="Z528" s="28">
        <v>4600007833</v>
      </c>
      <c r="AA528" s="31">
        <f t="shared" si="11"/>
        <v>1</v>
      </c>
      <c r="AB528" s="29" t="s">
        <v>1617</v>
      </c>
      <c r="AC528" s="29" t="s">
        <v>1546</v>
      </c>
      <c r="AD528" s="29"/>
      <c r="AE528" s="27"/>
      <c r="AF528" s="28" t="s">
        <v>1002</v>
      </c>
      <c r="AG528" s="27" t="s">
        <v>1547</v>
      </c>
    </row>
    <row r="529" spans="1:33" s="32" customFormat="1" ht="127.5" x14ac:dyDescent="0.25">
      <c r="A529" s="25" t="s">
        <v>1533</v>
      </c>
      <c r="B529" s="26">
        <v>93141506</v>
      </c>
      <c r="C529" s="27" t="s">
        <v>1618</v>
      </c>
      <c r="D529" s="27" t="s">
        <v>4383</v>
      </c>
      <c r="E529" s="26" t="s">
        <v>4403</v>
      </c>
      <c r="F529" s="35" t="s">
        <v>4520</v>
      </c>
      <c r="G529" s="39" t="s">
        <v>4526</v>
      </c>
      <c r="H529" s="36">
        <v>821547976</v>
      </c>
      <c r="I529" s="36">
        <v>54705778</v>
      </c>
      <c r="J529" s="28" t="s">
        <v>4424</v>
      </c>
      <c r="K529" s="28" t="s">
        <v>4425</v>
      </c>
      <c r="L529" s="27" t="s">
        <v>1535</v>
      </c>
      <c r="M529" s="27" t="s">
        <v>1536</v>
      </c>
      <c r="N529" s="27" t="s">
        <v>1537</v>
      </c>
      <c r="O529" s="27" t="s">
        <v>1538</v>
      </c>
      <c r="P529" s="28" t="s">
        <v>1539</v>
      </c>
      <c r="Q529" s="28" t="s">
        <v>1540</v>
      </c>
      <c r="R529" s="28" t="s">
        <v>1541</v>
      </c>
      <c r="S529" s="28" t="s">
        <v>1542</v>
      </c>
      <c r="T529" s="28" t="s">
        <v>1543</v>
      </c>
      <c r="U529" s="29" t="s">
        <v>1544</v>
      </c>
      <c r="V529" s="29">
        <v>7922</v>
      </c>
      <c r="W529" s="28">
        <v>19542</v>
      </c>
      <c r="X529" s="30">
        <v>43049</v>
      </c>
      <c r="Y529" s="28" t="s">
        <v>48</v>
      </c>
      <c r="Z529" s="28">
        <v>4600007804</v>
      </c>
      <c r="AA529" s="31">
        <f t="shared" si="11"/>
        <v>1</v>
      </c>
      <c r="AB529" s="29" t="s">
        <v>1619</v>
      </c>
      <c r="AC529" s="29" t="s">
        <v>1546</v>
      </c>
      <c r="AD529" s="29"/>
      <c r="AE529" s="27"/>
      <c r="AF529" s="28" t="s">
        <v>1002</v>
      </c>
      <c r="AG529" s="27" t="s">
        <v>1547</v>
      </c>
    </row>
    <row r="530" spans="1:33" s="32" customFormat="1" ht="127.5" x14ac:dyDescent="0.25">
      <c r="A530" s="25" t="s">
        <v>1533</v>
      </c>
      <c r="B530" s="26">
        <v>93141506</v>
      </c>
      <c r="C530" s="27" t="s">
        <v>1620</v>
      </c>
      <c r="D530" s="27" t="s">
        <v>4383</v>
      </c>
      <c r="E530" s="26" t="s">
        <v>4403</v>
      </c>
      <c r="F530" s="35" t="s">
        <v>4520</v>
      </c>
      <c r="G530" s="39" t="s">
        <v>4526</v>
      </c>
      <c r="H530" s="36">
        <v>568874622</v>
      </c>
      <c r="I530" s="36">
        <v>39046161</v>
      </c>
      <c r="J530" s="28" t="s">
        <v>4424</v>
      </c>
      <c r="K530" s="28" t="s">
        <v>4425</v>
      </c>
      <c r="L530" s="27" t="s">
        <v>1535</v>
      </c>
      <c r="M530" s="27" t="s">
        <v>1536</v>
      </c>
      <c r="N530" s="27" t="s">
        <v>1537</v>
      </c>
      <c r="O530" s="27" t="s">
        <v>1538</v>
      </c>
      <c r="P530" s="28" t="s">
        <v>1539</v>
      </c>
      <c r="Q530" s="28" t="s">
        <v>1540</v>
      </c>
      <c r="R530" s="28" t="s">
        <v>1541</v>
      </c>
      <c r="S530" s="28" t="s">
        <v>1542</v>
      </c>
      <c r="T530" s="28" t="s">
        <v>1543</v>
      </c>
      <c r="U530" s="29" t="s">
        <v>1544</v>
      </c>
      <c r="V530" s="29">
        <v>7904</v>
      </c>
      <c r="W530" s="28">
        <v>19543</v>
      </c>
      <c r="X530" s="30">
        <v>43049</v>
      </c>
      <c r="Y530" s="28" t="s">
        <v>48</v>
      </c>
      <c r="Z530" s="28">
        <v>4600007821</v>
      </c>
      <c r="AA530" s="31">
        <f t="shared" si="11"/>
        <v>1</v>
      </c>
      <c r="AB530" s="29" t="s">
        <v>1621</v>
      </c>
      <c r="AC530" s="29" t="s">
        <v>1546</v>
      </c>
      <c r="AD530" s="29"/>
      <c r="AE530" s="27"/>
      <c r="AF530" s="28" t="s">
        <v>1002</v>
      </c>
      <c r="AG530" s="27" t="s">
        <v>1547</v>
      </c>
    </row>
    <row r="531" spans="1:33" s="32" customFormat="1" ht="127.5" x14ac:dyDescent="0.25">
      <c r="A531" s="25" t="s">
        <v>1533</v>
      </c>
      <c r="B531" s="26">
        <v>93141506</v>
      </c>
      <c r="C531" s="27" t="s">
        <v>1622</v>
      </c>
      <c r="D531" s="27" t="s">
        <v>4383</v>
      </c>
      <c r="E531" s="26" t="s">
        <v>4403</v>
      </c>
      <c r="F531" s="35" t="s">
        <v>4520</v>
      </c>
      <c r="G531" s="39" t="s">
        <v>4526</v>
      </c>
      <c r="H531" s="36">
        <v>388395803</v>
      </c>
      <c r="I531" s="36">
        <v>26204777</v>
      </c>
      <c r="J531" s="28" t="s">
        <v>4424</v>
      </c>
      <c r="K531" s="28" t="s">
        <v>4425</v>
      </c>
      <c r="L531" s="27" t="s">
        <v>1535</v>
      </c>
      <c r="M531" s="27" t="s">
        <v>1536</v>
      </c>
      <c r="N531" s="27" t="s">
        <v>1537</v>
      </c>
      <c r="O531" s="27" t="s">
        <v>1538</v>
      </c>
      <c r="P531" s="28" t="s">
        <v>1539</v>
      </c>
      <c r="Q531" s="28" t="s">
        <v>1540</v>
      </c>
      <c r="R531" s="28" t="s">
        <v>1541</v>
      </c>
      <c r="S531" s="28" t="s">
        <v>1542</v>
      </c>
      <c r="T531" s="28" t="s">
        <v>1543</v>
      </c>
      <c r="U531" s="29" t="s">
        <v>1544</v>
      </c>
      <c r="V531" s="29">
        <v>7906</v>
      </c>
      <c r="W531" s="28">
        <v>19544</v>
      </c>
      <c r="X531" s="30">
        <v>43049</v>
      </c>
      <c r="Y531" s="28" t="s">
        <v>48</v>
      </c>
      <c r="Z531" s="28">
        <v>4600007811</v>
      </c>
      <c r="AA531" s="31">
        <f t="shared" si="11"/>
        <v>1</v>
      </c>
      <c r="AB531" s="29" t="s">
        <v>1623</v>
      </c>
      <c r="AC531" s="29" t="s">
        <v>1546</v>
      </c>
      <c r="AD531" s="29"/>
      <c r="AE531" s="27"/>
      <c r="AF531" s="28" t="s">
        <v>1002</v>
      </c>
      <c r="AG531" s="27" t="s">
        <v>1547</v>
      </c>
    </row>
    <row r="532" spans="1:33" s="32" customFormat="1" ht="127.5" x14ac:dyDescent="0.25">
      <c r="A532" s="25" t="s">
        <v>1533</v>
      </c>
      <c r="B532" s="26">
        <v>93141506</v>
      </c>
      <c r="C532" s="27" t="s">
        <v>1624</v>
      </c>
      <c r="D532" s="27" t="s">
        <v>4383</v>
      </c>
      <c r="E532" s="26" t="s">
        <v>4403</v>
      </c>
      <c r="F532" s="35" t="s">
        <v>4520</v>
      </c>
      <c r="G532" s="39" t="s">
        <v>4526</v>
      </c>
      <c r="H532" s="36">
        <v>225094902</v>
      </c>
      <c r="I532" s="36">
        <v>15660225</v>
      </c>
      <c r="J532" s="28" t="s">
        <v>4424</v>
      </c>
      <c r="K532" s="28" t="s">
        <v>4425</v>
      </c>
      <c r="L532" s="27" t="s">
        <v>1535</v>
      </c>
      <c r="M532" s="27" t="s">
        <v>1536</v>
      </c>
      <c r="N532" s="27" t="s">
        <v>1537</v>
      </c>
      <c r="O532" s="27" t="s">
        <v>1538</v>
      </c>
      <c r="P532" s="28" t="s">
        <v>1539</v>
      </c>
      <c r="Q532" s="28" t="s">
        <v>1540</v>
      </c>
      <c r="R532" s="28" t="s">
        <v>1541</v>
      </c>
      <c r="S532" s="28" t="s">
        <v>1542</v>
      </c>
      <c r="T532" s="28" t="s">
        <v>1543</v>
      </c>
      <c r="U532" s="29" t="s">
        <v>1544</v>
      </c>
      <c r="V532" s="29">
        <v>7907</v>
      </c>
      <c r="W532" s="28">
        <v>19545</v>
      </c>
      <c r="X532" s="30">
        <v>43049</v>
      </c>
      <c r="Y532" s="28" t="s">
        <v>48</v>
      </c>
      <c r="Z532" s="28">
        <v>4600007773</v>
      </c>
      <c r="AA532" s="31">
        <f t="shared" si="11"/>
        <v>1</v>
      </c>
      <c r="AB532" s="29" t="s">
        <v>1625</v>
      </c>
      <c r="AC532" s="29" t="s">
        <v>1546</v>
      </c>
      <c r="AD532" s="29"/>
      <c r="AE532" s="27"/>
      <c r="AF532" s="28" t="s">
        <v>1002</v>
      </c>
      <c r="AG532" s="27" t="s">
        <v>1547</v>
      </c>
    </row>
    <row r="533" spans="1:33" s="32" customFormat="1" ht="127.5" x14ac:dyDescent="0.25">
      <c r="A533" s="25" t="s">
        <v>1533</v>
      </c>
      <c r="B533" s="26">
        <v>93141506</v>
      </c>
      <c r="C533" s="27" t="s">
        <v>1626</v>
      </c>
      <c r="D533" s="27" t="s">
        <v>4383</v>
      </c>
      <c r="E533" s="26" t="s">
        <v>4403</v>
      </c>
      <c r="F533" s="35" t="s">
        <v>4520</v>
      </c>
      <c r="G533" s="39" t="s">
        <v>4526</v>
      </c>
      <c r="H533" s="36">
        <v>769546125</v>
      </c>
      <c r="I533" s="36">
        <v>52200750</v>
      </c>
      <c r="J533" s="28" t="s">
        <v>4424</v>
      </c>
      <c r="K533" s="28" t="s">
        <v>4425</v>
      </c>
      <c r="L533" s="27" t="s">
        <v>1535</v>
      </c>
      <c r="M533" s="27" t="s">
        <v>1536</v>
      </c>
      <c r="N533" s="27" t="s">
        <v>1537</v>
      </c>
      <c r="O533" s="27" t="s">
        <v>1538</v>
      </c>
      <c r="P533" s="28" t="s">
        <v>1539</v>
      </c>
      <c r="Q533" s="28" t="s">
        <v>1540</v>
      </c>
      <c r="R533" s="28" t="s">
        <v>1541</v>
      </c>
      <c r="S533" s="28" t="s">
        <v>1542</v>
      </c>
      <c r="T533" s="28" t="s">
        <v>1543</v>
      </c>
      <c r="U533" s="29" t="s">
        <v>1544</v>
      </c>
      <c r="V533" s="29">
        <v>7910</v>
      </c>
      <c r="W533" s="28">
        <v>19546</v>
      </c>
      <c r="X533" s="30">
        <v>43049</v>
      </c>
      <c r="Y533" s="28" t="s">
        <v>48</v>
      </c>
      <c r="Z533" s="28">
        <v>4600007893</v>
      </c>
      <c r="AA533" s="31">
        <f t="shared" si="11"/>
        <v>1</v>
      </c>
      <c r="AB533" s="29" t="s">
        <v>1627</v>
      </c>
      <c r="AC533" s="29" t="s">
        <v>1546</v>
      </c>
      <c r="AD533" s="29"/>
      <c r="AE533" s="27"/>
      <c r="AF533" s="28" t="s">
        <v>1002</v>
      </c>
      <c r="AG533" s="27" t="s">
        <v>1547</v>
      </c>
    </row>
    <row r="534" spans="1:33" s="32" customFormat="1" ht="127.5" x14ac:dyDescent="0.25">
      <c r="A534" s="25" t="s">
        <v>1533</v>
      </c>
      <c r="B534" s="26">
        <v>93141506</v>
      </c>
      <c r="C534" s="27" t="s">
        <v>1628</v>
      </c>
      <c r="D534" s="27" t="s">
        <v>4383</v>
      </c>
      <c r="E534" s="26" t="s">
        <v>4403</v>
      </c>
      <c r="F534" s="35" t="s">
        <v>4520</v>
      </c>
      <c r="G534" s="39" t="s">
        <v>4526</v>
      </c>
      <c r="H534" s="36">
        <v>645093439</v>
      </c>
      <c r="I534" s="36">
        <v>42804615</v>
      </c>
      <c r="J534" s="28" t="s">
        <v>4424</v>
      </c>
      <c r="K534" s="28" t="s">
        <v>4425</v>
      </c>
      <c r="L534" s="27" t="s">
        <v>1535</v>
      </c>
      <c r="M534" s="27" t="s">
        <v>1536</v>
      </c>
      <c r="N534" s="27" t="s">
        <v>1537</v>
      </c>
      <c r="O534" s="27" t="s">
        <v>1538</v>
      </c>
      <c r="P534" s="28" t="s">
        <v>1539</v>
      </c>
      <c r="Q534" s="28" t="s">
        <v>1540</v>
      </c>
      <c r="R534" s="28" t="s">
        <v>1541</v>
      </c>
      <c r="S534" s="28" t="s">
        <v>1542</v>
      </c>
      <c r="T534" s="28" t="s">
        <v>1543</v>
      </c>
      <c r="U534" s="29" t="s">
        <v>1544</v>
      </c>
      <c r="V534" s="29">
        <v>7914</v>
      </c>
      <c r="W534" s="28">
        <v>19547</v>
      </c>
      <c r="X534" s="30">
        <v>43049</v>
      </c>
      <c r="Y534" s="28" t="s">
        <v>48</v>
      </c>
      <c r="Z534" s="28">
        <v>4600007894</v>
      </c>
      <c r="AA534" s="31">
        <f t="shared" si="11"/>
        <v>1</v>
      </c>
      <c r="AB534" s="29" t="s">
        <v>1629</v>
      </c>
      <c r="AC534" s="29" t="s">
        <v>1546</v>
      </c>
      <c r="AD534" s="29"/>
      <c r="AE534" s="27"/>
      <c r="AF534" s="28" t="s">
        <v>1002</v>
      </c>
      <c r="AG534" s="27" t="s">
        <v>1547</v>
      </c>
    </row>
    <row r="535" spans="1:33" s="32" customFormat="1" ht="127.5" x14ac:dyDescent="0.25">
      <c r="A535" s="25" t="s">
        <v>1533</v>
      </c>
      <c r="B535" s="26">
        <v>93141506</v>
      </c>
      <c r="C535" s="27" t="s">
        <v>1630</v>
      </c>
      <c r="D535" s="27" t="s">
        <v>4383</v>
      </c>
      <c r="E535" s="26" t="s">
        <v>4403</v>
      </c>
      <c r="F535" s="35" t="s">
        <v>4520</v>
      </c>
      <c r="G535" s="39" t="s">
        <v>4526</v>
      </c>
      <c r="H535" s="36">
        <v>318911358</v>
      </c>
      <c r="I535" s="36">
        <v>20009730</v>
      </c>
      <c r="J535" s="28" t="s">
        <v>4424</v>
      </c>
      <c r="K535" s="28" t="s">
        <v>4425</v>
      </c>
      <c r="L535" s="27" t="s">
        <v>1535</v>
      </c>
      <c r="M535" s="27" t="s">
        <v>1536</v>
      </c>
      <c r="N535" s="27" t="s">
        <v>1537</v>
      </c>
      <c r="O535" s="27" t="s">
        <v>1538</v>
      </c>
      <c r="P535" s="28" t="s">
        <v>1539</v>
      </c>
      <c r="Q535" s="28" t="s">
        <v>1540</v>
      </c>
      <c r="R535" s="28" t="s">
        <v>1541</v>
      </c>
      <c r="S535" s="28" t="s">
        <v>1542</v>
      </c>
      <c r="T535" s="28" t="s">
        <v>1543</v>
      </c>
      <c r="U535" s="29" t="s">
        <v>1544</v>
      </c>
      <c r="V535" s="29">
        <v>7916</v>
      </c>
      <c r="W535" s="28">
        <v>19548</v>
      </c>
      <c r="X535" s="30">
        <v>43049</v>
      </c>
      <c r="Y535" s="28" t="s">
        <v>48</v>
      </c>
      <c r="Z535" s="28">
        <v>4600007838</v>
      </c>
      <c r="AA535" s="31">
        <f t="shared" si="11"/>
        <v>1</v>
      </c>
      <c r="AB535" s="29" t="s">
        <v>1631</v>
      </c>
      <c r="AC535" s="29" t="s">
        <v>1546</v>
      </c>
      <c r="AD535" s="29"/>
      <c r="AE535" s="27"/>
      <c r="AF535" s="28" t="s">
        <v>1002</v>
      </c>
      <c r="AG535" s="27" t="s">
        <v>1547</v>
      </c>
    </row>
    <row r="536" spans="1:33" s="32" customFormat="1" ht="127.5" x14ac:dyDescent="0.25">
      <c r="A536" s="25" t="s">
        <v>1533</v>
      </c>
      <c r="B536" s="26">
        <v>93141506</v>
      </c>
      <c r="C536" s="27" t="s">
        <v>1632</v>
      </c>
      <c r="D536" s="27" t="s">
        <v>4383</v>
      </c>
      <c r="E536" s="26" t="s">
        <v>4403</v>
      </c>
      <c r="F536" s="35" t="s">
        <v>4520</v>
      </c>
      <c r="G536" s="39" t="s">
        <v>4526</v>
      </c>
      <c r="H536" s="36">
        <v>307334201</v>
      </c>
      <c r="I536" s="36">
        <v>20880300</v>
      </c>
      <c r="J536" s="28" t="s">
        <v>4424</v>
      </c>
      <c r="K536" s="28" t="s">
        <v>4425</v>
      </c>
      <c r="L536" s="27" t="s">
        <v>1535</v>
      </c>
      <c r="M536" s="27" t="s">
        <v>1536</v>
      </c>
      <c r="N536" s="27" t="s">
        <v>1537</v>
      </c>
      <c r="O536" s="27" t="s">
        <v>1538</v>
      </c>
      <c r="P536" s="28" t="s">
        <v>1539</v>
      </c>
      <c r="Q536" s="28" t="s">
        <v>1540</v>
      </c>
      <c r="R536" s="28" t="s">
        <v>1541</v>
      </c>
      <c r="S536" s="28" t="s">
        <v>1542</v>
      </c>
      <c r="T536" s="28" t="s">
        <v>1543</v>
      </c>
      <c r="U536" s="29" t="s">
        <v>1544</v>
      </c>
      <c r="V536" s="29">
        <v>7866</v>
      </c>
      <c r="W536" s="28">
        <v>19549</v>
      </c>
      <c r="X536" s="30">
        <v>43049</v>
      </c>
      <c r="Y536" s="28" t="s">
        <v>48</v>
      </c>
      <c r="Z536" s="28">
        <v>4600007762</v>
      </c>
      <c r="AA536" s="31">
        <f t="shared" si="11"/>
        <v>1</v>
      </c>
      <c r="AB536" s="29" t="s">
        <v>1633</v>
      </c>
      <c r="AC536" s="29" t="s">
        <v>1546</v>
      </c>
      <c r="AD536" s="29"/>
      <c r="AE536" s="27"/>
      <c r="AF536" s="28" t="s">
        <v>1002</v>
      </c>
      <c r="AG536" s="27" t="s">
        <v>1547</v>
      </c>
    </row>
    <row r="537" spans="1:33" s="32" customFormat="1" ht="127.5" x14ac:dyDescent="0.25">
      <c r="A537" s="25" t="s">
        <v>1533</v>
      </c>
      <c r="B537" s="26">
        <v>93141506</v>
      </c>
      <c r="C537" s="27" t="s">
        <v>1634</v>
      </c>
      <c r="D537" s="27" t="s">
        <v>4383</v>
      </c>
      <c r="E537" s="26" t="s">
        <v>4403</v>
      </c>
      <c r="F537" s="35" t="s">
        <v>4520</v>
      </c>
      <c r="G537" s="39" t="s">
        <v>4526</v>
      </c>
      <c r="H537" s="36">
        <v>676561412</v>
      </c>
      <c r="I537" s="36">
        <v>44892645</v>
      </c>
      <c r="J537" s="28" t="s">
        <v>4424</v>
      </c>
      <c r="K537" s="28" t="s">
        <v>4425</v>
      </c>
      <c r="L537" s="27" t="s">
        <v>1535</v>
      </c>
      <c r="M537" s="27" t="s">
        <v>1536</v>
      </c>
      <c r="N537" s="27" t="s">
        <v>1537</v>
      </c>
      <c r="O537" s="27" t="s">
        <v>1538</v>
      </c>
      <c r="P537" s="28" t="s">
        <v>1539</v>
      </c>
      <c r="Q537" s="28" t="s">
        <v>1540</v>
      </c>
      <c r="R537" s="28" t="s">
        <v>1541</v>
      </c>
      <c r="S537" s="28" t="s">
        <v>1542</v>
      </c>
      <c r="T537" s="28" t="s">
        <v>1543</v>
      </c>
      <c r="U537" s="29" t="s">
        <v>1544</v>
      </c>
      <c r="V537" s="29">
        <v>7867</v>
      </c>
      <c r="W537" s="28">
        <v>19550</v>
      </c>
      <c r="X537" s="30">
        <v>43049</v>
      </c>
      <c r="Y537" s="28" t="s">
        <v>48</v>
      </c>
      <c r="Z537" s="28">
        <v>4600007764</v>
      </c>
      <c r="AA537" s="31">
        <f t="shared" si="11"/>
        <v>1</v>
      </c>
      <c r="AB537" s="29" t="s">
        <v>1635</v>
      </c>
      <c r="AC537" s="29" t="s">
        <v>1546</v>
      </c>
      <c r="AD537" s="29"/>
      <c r="AE537" s="27"/>
      <c r="AF537" s="28" t="s">
        <v>1002</v>
      </c>
      <c r="AG537" s="27" t="s">
        <v>1547</v>
      </c>
    </row>
    <row r="538" spans="1:33" s="32" customFormat="1" ht="127.5" x14ac:dyDescent="0.25">
      <c r="A538" s="25" t="s">
        <v>1533</v>
      </c>
      <c r="B538" s="26">
        <v>93141506</v>
      </c>
      <c r="C538" s="27" t="s">
        <v>1636</v>
      </c>
      <c r="D538" s="27" t="s">
        <v>4383</v>
      </c>
      <c r="E538" s="26" t="s">
        <v>4403</v>
      </c>
      <c r="F538" s="35" t="s">
        <v>4520</v>
      </c>
      <c r="G538" s="39" t="s">
        <v>4526</v>
      </c>
      <c r="H538" s="36">
        <v>495804515</v>
      </c>
      <c r="I538" s="36">
        <v>32886473</v>
      </c>
      <c r="J538" s="28" t="s">
        <v>4424</v>
      </c>
      <c r="K538" s="28" t="s">
        <v>4425</v>
      </c>
      <c r="L538" s="27" t="s">
        <v>1535</v>
      </c>
      <c r="M538" s="27" t="s">
        <v>1536</v>
      </c>
      <c r="N538" s="27" t="s">
        <v>1537</v>
      </c>
      <c r="O538" s="27" t="s">
        <v>1538</v>
      </c>
      <c r="P538" s="28" t="s">
        <v>1539</v>
      </c>
      <c r="Q538" s="28" t="s">
        <v>1540</v>
      </c>
      <c r="R538" s="28" t="s">
        <v>1541</v>
      </c>
      <c r="S538" s="28" t="s">
        <v>1542</v>
      </c>
      <c r="T538" s="28" t="s">
        <v>1543</v>
      </c>
      <c r="U538" s="29" t="s">
        <v>1544</v>
      </c>
      <c r="V538" s="29">
        <v>7870</v>
      </c>
      <c r="W538" s="28">
        <v>19551</v>
      </c>
      <c r="X538" s="30">
        <v>43049</v>
      </c>
      <c r="Y538" s="28" t="s">
        <v>48</v>
      </c>
      <c r="Z538" s="28">
        <v>4600007803</v>
      </c>
      <c r="AA538" s="31">
        <f t="shared" si="11"/>
        <v>1</v>
      </c>
      <c r="AB538" s="29" t="s">
        <v>1637</v>
      </c>
      <c r="AC538" s="29" t="s">
        <v>1546</v>
      </c>
      <c r="AD538" s="29"/>
      <c r="AE538" s="27"/>
      <c r="AF538" s="28" t="s">
        <v>1002</v>
      </c>
      <c r="AG538" s="27" t="s">
        <v>1547</v>
      </c>
    </row>
    <row r="539" spans="1:33" s="32" customFormat="1" ht="127.5" x14ac:dyDescent="0.25">
      <c r="A539" s="25" t="s">
        <v>1533</v>
      </c>
      <c r="B539" s="26">
        <v>93141506</v>
      </c>
      <c r="C539" s="27" t="s">
        <v>1638</v>
      </c>
      <c r="D539" s="27" t="s">
        <v>4383</v>
      </c>
      <c r="E539" s="26" t="s">
        <v>4403</v>
      </c>
      <c r="F539" s="35" t="s">
        <v>4520</v>
      </c>
      <c r="G539" s="39" t="s">
        <v>4526</v>
      </c>
      <c r="H539" s="36">
        <v>232952567</v>
      </c>
      <c r="I539" s="36">
        <v>15660225</v>
      </c>
      <c r="J539" s="28" t="s">
        <v>4424</v>
      </c>
      <c r="K539" s="28" t="s">
        <v>4425</v>
      </c>
      <c r="L539" s="27" t="s">
        <v>1535</v>
      </c>
      <c r="M539" s="27" t="s">
        <v>1536</v>
      </c>
      <c r="N539" s="27" t="s">
        <v>1537</v>
      </c>
      <c r="O539" s="27" t="s">
        <v>1538</v>
      </c>
      <c r="P539" s="28" t="s">
        <v>1539</v>
      </c>
      <c r="Q539" s="28" t="s">
        <v>1540</v>
      </c>
      <c r="R539" s="28" t="s">
        <v>1541</v>
      </c>
      <c r="S539" s="28" t="s">
        <v>1542</v>
      </c>
      <c r="T539" s="28" t="s">
        <v>1543</v>
      </c>
      <c r="U539" s="29" t="s">
        <v>1544</v>
      </c>
      <c r="V539" s="29">
        <v>7873</v>
      </c>
      <c r="W539" s="28">
        <v>19552</v>
      </c>
      <c r="X539" s="30">
        <v>43049</v>
      </c>
      <c r="Y539" s="28" t="s">
        <v>48</v>
      </c>
      <c r="Z539" s="28">
        <v>4600007809</v>
      </c>
      <c r="AA539" s="31">
        <f t="shared" si="11"/>
        <v>1</v>
      </c>
      <c r="AB539" s="29" t="s">
        <v>1639</v>
      </c>
      <c r="AC539" s="29" t="s">
        <v>1546</v>
      </c>
      <c r="AD539" s="29"/>
      <c r="AE539" s="27"/>
      <c r="AF539" s="28" t="s">
        <v>1002</v>
      </c>
      <c r="AG539" s="27" t="s">
        <v>1547</v>
      </c>
    </row>
    <row r="540" spans="1:33" s="32" customFormat="1" ht="127.5" x14ac:dyDescent="0.25">
      <c r="A540" s="25" t="s">
        <v>1533</v>
      </c>
      <c r="B540" s="26">
        <v>93141506</v>
      </c>
      <c r="C540" s="27" t="s">
        <v>1640</v>
      </c>
      <c r="D540" s="27" t="s">
        <v>4383</v>
      </c>
      <c r="E540" s="26" t="s">
        <v>4403</v>
      </c>
      <c r="F540" s="35" t="s">
        <v>4520</v>
      </c>
      <c r="G540" s="39" t="s">
        <v>4526</v>
      </c>
      <c r="H540" s="36">
        <v>1439396073</v>
      </c>
      <c r="I540" s="36">
        <v>96675789</v>
      </c>
      <c r="J540" s="28" t="s">
        <v>4424</v>
      </c>
      <c r="K540" s="28" t="s">
        <v>4425</v>
      </c>
      <c r="L540" s="27" t="s">
        <v>1535</v>
      </c>
      <c r="M540" s="27" t="s">
        <v>1536</v>
      </c>
      <c r="N540" s="27" t="s">
        <v>1537</v>
      </c>
      <c r="O540" s="27" t="s">
        <v>1538</v>
      </c>
      <c r="P540" s="28" t="s">
        <v>1539</v>
      </c>
      <c r="Q540" s="28" t="s">
        <v>1540</v>
      </c>
      <c r="R540" s="28" t="s">
        <v>1541</v>
      </c>
      <c r="S540" s="28" t="s">
        <v>1542</v>
      </c>
      <c r="T540" s="28" t="s">
        <v>1543</v>
      </c>
      <c r="U540" s="29" t="s">
        <v>1544</v>
      </c>
      <c r="V540" s="29">
        <v>7882</v>
      </c>
      <c r="W540" s="28">
        <v>19553</v>
      </c>
      <c r="X540" s="30">
        <v>43049</v>
      </c>
      <c r="Y540" s="28" t="s">
        <v>48</v>
      </c>
      <c r="Z540" s="28">
        <v>4600007766</v>
      </c>
      <c r="AA540" s="31">
        <f t="shared" si="11"/>
        <v>1</v>
      </c>
      <c r="AB540" s="29" t="s">
        <v>1641</v>
      </c>
      <c r="AC540" s="29" t="s">
        <v>1546</v>
      </c>
      <c r="AD540" s="29"/>
      <c r="AE540" s="27"/>
      <c r="AF540" s="28" t="s">
        <v>1002</v>
      </c>
      <c r="AG540" s="27" t="s">
        <v>1547</v>
      </c>
    </row>
    <row r="541" spans="1:33" s="32" customFormat="1" ht="127.5" x14ac:dyDescent="0.25">
      <c r="A541" s="25" t="s">
        <v>1533</v>
      </c>
      <c r="B541" s="26">
        <v>93141506</v>
      </c>
      <c r="C541" s="27" t="s">
        <v>1642</v>
      </c>
      <c r="D541" s="27" t="s">
        <v>4383</v>
      </c>
      <c r="E541" s="26" t="s">
        <v>4403</v>
      </c>
      <c r="F541" s="35" t="s">
        <v>4520</v>
      </c>
      <c r="G541" s="39" t="s">
        <v>4526</v>
      </c>
      <c r="H541" s="36">
        <v>472019589</v>
      </c>
      <c r="I541" s="36">
        <v>31320450</v>
      </c>
      <c r="J541" s="28" t="s">
        <v>4424</v>
      </c>
      <c r="K541" s="28" t="s">
        <v>4425</v>
      </c>
      <c r="L541" s="27" t="s">
        <v>1535</v>
      </c>
      <c r="M541" s="27" t="s">
        <v>1536</v>
      </c>
      <c r="N541" s="27" t="s">
        <v>1537</v>
      </c>
      <c r="O541" s="27" t="s">
        <v>1538</v>
      </c>
      <c r="P541" s="28" t="s">
        <v>1539</v>
      </c>
      <c r="Q541" s="28" t="s">
        <v>1540</v>
      </c>
      <c r="R541" s="28" t="s">
        <v>1541</v>
      </c>
      <c r="S541" s="28" t="s">
        <v>1542</v>
      </c>
      <c r="T541" s="28" t="s">
        <v>1543</v>
      </c>
      <c r="U541" s="29" t="s">
        <v>1544</v>
      </c>
      <c r="V541" s="29">
        <v>7884</v>
      </c>
      <c r="W541" s="28">
        <v>19554</v>
      </c>
      <c r="X541" s="30">
        <v>43049</v>
      </c>
      <c r="Y541" s="28" t="s">
        <v>48</v>
      </c>
      <c r="Z541" s="28">
        <v>4600007776</v>
      </c>
      <c r="AA541" s="31">
        <f t="shared" si="11"/>
        <v>1</v>
      </c>
      <c r="AB541" s="29" t="s">
        <v>1643</v>
      </c>
      <c r="AC541" s="29" t="s">
        <v>1546</v>
      </c>
      <c r="AD541" s="29"/>
      <c r="AE541" s="27"/>
      <c r="AF541" s="28" t="s">
        <v>1002</v>
      </c>
      <c r="AG541" s="27" t="s">
        <v>1547</v>
      </c>
    </row>
    <row r="542" spans="1:33" s="32" customFormat="1" ht="127.5" x14ac:dyDescent="0.25">
      <c r="A542" s="25" t="s">
        <v>1533</v>
      </c>
      <c r="B542" s="26">
        <v>93141506</v>
      </c>
      <c r="C542" s="27" t="s">
        <v>1644</v>
      </c>
      <c r="D542" s="27" t="s">
        <v>4383</v>
      </c>
      <c r="E542" s="26" t="s">
        <v>4403</v>
      </c>
      <c r="F542" s="35" t="s">
        <v>4520</v>
      </c>
      <c r="G542" s="39" t="s">
        <v>4526</v>
      </c>
      <c r="H542" s="36">
        <v>228572287</v>
      </c>
      <c r="I542" s="36">
        <v>15660225</v>
      </c>
      <c r="J542" s="28" t="s">
        <v>4424</v>
      </c>
      <c r="K542" s="28" t="s">
        <v>4425</v>
      </c>
      <c r="L542" s="27" t="s">
        <v>1535</v>
      </c>
      <c r="M542" s="27" t="s">
        <v>1536</v>
      </c>
      <c r="N542" s="27" t="s">
        <v>1537</v>
      </c>
      <c r="O542" s="27" t="s">
        <v>1538</v>
      </c>
      <c r="P542" s="28" t="s">
        <v>1539</v>
      </c>
      <c r="Q542" s="28" t="s">
        <v>1540</v>
      </c>
      <c r="R542" s="28" t="s">
        <v>1541</v>
      </c>
      <c r="S542" s="28" t="s">
        <v>1542</v>
      </c>
      <c r="T542" s="28" t="s">
        <v>1543</v>
      </c>
      <c r="U542" s="29" t="s">
        <v>1544</v>
      </c>
      <c r="V542" s="29">
        <v>7887</v>
      </c>
      <c r="W542" s="28">
        <v>19555</v>
      </c>
      <c r="X542" s="30">
        <v>43049</v>
      </c>
      <c r="Y542" s="28" t="s">
        <v>48</v>
      </c>
      <c r="Z542" s="28">
        <v>4600007805</v>
      </c>
      <c r="AA542" s="31">
        <f t="shared" si="11"/>
        <v>1</v>
      </c>
      <c r="AB542" s="29" t="s">
        <v>1645</v>
      </c>
      <c r="AC542" s="29" t="s">
        <v>1546</v>
      </c>
      <c r="AD542" s="29"/>
      <c r="AE542" s="27"/>
      <c r="AF542" s="28" t="s">
        <v>1002</v>
      </c>
      <c r="AG542" s="27" t="s">
        <v>1547</v>
      </c>
    </row>
    <row r="543" spans="1:33" s="32" customFormat="1" ht="127.5" x14ac:dyDescent="0.25">
      <c r="A543" s="25" t="s">
        <v>1533</v>
      </c>
      <c r="B543" s="26">
        <v>93141506</v>
      </c>
      <c r="C543" s="27" t="s">
        <v>1646</v>
      </c>
      <c r="D543" s="27" t="s">
        <v>4383</v>
      </c>
      <c r="E543" s="26" t="s">
        <v>4403</v>
      </c>
      <c r="F543" s="35" t="s">
        <v>4520</v>
      </c>
      <c r="G543" s="39" t="s">
        <v>4526</v>
      </c>
      <c r="H543" s="36">
        <v>621768790</v>
      </c>
      <c r="I543" s="36">
        <v>40716585</v>
      </c>
      <c r="J543" s="28" t="s">
        <v>4424</v>
      </c>
      <c r="K543" s="28" t="s">
        <v>4425</v>
      </c>
      <c r="L543" s="27" t="s">
        <v>1535</v>
      </c>
      <c r="M543" s="27" t="s">
        <v>1536</v>
      </c>
      <c r="N543" s="27" t="s">
        <v>1537</v>
      </c>
      <c r="O543" s="27" t="s">
        <v>1538</v>
      </c>
      <c r="P543" s="28" t="s">
        <v>1539</v>
      </c>
      <c r="Q543" s="28" t="s">
        <v>1540</v>
      </c>
      <c r="R543" s="28" t="s">
        <v>1541</v>
      </c>
      <c r="S543" s="28" t="s">
        <v>1542</v>
      </c>
      <c r="T543" s="28" t="s">
        <v>1543</v>
      </c>
      <c r="U543" s="29" t="s">
        <v>1544</v>
      </c>
      <c r="V543" s="29">
        <v>7890</v>
      </c>
      <c r="W543" s="28">
        <v>19556</v>
      </c>
      <c r="X543" s="30">
        <v>43049</v>
      </c>
      <c r="Y543" s="28" t="s">
        <v>48</v>
      </c>
      <c r="Z543" s="28">
        <v>4600007822</v>
      </c>
      <c r="AA543" s="31">
        <f t="shared" si="11"/>
        <v>1</v>
      </c>
      <c r="AB543" s="29" t="s">
        <v>1647</v>
      </c>
      <c r="AC543" s="29" t="s">
        <v>1546</v>
      </c>
      <c r="AD543" s="29"/>
      <c r="AE543" s="27"/>
      <c r="AF543" s="28" t="s">
        <v>1002</v>
      </c>
      <c r="AG543" s="27" t="s">
        <v>1547</v>
      </c>
    </row>
    <row r="544" spans="1:33" s="32" customFormat="1" ht="127.5" x14ac:dyDescent="0.25">
      <c r="A544" s="25" t="s">
        <v>1533</v>
      </c>
      <c r="B544" s="26">
        <v>93141506</v>
      </c>
      <c r="C544" s="27" t="s">
        <v>1648</v>
      </c>
      <c r="D544" s="27" t="s">
        <v>4383</v>
      </c>
      <c r="E544" s="26" t="s">
        <v>4403</v>
      </c>
      <c r="F544" s="35" t="s">
        <v>4520</v>
      </c>
      <c r="G544" s="39" t="s">
        <v>4526</v>
      </c>
      <c r="H544" s="36">
        <v>460020535</v>
      </c>
      <c r="I544" s="36">
        <v>31320450</v>
      </c>
      <c r="J544" s="28" t="s">
        <v>4424</v>
      </c>
      <c r="K544" s="28" t="s">
        <v>4425</v>
      </c>
      <c r="L544" s="27" t="s">
        <v>1535</v>
      </c>
      <c r="M544" s="27" t="s">
        <v>1536</v>
      </c>
      <c r="N544" s="27" t="s">
        <v>1537</v>
      </c>
      <c r="O544" s="27" t="s">
        <v>1538</v>
      </c>
      <c r="P544" s="28" t="s">
        <v>1539</v>
      </c>
      <c r="Q544" s="28" t="s">
        <v>1540</v>
      </c>
      <c r="R544" s="28" t="s">
        <v>1541</v>
      </c>
      <c r="S544" s="28" t="s">
        <v>1542</v>
      </c>
      <c r="T544" s="28" t="s">
        <v>1543</v>
      </c>
      <c r="U544" s="29" t="s">
        <v>1544</v>
      </c>
      <c r="V544" s="29">
        <v>7892</v>
      </c>
      <c r="W544" s="28">
        <v>19557</v>
      </c>
      <c r="X544" s="30">
        <v>43049</v>
      </c>
      <c r="Y544" s="28" t="s">
        <v>48</v>
      </c>
      <c r="Z544" s="28">
        <v>4600007835</v>
      </c>
      <c r="AA544" s="31">
        <f t="shared" si="11"/>
        <v>1</v>
      </c>
      <c r="AB544" s="29" t="s">
        <v>1649</v>
      </c>
      <c r="AC544" s="29" t="s">
        <v>1546</v>
      </c>
      <c r="AD544" s="29"/>
      <c r="AE544" s="27"/>
      <c r="AF544" s="28" t="s">
        <v>1002</v>
      </c>
      <c r="AG544" s="27" t="s">
        <v>1547</v>
      </c>
    </row>
    <row r="545" spans="1:33" s="32" customFormat="1" ht="127.5" x14ac:dyDescent="0.25">
      <c r="A545" s="25" t="s">
        <v>1533</v>
      </c>
      <c r="B545" s="26">
        <v>93141506</v>
      </c>
      <c r="C545" s="27" t="s">
        <v>1650</v>
      </c>
      <c r="D545" s="27" t="s">
        <v>4383</v>
      </c>
      <c r="E545" s="26" t="s">
        <v>4403</v>
      </c>
      <c r="F545" s="35" t="s">
        <v>4520</v>
      </c>
      <c r="G545" s="39" t="s">
        <v>4526</v>
      </c>
      <c r="H545" s="36">
        <v>410710293</v>
      </c>
      <c r="I545" s="36">
        <v>27770799</v>
      </c>
      <c r="J545" s="28" t="s">
        <v>4424</v>
      </c>
      <c r="K545" s="28" t="s">
        <v>4425</v>
      </c>
      <c r="L545" s="27" t="s">
        <v>1535</v>
      </c>
      <c r="M545" s="27" t="s">
        <v>1536</v>
      </c>
      <c r="N545" s="27" t="s">
        <v>1537</v>
      </c>
      <c r="O545" s="27" t="s">
        <v>1538</v>
      </c>
      <c r="P545" s="28" t="s">
        <v>1539</v>
      </c>
      <c r="Q545" s="28" t="s">
        <v>1540</v>
      </c>
      <c r="R545" s="28" t="s">
        <v>1541</v>
      </c>
      <c r="S545" s="28" t="s">
        <v>1542</v>
      </c>
      <c r="T545" s="28" t="s">
        <v>1543</v>
      </c>
      <c r="U545" s="29" t="s">
        <v>1544</v>
      </c>
      <c r="V545" s="29">
        <v>7896</v>
      </c>
      <c r="W545" s="28">
        <v>19558</v>
      </c>
      <c r="X545" s="30">
        <v>43049</v>
      </c>
      <c r="Y545" s="28" t="s">
        <v>48</v>
      </c>
      <c r="Z545" s="28">
        <v>4600007876</v>
      </c>
      <c r="AA545" s="31">
        <f t="shared" si="11"/>
        <v>1</v>
      </c>
      <c r="AB545" s="29" t="s">
        <v>1651</v>
      </c>
      <c r="AC545" s="29" t="s">
        <v>1546</v>
      </c>
      <c r="AD545" s="29"/>
      <c r="AE545" s="27"/>
      <c r="AF545" s="28" t="s">
        <v>1002</v>
      </c>
      <c r="AG545" s="27" t="s">
        <v>1547</v>
      </c>
    </row>
    <row r="546" spans="1:33" s="32" customFormat="1" ht="127.5" x14ac:dyDescent="0.25">
      <c r="A546" s="25" t="s">
        <v>1533</v>
      </c>
      <c r="B546" s="26">
        <v>93141506</v>
      </c>
      <c r="C546" s="27" t="s">
        <v>1652</v>
      </c>
      <c r="D546" s="27" t="s">
        <v>4383</v>
      </c>
      <c r="E546" s="26" t="s">
        <v>4403</v>
      </c>
      <c r="F546" s="35" t="s">
        <v>4520</v>
      </c>
      <c r="G546" s="39" t="s">
        <v>4526</v>
      </c>
      <c r="H546" s="36">
        <v>2146536811</v>
      </c>
      <c r="I546" s="36">
        <v>147181541</v>
      </c>
      <c r="J546" s="28" t="s">
        <v>4424</v>
      </c>
      <c r="K546" s="28" t="s">
        <v>4425</v>
      </c>
      <c r="L546" s="27" t="s">
        <v>1535</v>
      </c>
      <c r="M546" s="27" t="s">
        <v>1536</v>
      </c>
      <c r="N546" s="27" t="s">
        <v>1537</v>
      </c>
      <c r="O546" s="27" t="s">
        <v>1538</v>
      </c>
      <c r="P546" s="28" t="s">
        <v>1539</v>
      </c>
      <c r="Q546" s="28" t="s">
        <v>1540</v>
      </c>
      <c r="R546" s="28" t="s">
        <v>1541</v>
      </c>
      <c r="S546" s="28" t="s">
        <v>1542</v>
      </c>
      <c r="T546" s="28" t="s">
        <v>1543</v>
      </c>
      <c r="U546" s="29" t="s">
        <v>1544</v>
      </c>
      <c r="V546" s="29">
        <v>7900</v>
      </c>
      <c r="W546" s="28">
        <v>19560</v>
      </c>
      <c r="X546" s="30">
        <v>43049</v>
      </c>
      <c r="Y546" s="28" t="s">
        <v>48</v>
      </c>
      <c r="Z546" s="28">
        <v>4600007886</v>
      </c>
      <c r="AA546" s="31">
        <f t="shared" si="11"/>
        <v>1</v>
      </c>
      <c r="AB546" s="29" t="s">
        <v>1653</v>
      </c>
      <c r="AC546" s="29" t="s">
        <v>1546</v>
      </c>
      <c r="AD546" s="29"/>
      <c r="AE546" s="27"/>
      <c r="AF546" s="28" t="s">
        <v>1002</v>
      </c>
      <c r="AG546" s="27" t="s">
        <v>1547</v>
      </c>
    </row>
    <row r="547" spans="1:33" s="32" customFormat="1" ht="127.5" x14ac:dyDescent="0.25">
      <c r="A547" s="25" t="s">
        <v>1533</v>
      </c>
      <c r="B547" s="26">
        <v>93141506</v>
      </c>
      <c r="C547" s="27" t="s">
        <v>1654</v>
      </c>
      <c r="D547" s="27" t="s">
        <v>4383</v>
      </c>
      <c r="E547" s="26" t="s">
        <v>4403</v>
      </c>
      <c r="F547" s="35" t="s">
        <v>4520</v>
      </c>
      <c r="G547" s="39" t="s">
        <v>4526</v>
      </c>
      <c r="H547" s="36">
        <v>1223550932</v>
      </c>
      <c r="I547" s="36">
        <v>79949265</v>
      </c>
      <c r="J547" s="28" t="s">
        <v>4424</v>
      </c>
      <c r="K547" s="28" t="s">
        <v>4425</v>
      </c>
      <c r="L547" s="27" t="s">
        <v>1535</v>
      </c>
      <c r="M547" s="27" t="s">
        <v>1536</v>
      </c>
      <c r="N547" s="27" t="s">
        <v>1537</v>
      </c>
      <c r="O547" s="27" t="s">
        <v>1538</v>
      </c>
      <c r="P547" s="28" t="s">
        <v>1539</v>
      </c>
      <c r="Q547" s="28" t="s">
        <v>1540</v>
      </c>
      <c r="R547" s="28" t="s">
        <v>1541</v>
      </c>
      <c r="S547" s="28" t="s">
        <v>1542</v>
      </c>
      <c r="T547" s="28" t="s">
        <v>1543</v>
      </c>
      <c r="U547" s="29" t="s">
        <v>1544</v>
      </c>
      <c r="V547" s="29">
        <v>7915</v>
      </c>
      <c r="W547" s="28">
        <v>19528</v>
      </c>
      <c r="X547" s="30">
        <v>43049</v>
      </c>
      <c r="Y547" s="28" t="s">
        <v>48</v>
      </c>
      <c r="Z547" s="28">
        <v>4600007841</v>
      </c>
      <c r="AA547" s="31">
        <f t="shared" si="11"/>
        <v>1</v>
      </c>
      <c r="AB547" s="29" t="s">
        <v>1655</v>
      </c>
      <c r="AC547" s="29" t="s">
        <v>1546</v>
      </c>
      <c r="AD547" s="29"/>
      <c r="AE547" s="27"/>
      <c r="AF547" s="28" t="s">
        <v>1002</v>
      </c>
      <c r="AG547" s="27" t="s">
        <v>1547</v>
      </c>
    </row>
    <row r="548" spans="1:33" s="32" customFormat="1" ht="127.5" x14ac:dyDescent="0.25">
      <c r="A548" s="25" t="s">
        <v>1533</v>
      </c>
      <c r="B548" s="26">
        <v>93141506</v>
      </c>
      <c r="C548" s="27" t="s">
        <v>1656</v>
      </c>
      <c r="D548" s="27" t="s">
        <v>4383</v>
      </c>
      <c r="E548" s="26" t="s">
        <v>4403</v>
      </c>
      <c r="F548" s="35" t="s">
        <v>4520</v>
      </c>
      <c r="G548" s="39" t="s">
        <v>4526</v>
      </c>
      <c r="H548" s="36">
        <v>309949145</v>
      </c>
      <c r="I548" s="36">
        <v>20880300</v>
      </c>
      <c r="J548" s="28" t="s">
        <v>4424</v>
      </c>
      <c r="K548" s="28" t="s">
        <v>4425</v>
      </c>
      <c r="L548" s="27" t="s">
        <v>1535</v>
      </c>
      <c r="M548" s="27" t="s">
        <v>1536</v>
      </c>
      <c r="N548" s="27" t="s">
        <v>1537</v>
      </c>
      <c r="O548" s="27" t="s">
        <v>1538</v>
      </c>
      <c r="P548" s="28" t="s">
        <v>1539</v>
      </c>
      <c r="Q548" s="28" t="s">
        <v>1540</v>
      </c>
      <c r="R548" s="28" t="s">
        <v>1541</v>
      </c>
      <c r="S548" s="28" t="s">
        <v>1542</v>
      </c>
      <c r="T548" s="28" t="s">
        <v>1543</v>
      </c>
      <c r="U548" s="29" t="s">
        <v>1544</v>
      </c>
      <c r="V548" s="29">
        <v>7901</v>
      </c>
      <c r="W548" s="28">
        <v>19519</v>
      </c>
      <c r="X548" s="30">
        <v>43049</v>
      </c>
      <c r="Y548" s="28" t="s">
        <v>48</v>
      </c>
      <c r="Z548" s="28">
        <v>4600007840</v>
      </c>
      <c r="AA548" s="31">
        <f t="shared" si="11"/>
        <v>1</v>
      </c>
      <c r="AB548" s="29" t="s">
        <v>1657</v>
      </c>
      <c r="AC548" s="29" t="s">
        <v>1546</v>
      </c>
      <c r="AD548" s="29"/>
      <c r="AE548" s="27"/>
      <c r="AF548" s="28" t="s">
        <v>1002</v>
      </c>
      <c r="AG548" s="27" t="s">
        <v>1547</v>
      </c>
    </row>
    <row r="549" spans="1:33" s="32" customFormat="1" ht="63.75" x14ac:dyDescent="0.25">
      <c r="A549" s="25" t="s">
        <v>1533</v>
      </c>
      <c r="B549" s="26">
        <v>93151501</v>
      </c>
      <c r="C549" s="27" t="s">
        <v>1658</v>
      </c>
      <c r="D549" s="27" t="s">
        <v>4383</v>
      </c>
      <c r="E549" s="26" t="s">
        <v>4403</v>
      </c>
      <c r="F549" s="35" t="s">
        <v>4522</v>
      </c>
      <c r="G549" s="38" t="s">
        <v>4525</v>
      </c>
      <c r="H549" s="36">
        <v>1648557734</v>
      </c>
      <c r="I549" s="36">
        <v>1648557734</v>
      </c>
      <c r="J549" s="28" t="s">
        <v>4424</v>
      </c>
      <c r="K549" s="28" t="s">
        <v>4425</v>
      </c>
      <c r="L549" s="27" t="s">
        <v>1535</v>
      </c>
      <c r="M549" s="27" t="s">
        <v>1536</v>
      </c>
      <c r="N549" s="27" t="s">
        <v>1537</v>
      </c>
      <c r="O549" s="27" t="s">
        <v>1538</v>
      </c>
      <c r="P549" s="28" t="s">
        <v>1539</v>
      </c>
      <c r="Q549" s="28" t="s">
        <v>1659</v>
      </c>
      <c r="R549" s="28" t="s">
        <v>1541</v>
      </c>
      <c r="S549" s="28" t="s">
        <v>1542</v>
      </c>
      <c r="T549" s="28" t="s">
        <v>1660</v>
      </c>
      <c r="U549" s="29" t="s">
        <v>1661</v>
      </c>
      <c r="V549" s="29" t="s">
        <v>1662</v>
      </c>
      <c r="W549" s="28" t="s">
        <v>48</v>
      </c>
      <c r="X549" s="30">
        <v>43049</v>
      </c>
      <c r="Y549" s="28" t="s">
        <v>48</v>
      </c>
      <c r="Z549" s="28" t="s">
        <v>1662</v>
      </c>
      <c r="AA549" s="31">
        <f t="shared" si="11"/>
        <v>1</v>
      </c>
      <c r="AB549" s="29" t="s">
        <v>1663</v>
      </c>
      <c r="AC549" s="29" t="s">
        <v>1546</v>
      </c>
      <c r="AD549" s="29"/>
      <c r="AE549" s="27"/>
      <c r="AF549" s="28" t="s">
        <v>908</v>
      </c>
      <c r="AG549" s="27" t="s">
        <v>1547</v>
      </c>
    </row>
    <row r="550" spans="1:33" s="32" customFormat="1" ht="63.75" x14ac:dyDescent="0.25">
      <c r="A550" s="25" t="s">
        <v>1533</v>
      </c>
      <c r="B550" s="26">
        <v>93151501</v>
      </c>
      <c r="C550" s="27" t="s">
        <v>1664</v>
      </c>
      <c r="D550" s="27" t="s">
        <v>4383</v>
      </c>
      <c r="E550" s="26" t="s">
        <v>4398</v>
      </c>
      <c r="F550" s="35" t="s">
        <v>4522</v>
      </c>
      <c r="G550" s="38" t="s">
        <v>4525</v>
      </c>
      <c r="H550" s="36">
        <v>791156482</v>
      </c>
      <c r="I550" s="36">
        <v>791156482</v>
      </c>
      <c r="J550" s="28" t="s">
        <v>4424</v>
      </c>
      <c r="K550" s="28" t="s">
        <v>4425</v>
      </c>
      <c r="L550" s="27" t="s">
        <v>1535</v>
      </c>
      <c r="M550" s="27" t="s">
        <v>1536</v>
      </c>
      <c r="N550" s="27" t="s">
        <v>1665</v>
      </c>
      <c r="O550" s="27" t="s">
        <v>1538</v>
      </c>
      <c r="P550" s="28" t="s">
        <v>1666</v>
      </c>
      <c r="Q550" s="28"/>
      <c r="R550" s="28"/>
      <c r="S550" s="28"/>
      <c r="T550" s="28"/>
      <c r="U550" s="29"/>
      <c r="V550" s="29">
        <v>7935</v>
      </c>
      <c r="W550" s="28">
        <v>19593</v>
      </c>
      <c r="X550" s="30">
        <v>43049</v>
      </c>
      <c r="Y550" s="28" t="s">
        <v>48</v>
      </c>
      <c r="Z550" s="28">
        <v>4600007845</v>
      </c>
      <c r="AA550" s="31">
        <f t="shared" si="11"/>
        <v>1</v>
      </c>
      <c r="AB550" s="29" t="s">
        <v>1667</v>
      </c>
      <c r="AC550" s="29" t="s">
        <v>1546</v>
      </c>
      <c r="AD550" s="29"/>
      <c r="AE550" s="27"/>
      <c r="AF550" s="28" t="s">
        <v>908</v>
      </c>
      <c r="AG550" s="27" t="s">
        <v>1547</v>
      </c>
    </row>
    <row r="551" spans="1:33" s="32" customFormat="1" ht="76.5" x14ac:dyDescent="0.25">
      <c r="A551" s="25" t="s">
        <v>1533</v>
      </c>
      <c r="B551" s="26">
        <v>93141506</v>
      </c>
      <c r="C551" s="27" t="s">
        <v>1668</v>
      </c>
      <c r="D551" s="27" t="s">
        <v>4383</v>
      </c>
      <c r="E551" s="26" t="s">
        <v>4399</v>
      </c>
      <c r="F551" s="35" t="s">
        <v>4520</v>
      </c>
      <c r="G551" s="38" t="s">
        <v>4525</v>
      </c>
      <c r="H551" s="36">
        <v>124294682</v>
      </c>
      <c r="I551" s="36">
        <v>124294682</v>
      </c>
      <c r="J551" s="28" t="s">
        <v>4423</v>
      </c>
      <c r="K551" s="28" t="s">
        <v>48</v>
      </c>
      <c r="L551" s="27" t="s">
        <v>1535</v>
      </c>
      <c r="M551" s="27" t="s">
        <v>1536</v>
      </c>
      <c r="N551" s="27" t="s">
        <v>1665</v>
      </c>
      <c r="O551" s="27" t="s">
        <v>1538</v>
      </c>
      <c r="P551" s="28" t="s">
        <v>1666</v>
      </c>
      <c r="Q551" s="28"/>
      <c r="R551" s="28"/>
      <c r="S551" s="28"/>
      <c r="T551" s="28"/>
      <c r="U551" s="29"/>
      <c r="V551" s="29">
        <v>7954</v>
      </c>
      <c r="W551" s="28">
        <v>19608</v>
      </c>
      <c r="X551" s="30">
        <v>43049</v>
      </c>
      <c r="Y551" s="28" t="s">
        <v>48</v>
      </c>
      <c r="Z551" s="28">
        <v>4600007861</v>
      </c>
      <c r="AA551" s="31">
        <f t="shared" si="11"/>
        <v>1</v>
      </c>
      <c r="AB551" s="29" t="s">
        <v>1669</v>
      </c>
      <c r="AC551" s="29" t="s">
        <v>1546</v>
      </c>
      <c r="AD551" s="29"/>
      <c r="AE551" s="27"/>
      <c r="AF551" s="28" t="s">
        <v>54</v>
      </c>
      <c r="AG551" s="27" t="s">
        <v>1547</v>
      </c>
    </row>
    <row r="552" spans="1:33" s="32" customFormat="1" ht="51" x14ac:dyDescent="0.25">
      <c r="A552" s="25" t="s">
        <v>1533</v>
      </c>
      <c r="B552" s="26">
        <v>81112105</v>
      </c>
      <c r="C552" s="27" t="s">
        <v>1670</v>
      </c>
      <c r="D552" s="27" t="s">
        <v>4383</v>
      </c>
      <c r="E552" s="26" t="s">
        <v>4401</v>
      </c>
      <c r="F552" s="26" t="s">
        <v>4512</v>
      </c>
      <c r="G552" s="38" t="s">
        <v>4525</v>
      </c>
      <c r="H552" s="36">
        <v>34000000</v>
      </c>
      <c r="I552" s="36">
        <v>34000000</v>
      </c>
      <c r="J552" s="28" t="s">
        <v>4424</v>
      </c>
      <c r="K552" s="28" t="s">
        <v>4425</v>
      </c>
      <c r="L552" s="27" t="s">
        <v>1535</v>
      </c>
      <c r="M552" s="27" t="s">
        <v>1536</v>
      </c>
      <c r="N552" s="27" t="s">
        <v>1537</v>
      </c>
      <c r="O552" s="27" t="s">
        <v>1538</v>
      </c>
      <c r="P552" s="28" t="s">
        <v>1539</v>
      </c>
      <c r="Q552" s="28" t="s">
        <v>1671</v>
      </c>
      <c r="R552" s="28" t="s">
        <v>1541</v>
      </c>
      <c r="S552" s="28" t="s">
        <v>1542</v>
      </c>
      <c r="T552" s="28" t="s">
        <v>1672</v>
      </c>
      <c r="U552" s="29" t="s">
        <v>1673</v>
      </c>
      <c r="V552" s="29"/>
      <c r="W552" s="28"/>
      <c r="X552" s="30"/>
      <c r="Y552" s="28"/>
      <c r="Z552" s="28"/>
      <c r="AA552" s="31" t="str">
        <f t="shared" si="11"/>
        <v/>
      </c>
      <c r="AB552" s="29"/>
      <c r="AC552" s="29" t="s">
        <v>378</v>
      </c>
      <c r="AD552" s="29"/>
      <c r="AE552" s="27"/>
      <c r="AF552" s="28" t="s">
        <v>54</v>
      </c>
      <c r="AG552" s="27" t="s">
        <v>1547</v>
      </c>
    </row>
    <row r="553" spans="1:33" s="32" customFormat="1" ht="127.5" x14ac:dyDescent="0.25">
      <c r="A553" s="25" t="s">
        <v>1533</v>
      </c>
      <c r="B553" s="26">
        <v>93141509</v>
      </c>
      <c r="C553" s="27" t="s">
        <v>1674</v>
      </c>
      <c r="D553" s="27" t="s">
        <v>4383</v>
      </c>
      <c r="E553" s="26" t="s">
        <v>4401</v>
      </c>
      <c r="F553" s="35" t="s">
        <v>4520</v>
      </c>
      <c r="G553" s="39" t="s">
        <v>4526</v>
      </c>
      <c r="H553" s="36">
        <v>113995921548</v>
      </c>
      <c r="I553" s="36">
        <v>16239151712</v>
      </c>
      <c r="J553" s="28" t="s">
        <v>4424</v>
      </c>
      <c r="K553" s="28" t="s">
        <v>4425</v>
      </c>
      <c r="L553" s="27" t="s">
        <v>1535</v>
      </c>
      <c r="M553" s="27" t="s">
        <v>1536</v>
      </c>
      <c r="N553" s="27" t="s">
        <v>1665</v>
      </c>
      <c r="O553" s="27" t="s">
        <v>1538</v>
      </c>
      <c r="P553" s="28" t="s">
        <v>1539</v>
      </c>
      <c r="Q553" s="28" t="s">
        <v>1540</v>
      </c>
      <c r="R553" s="28" t="s">
        <v>1541</v>
      </c>
      <c r="S553" s="28" t="s">
        <v>1542</v>
      </c>
      <c r="T553" s="28" t="s">
        <v>1543</v>
      </c>
      <c r="U553" s="29" t="s">
        <v>1675</v>
      </c>
      <c r="V553" s="29" t="s">
        <v>48</v>
      </c>
      <c r="W553" s="28" t="s">
        <v>48</v>
      </c>
      <c r="X553" s="30">
        <v>43008</v>
      </c>
      <c r="Y553" s="28" t="s">
        <v>48</v>
      </c>
      <c r="Z553" s="28">
        <v>896</v>
      </c>
      <c r="AA553" s="31">
        <f t="shared" si="11"/>
        <v>1</v>
      </c>
      <c r="AB553" s="29" t="s">
        <v>1676</v>
      </c>
      <c r="AC553" s="29" t="s">
        <v>425</v>
      </c>
      <c r="AD553" s="29"/>
      <c r="AE553" s="27" t="s">
        <v>1677</v>
      </c>
      <c r="AF553" s="28" t="s">
        <v>54</v>
      </c>
      <c r="AG553" s="27" t="s">
        <v>1547</v>
      </c>
    </row>
    <row r="554" spans="1:33" s="32" customFormat="1" ht="127.5" x14ac:dyDescent="0.25">
      <c r="A554" s="25" t="s">
        <v>1533</v>
      </c>
      <c r="B554" s="26">
        <v>93141506</v>
      </c>
      <c r="C554" s="27" t="s">
        <v>1678</v>
      </c>
      <c r="D554" s="27" t="s">
        <v>4383</v>
      </c>
      <c r="E554" s="26" t="s">
        <v>4401</v>
      </c>
      <c r="F554" s="35" t="s">
        <v>4520</v>
      </c>
      <c r="G554" s="39" t="s">
        <v>4526</v>
      </c>
      <c r="H554" s="36">
        <v>3419265601</v>
      </c>
      <c r="I554" s="36">
        <v>244193318</v>
      </c>
      <c r="J554" s="28" t="s">
        <v>4424</v>
      </c>
      <c r="K554" s="28" t="s">
        <v>4425</v>
      </c>
      <c r="L554" s="27" t="s">
        <v>1535</v>
      </c>
      <c r="M554" s="27" t="s">
        <v>1536</v>
      </c>
      <c r="N554" s="27" t="s">
        <v>1665</v>
      </c>
      <c r="O554" s="27" t="s">
        <v>1538</v>
      </c>
      <c r="P554" s="28" t="s">
        <v>1539</v>
      </c>
      <c r="Q554" s="28" t="s">
        <v>1540</v>
      </c>
      <c r="R554" s="28" t="s">
        <v>1541</v>
      </c>
      <c r="S554" s="28" t="s">
        <v>1542</v>
      </c>
      <c r="T554" s="28" t="s">
        <v>1543</v>
      </c>
      <c r="U554" s="29" t="s">
        <v>1675</v>
      </c>
      <c r="V554" s="29"/>
      <c r="W554" s="28"/>
      <c r="X554" s="30"/>
      <c r="Y554" s="28"/>
      <c r="Z554" s="28"/>
      <c r="AA554" s="31" t="str">
        <f t="shared" si="11"/>
        <v/>
      </c>
      <c r="AB554" s="29"/>
      <c r="AC554" s="29"/>
      <c r="AD554" s="29"/>
      <c r="AE554" s="27"/>
      <c r="AF554" s="28" t="s">
        <v>1002</v>
      </c>
      <c r="AG554" s="27" t="s">
        <v>1547</v>
      </c>
    </row>
    <row r="555" spans="1:33" s="32" customFormat="1" ht="127.5" x14ac:dyDescent="0.25">
      <c r="A555" s="25" t="s">
        <v>1533</v>
      </c>
      <c r="B555" s="26">
        <v>93141506</v>
      </c>
      <c r="C555" s="27" t="s">
        <v>1678</v>
      </c>
      <c r="D555" s="27" t="s">
        <v>4383</v>
      </c>
      <c r="E555" s="26" t="s">
        <v>4401</v>
      </c>
      <c r="F555" s="35" t="s">
        <v>4520</v>
      </c>
      <c r="G555" s="39" t="s">
        <v>4526</v>
      </c>
      <c r="H555" s="36">
        <v>3610142987</v>
      </c>
      <c r="I555" s="36">
        <v>258348779</v>
      </c>
      <c r="J555" s="28" t="s">
        <v>4424</v>
      </c>
      <c r="K555" s="28" t="s">
        <v>4425</v>
      </c>
      <c r="L555" s="27" t="s">
        <v>1535</v>
      </c>
      <c r="M555" s="27" t="s">
        <v>1536</v>
      </c>
      <c r="N555" s="27" t="s">
        <v>1665</v>
      </c>
      <c r="O555" s="27" t="s">
        <v>1538</v>
      </c>
      <c r="P555" s="28" t="s">
        <v>1539</v>
      </c>
      <c r="Q555" s="28" t="s">
        <v>1540</v>
      </c>
      <c r="R555" s="28" t="s">
        <v>1541</v>
      </c>
      <c r="S555" s="28" t="s">
        <v>1542</v>
      </c>
      <c r="T555" s="28" t="s">
        <v>1543</v>
      </c>
      <c r="U555" s="29" t="s">
        <v>1675</v>
      </c>
      <c r="V555" s="29"/>
      <c r="W555" s="28"/>
      <c r="X555" s="30"/>
      <c r="Y555" s="28"/>
      <c r="Z555" s="28"/>
      <c r="AA555" s="31" t="str">
        <f t="shared" si="11"/>
        <v/>
      </c>
      <c r="AB555" s="29"/>
      <c r="AC555" s="29"/>
      <c r="AD555" s="29"/>
      <c r="AE555" s="27"/>
      <c r="AF555" s="28" t="s">
        <v>1002</v>
      </c>
      <c r="AG555" s="27" t="s">
        <v>1547</v>
      </c>
    </row>
    <row r="556" spans="1:33" s="32" customFormat="1" ht="127.5" x14ac:dyDescent="0.25">
      <c r="A556" s="25" t="s">
        <v>1533</v>
      </c>
      <c r="B556" s="26">
        <v>93141506</v>
      </c>
      <c r="C556" s="27" t="s">
        <v>1678</v>
      </c>
      <c r="D556" s="27" t="s">
        <v>4383</v>
      </c>
      <c r="E556" s="26" t="s">
        <v>4401</v>
      </c>
      <c r="F556" s="35" t="s">
        <v>4520</v>
      </c>
      <c r="G556" s="39" t="s">
        <v>4526</v>
      </c>
      <c r="H556" s="36">
        <v>3404449977</v>
      </c>
      <c r="I556" s="36">
        <v>243359898</v>
      </c>
      <c r="J556" s="28" t="s">
        <v>4424</v>
      </c>
      <c r="K556" s="28" t="s">
        <v>4425</v>
      </c>
      <c r="L556" s="27" t="s">
        <v>1535</v>
      </c>
      <c r="M556" s="27" t="s">
        <v>1536</v>
      </c>
      <c r="N556" s="27" t="s">
        <v>1665</v>
      </c>
      <c r="O556" s="27" t="s">
        <v>1538</v>
      </c>
      <c r="P556" s="28" t="s">
        <v>1539</v>
      </c>
      <c r="Q556" s="28" t="s">
        <v>1540</v>
      </c>
      <c r="R556" s="28" t="s">
        <v>1541</v>
      </c>
      <c r="S556" s="28" t="s">
        <v>1542</v>
      </c>
      <c r="T556" s="28" t="s">
        <v>1543</v>
      </c>
      <c r="U556" s="29" t="s">
        <v>1675</v>
      </c>
      <c r="V556" s="29"/>
      <c r="W556" s="28"/>
      <c r="X556" s="30"/>
      <c r="Y556" s="28"/>
      <c r="Z556" s="28"/>
      <c r="AA556" s="31" t="str">
        <f t="shared" si="11"/>
        <v/>
      </c>
      <c r="AB556" s="29"/>
      <c r="AC556" s="29"/>
      <c r="AD556" s="29"/>
      <c r="AE556" s="27"/>
      <c r="AF556" s="28" t="s">
        <v>1002</v>
      </c>
      <c r="AG556" s="27" t="s">
        <v>1547</v>
      </c>
    </row>
    <row r="557" spans="1:33" s="32" customFormat="1" ht="127.5" x14ac:dyDescent="0.25">
      <c r="A557" s="25" t="s">
        <v>1533</v>
      </c>
      <c r="B557" s="26">
        <v>93141506</v>
      </c>
      <c r="C557" s="27" t="s">
        <v>1678</v>
      </c>
      <c r="D557" s="27" t="s">
        <v>4383</v>
      </c>
      <c r="E557" s="26" t="s">
        <v>4401</v>
      </c>
      <c r="F557" s="35" t="s">
        <v>4520</v>
      </c>
      <c r="G557" s="39" t="s">
        <v>4526</v>
      </c>
      <c r="H557" s="36">
        <v>3300337706</v>
      </c>
      <c r="I557" s="36">
        <v>230401912</v>
      </c>
      <c r="J557" s="28" t="s">
        <v>4424</v>
      </c>
      <c r="K557" s="28" t="s">
        <v>4425</v>
      </c>
      <c r="L557" s="27" t="s">
        <v>1535</v>
      </c>
      <c r="M557" s="27" t="s">
        <v>1536</v>
      </c>
      <c r="N557" s="27" t="s">
        <v>1665</v>
      </c>
      <c r="O557" s="27" t="s">
        <v>1538</v>
      </c>
      <c r="P557" s="28" t="s">
        <v>1539</v>
      </c>
      <c r="Q557" s="28" t="s">
        <v>1540</v>
      </c>
      <c r="R557" s="28" t="s">
        <v>1541</v>
      </c>
      <c r="S557" s="28" t="s">
        <v>1542</v>
      </c>
      <c r="T557" s="28" t="s">
        <v>1543</v>
      </c>
      <c r="U557" s="29" t="s">
        <v>1675</v>
      </c>
      <c r="V557" s="29"/>
      <c r="W557" s="28"/>
      <c r="X557" s="30"/>
      <c r="Y557" s="28"/>
      <c r="Z557" s="28"/>
      <c r="AA557" s="31" t="str">
        <f t="shared" si="11"/>
        <v/>
      </c>
      <c r="AB557" s="29"/>
      <c r="AC557" s="29"/>
      <c r="AD557" s="29"/>
      <c r="AE557" s="27"/>
      <c r="AF557" s="28" t="s">
        <v>1002</v>
      </c>
      <c r="AG557" s="27" t="s">
        <v>1547</v>
      </c>
    </row>
    <row r="558" spans="1:33" s="32" customFormat="1" ht="127.5" x14ac:dyDescent="0.25">
      <c r="A558" s="25" t="s">
        <v>1533</v>
      </c>
      <c r="B558" s="26">
        <v>93141506</v>
      </c>
      <c r="C558" s="27" t="s">
        <v>1678</v>
      </c>
      <c r="D558" s="27" t="s">
        <v>4383</v>
      </c>
      <c r="E558" s="26" t="s">
        <v>4401</v>
      </c>
      <c r="F558" s="35" t="s">
        <v>4520</v>
      </c>
      <c r="G558" s="39" t="s">
        <v>4526</v>
      </c>
      <c r="H558" s="36">
        <v>3305300963</v>
      </c>
      <c r="I558" s="36">
        <v>236642550</v>
      </c>
      <c r="J558" s="28" t="s">
        <v>4424</v>
      </c>
      <c r="K558" s="28" t="s">
        <v>4425</v>
      </c>
      <c r="L558" s="27" t="s">
        <v>1535</v>
      </c>
      <c r="M558" s="27" t="s">
        <v>1536</v>
      </c>
      <c r="N558" s="27" t="s">
        <v>1665</v>
      </c>
      <c r="O558" s="27" t="s">
        <v>1538</v>
      </c>
      <c r="P558" s="28" t="s">
        <v>1539</v>
      </c>
      <c r="Q558" s="28" t="s">
        <v>1540</v>
      </c>
      <c r="R558" s="28" t="s">
        <v>1541</v>
      </c>
      <c r="S558" s="28" t="s">
        <v>1542</v>
      </c>
      <c r="T558" s="28" t="s">
        <v>1543</v>
      </c>
      <c r="U558" s="29" t="s">
        <v>1675</v>
      </c>
      <c r="V558" s="29"/>
      <c r="W558" s="28"/>
      <c r="X558" s="30"/>
      <c r="Y558" s="28"/>
      <c r="Z558" s="28"/>
      <c r="AA558" s="31" t="str">
        <f t="shared" si="11"/>
        <v/>
      </c>
      <c r="AB558" s="29"/>
      <c r="AC558" s="29"/>
      <c r="AD558" s="29"/>
      <c r="AE558" s="27"/>
      <c r="AF558" s="28" t="s">
        <v>1002</v>
      </c>
      <c r="AG558" s="27" t="s">
        <v>1547</v>
      </c>
    </row>
    <row r="559" spans="1:33" s="32" customFormat="1" ht="127.5" x14ac:dyDescent="0.25">
      <c r="A559" s="25" t="s">
        <v>1533</v>
      </c>
      <c r="B559" s="26">
        <v>93141506</v>
      </c>
      <c r="C559" s="27" t="s">
        <v>1678</v>
      </c>
      <c r="D559" s="27" t="s">
        <v>4383</v>
      </c>
      <c r="E559" s="26" t="s">
        <v>4401</v>
      </c>
      <c r="F559" s="35" t="s">
        <v>4520</v>
      </c>
      <c r="G559" s="39" t="s">
        <v>4526</v>
      </c>
      <c r="H559" s="36">
        <v>3187754334</v>
      </c>
      <c r="I559" s="36">
        <v>227281925</v>
      </c>
      <c r="J559" s="28" t="s">
        <v>4424</v>
      </c>
      <c r="K559" s="28" t="s">
        <v>4425</v>
      </c>
      <c r="L559" s="27" t="s">
        <v>1535</v>
      </c>
      <c r="M559" s="27" t="s">
        <v>1536</v>
      </c>
      <c r="N559" s="27" t="s">
        <v>1665</v>
      </c>
      <c r="O559" s="27" t="s">
        <v>1538</v>
      </c>
      <c r="P559" s="28" t="s">
        <v>1539</v>
      </c>
      <c r="Q559" s="28" t="s">
        <v>1540</v>
      </c>
      <c r="R559" s="28" t="s">
        <v>1541</v>
      </c>
      <c r="S559" s="28" t="s">
        <v>1542</v>
      </c>
      <c r="T559" s="28" t="s">
        <v>1543</v>
      </c>
      <c r="U559" s="29" t="s">
        <v>1675</v>
      </c>
      <c r="V559" s="29"/>
      <c r="W559" s="28"/>
      <c r="X559" s="30"/>
      <c r="Y559" s="28"/>
      <c r="Z559" s="28"/>
      <c r="AA559" s="31" t="str">
        <f t="shared" si="11"/>
        <v/>
      </c>
      <c r="AB559" s="29"/>
      <c r="AC559" s="29"/>
      <c r="AD559" s="29"/>
      <c r="AE559" s="27"/>
      <c r="AF559" s="28" t="s">
        <v>1002</v>
      </c>
      <c r="AG559" s="27" t="s">
        <v>1547</v>
      </c>
    </row>
    <row r="560" spans="1:33" s="32" customFormat="1" ht="127.5" x14ac:dyDescent="0.25">
      <c r="A560" s="25" t="s">
        <v>1533</v>
      </c>
      <c r="B560" s="26">
        <v>93141506</v>
      </c>
      <c r="C560" s="27" t="s">
        <v>1678</v>
      </c>
      <c r="D560" s="27" t="s">
        <v>4383</v>
      </c>
      <c r="E560" s="26" t="s">
        <v>4401</v>
      </c>
      <c r="F560" s="35" t="s">
        <v>4520</v>
      </c>
      <c r="G560" s="39" t="s">
        <v>4526</v>
      </c>
      <c r="H560" s="36">
        <v>3206767085</v>
      </c>
      <c r="I560" s="36">
        <v>228805242</v>
      </c>
      <c r="J560" s="28" t="s">
        <v>4424</v>
      </c>
      <c r="K560" s="28" t="s">
        <v>4425</v>
      </c>
      <c r="L560" s="27" t="s">
        <v>1535</v>
      </c>
      <c r="M560" s="27" t="s">
        <v>1536</v>
      </c>
      <c r="N560" s="27" t="s">
        <v>1665</v>
      </c>
      <c r="O560" s="27" t="s">
        <v>1538</v>
      </c>
      <c r="P560" s="28" t="s">
        <v>1539</v>
      </c>
      <c r="Q560" s="28" t="s">
        <v>1540</v>
      </c>
      <c r="R560" s="28" t="s">
        <v>1541</v>
      </c>
      <c r="S560" s="28" t="s">
        <v>1542</v>
      </c>
      <c r="T560" s="28" t="s">
        <v>1543</v>
      </c>
      <c r="U560" s="29" t="s">
        <v>1675</v>
      </c>
      <c r="V560" s="29"/>
      <c r="W560" s="28"/>
      <c r="X560" s="30"/>
      <c r="Y560" s="28"/>
      <c r="Z560" s="28"/>
      <c r="AA560" s="31" t="str">
        <f t="shared" si="11"/>
        <v/>
      </c>
      <c r="AB560" s="29"/>
      <c r="AC560" s="29"/>
      <c r="AD560" s="29"/>
      <c r="AE560" s="27"/>
      <c r="AF560" s="28" t="s">
        <v>1002</v>
      </c>
      <c r="AG560" s="27" t="s">
        <v>1547</v>
      </c>
    </row>
    <row r="561" spans="1:33" s="32" customFormat="1" ht="127.5" x14ac:dyDescent="0.25">
      <c r="A561" s="25" t="s">
        <v>1533</v>
      </c>
      <c r="B561" s="26">
        <v>93141506</v>
      </c>
      <c r="C561" s="27" t="s">
        <v>1678</v>
      </c>
      <c r="D561" s="27" t="s">
        <v>4383</v>
      </c>
      <c r="E561" s="26" t="s">
        <v>4401</v>
      </c>
      <c r="F561" s="35" t="s">
        <v>4520</v>
      </c>
      <c r="G561" s="39" t="s">
        <v>4526</v>
      </c>
      <c r="H561" s="36">
        <v>3397464665</v>
      </c>
      <c r="I561" s="36">
        <v>241346245</v>
      </c>
      <c r="J561" s="28" t="s">
        <v>4424</v>
      </c>
      <c r="K561" s="28" t="s">
        <v>4425</v>
      </c>
      <c r="L561" s="27" t="s">
        <v>1535</v>
      </c>
      <c r="M561" s="27" t="s">
        <v>1536</v>
      </c>
      <c r="N561" s="27" t="s">
        <v>1665</v>
      </c>
      <c r="O561" s="27" t="s">
        <v>1538</v>
      </c>
      <c r="P561" s="28" t="s">
        <v>1539</v>
      </c>
      <c r="Q561" s="28" t="s">
        <v>1540</v>
      </c>
      <c r="R561" s="28" t="s">
        <v>1541</v>
      </c>
      <c r="S561" s="28" t="s">
        <v>1542</v>
      </c>
      <c r="T561" s="28" t="s">
        <v>1543</v>
      </c>
      <c r="U561" s="29" t="s">
        <v>1675</v>
      </c>
      <c r="V561" s="29"/>
      <c r="W561" s="28"/>
      <c r="X561" s="30"/>
      <c r="Y561" s="28"/>
      <c r="Z561" s="28"/>
      <c r="AA561" s="31" t="str">
        <f t="shared" si="11"/>
        <v/>
      </c>
      <c r="AB561" s="29"/>
      <c r="AC561" s="29"/>
      <c r="AD561" s="29"/>
      <c r="AE561" s="27"/>
      <c r="AF561" s="28" t="s">
        <v>1002</v>
      </c>
      <c r="AG561" s="27" t="s">
        <v>1547</v>
      </c>
    </row>
    <row r="562" spans="1:33" s="32" customFormat="1" ht="127.5" x14ac:dyDescent="0.25">
      <c r="A562" s="25" t="s">
        <v>1533</v>
      </c>
      <c r="B562" s="26">
        <v>93141506</v>
      </c>
      <c r="C562" s="27" t="s">
        <v>1678</v>
      </c>
      <c r="D562" s="27" t="s">
        <v>4383</v>
      </c>
      <c r="E562" s="26" t="s">
        <v>4401</v>
      </c>
      <c r="F562" s="35" t="s">
        <v>4520</v>
      </c>
      <c r="G562" s="39" t="s">
        <v>4526</v>
      </c>
      <c r="H562" s="36">
        <v>3383874294</v>
      </c>
      <c r="I562" s="36">
        <v>240272194</v>
      </c>
      <c r="J562" s="28" t="s">
        <v>4424</v>
      </c>
      <c r="K562" s="28" t="s">
        <v>4425</v>
      </c>
      <c r="L562" s="27" t="s">
        <v>1535</v>
      </c>
      <c r="M562" s="27" t="s">
        <v>1536</v>
      </c>
      <c r="N562" s="27" t="s">
        <v>1665</v>
      </c>
      <c r="O562" s="27" t="s">
        <v>1538</v>
      </c>
      <c r="P562" s="28" t="s">
        <v>1539</v>
      </c>
      <c r="Q562" s="28" t="s">
        <v>1540</v>
      </c>
      <c r="R562" s="28" t="s">
        <v>1541</v>
      </c>
      <c r="S562" s="28" t="s">
        <v>1542</v>
      </c>
      <c r="T562" s="28" t="s">
        <v>1543</v>
      </c>
      <c r="U562" s="29" t="s">
        <v>1675</v>
      </c>
      <c r="V562" s="29"/>
      <c r="W562" s="28"/>
      <c r="X562" s="30"/>
      <c r="Y562" s="28"/>
      <c r="Z562" s="28"/>
      <c r="AA562" s="31" t="str">
        <f t="shared" si="11"/>
        <v/>
      </c>
      <c r="AB562" s="29"/>
      <c r="AC562" s="29"/>
      <c r="AD562" s="29"/>
      <c r="AE562" s="27"/>
      <c r="AF562" s="28" t="s">
        <v>1002</v>
      </c>
      <c r="AG562" s="27" t="s">
        <v>1547</v>
      </c>
    </row>
    <row r="563" spans="1:33" s="32" customFormat="1" ht="127.5" x14ac:dyDescent="0.25">
      <c r="A563" s="25" t="s">
        <v>1533</v>
      </c>
      <c r="B563" s="26">
        <v>93141506</v>
      </c>
      <c r="C563" s="27" t="s">
        <v>1678</v>
      </c>
      <c r="D563" s="27" t="s">
        <v>4383</v>
      </c>
      <c r="E563" s="26" t="s">
        <v>4403</v>
      </c>
      <c r="F563" s="35" t="s">
        <v>4520</v>
      </c>
      <c r="G563" s="39" t="s">
        <v>4526</v>
      </c>
      <c r="H563" s="36">
        <v>2252472173</v>
      </c>
      <c r="I563" s="36">
        <v>156932155</v>
      </c>
      <c r="J563" s="28" t="s">
        <v>4424</v>
      </c>
      <c r="K563" s="28" t="s">
        <v>4425</v>
      </c>
      <c r="L563" s="27" t="s">
        <v>1535</v>
      </c>
      <c r="M563" s="27" t="s">
        <v>1536</v>
      </c>
      <c r="N563" s="27" t="s">
        <v>1665</v>
      </c>
      <c r="O563" s="27" t="s">
        <v>1538</v>
      </c>
      <c r="P563" s="28" t="s">
        <v>1539</v>
      </c>
      <c r="Q563" s="28" t="s">
        <v>1540</v>
      </c>
      <c r="R563" s="28" t="s">
        <v>1541</v>
      </c>
      <c r="S563" s="28" t="s">
        <v>1542</v>
      </c>
      <c r="T563" s="28" t="s">
        <v>1543</v>
      </c>
      <c r="U563" s="29" t="s">
        <v>1675</v>
      </c>
      <c r="V563" s="29"/>
      <c r="W563" s="28"/>
      <c r="X563" s="30"/>
      <c r="Y563" s="28"/>
      <c r="Z563" s="28"/>
      <c r="AA563" s="31" t="str">
        <f t="shared" si="11"/>
        <v/>
      </c>
      <c r="AB563" s="29"/>
      <c r="AC563" s="29"/>
      <c r="AD563" s="29"/>
      <c r="AE563" s="27"/>
      <c r="AF563" s="28" t="s">
        <v>1002</v>
      </c>
      <c r="AG563" s="27" t="s">
        <v>1547</v>
      </c>
    </row>
    <row r="564" spans="1:33" s="32" customFormat="1" ht="51" x14ac:dyDescent="0.25">
      <c r="A564" s="25" t="s">
        <v>1533</v>
      </c>
      <c r="B564" s="26">
        <v>93151501</v>
      </c>
      <c r="C564" s="27" t="s">
        <v>1679</v>
      </c>
      <c r="D564" s="27" t="s">
        <v>4383</v>
      </c>
      <c r="E564" s="26" t="s">
        <v>4398</v>
      </c>
      <c r="F564" s="26" t="s">
        <v>4523</v>
      </c>
      <c r="G564" s="38" t="s">
        <v>4525</v>
      </c>
      <c r="H564" s="36">
        <v>1899599009</v>
      </c>
      <c r="I564" s="36">
        <v>0</v>
      </c>
      <c r="J564" s="28" t="s">
        <v>4424</v>
      </c>
      <c r="K564" s="28" t="s">
        <v>4425</v>
      </c>
      <c r="L564" s="27" t="s">
        <v>1535</v>
      </c>
      <c r="M564" s="27" t="s">
        <v>1536</v>
      </c>
      <c r="N564" s="27" t="s">
        <v>1537</v>
      </c>
      <c r="O564" s="27" t="s">
        <v>1538</v>
      </c>
      <c r="P564" s="28" t="s">
        <v>1539</v>
      </c>
      <c r="Q564" s="28"/>
      <c r="R564" s="28"/>
      <c r="S564" s="28"/>
      <c r="T564" s="28"/>
      <c r="U564" s="29"/>
      <c r="V564" s="29"/>
      <c r="W564" s="28"/>
      <c r="X564" s="30"/>
      <c r="Y564" s="28"/>
      <c r="Z564" s="28"/>
      <c r="AA564" s="31" t="str">
        <f t="shared" si="11"/>
        <v/>
      </c>
      <c r="AB564" s="29"/>
      <c r="AC564" s="29"/>
      <c r="AD564" s="29"/>
      <c r="AE564" s="27"/>
      <c r="AF564" s="28" t="s">
        <v>908</v>
      </c>
      <c r="AG564" s="27" t="s">
        <v>1547</v>
      </c>
    </row>
    <row r="565" spans="1:33" s="32" customFormat="1" ht="127.5" x14ac:dyDescent="0.25">
      <c r="A565" s="25" t="s">
        <v>1533</v>
      </c>
      <c r="B565" s="26">
        <v>93141506</v>
      </c>
      <c r="C565" s="27" t="s">
        <v>1680</v>
      </c>
      <c r="D565" s="27" t="s">
        <v>4383</v>
      </c>
      <c r="E565" s="26" t="s">
        <v>4398</v>
      </c>
      <c r="F565" s="35" t="s">
        <v>4520</v>
      </c>
      <c r="G565" s="39" t="s">
        <v>4526</v>
      </c>
      <c r="H565" s="36">
        <v>801280865</v>
      </c>
      <c r="I565" s="36">
        <v>801280865</v>
      </c>
      <c r="J565" s="28" t="s">
        <v>4423</v>
      </c>
      <c r="K565" s="28" t="s">
        <v>48</v>
      </c>
      <c r="L565" s="27" t="s">
        <v>1535</v>
      </c>
      <c r="M565" s="27" t="s">
        <v>1536</v>
      </c>
      <c r="N565" s="27" t="s">
        <v>1537</v>
      </c>
      <c r="O565" s="27" t="s">
        <v>1538</v>
      </c>
      <c r="P565" s="28" t="s">
        <v>1539</v>
      </c>
      <c r="Q565" s="28" t="s">
        <v>1540</v>
      </c>
      <c r="R565" s="28" t="s">
        <v>1541</v>
      </c>
      <c r="S565" s="28" t="s">
        <v>1542</v>
      </c>
      <c r="T565" s="28" t="s">
        <v>1543</v>
      </c>
      <c r="U565" s="29" t="s">
        <v>1675</v>
      </c>
      <c r="V565" s="29">
        <v>8065</v>
      </c>
      <c r="W565" s="28">
        <v>20224</v>
      </c>
      <c r="X565" s="30"/>
      <c r="Y565" s="28"/>
      <c r="Z565" s="28"/>
      <c r="AA565" s="31">
        <f t="shared" si="11"/>
        <v>0</v>
      </c>
      <c r="AB565" s="29" t="s">
        <v>1681</v>
      </c>
      <c r="AC565" s="29" t="s">
        <v>1682</v>
      </c>
      <c r="AD565" s="29"/>
      <c r="AE565" s="27"/>
      <c r="AF565" s="28" t="s">
        <v>1002</v>
      </c>
      <c r="AG565" s="27" t="s">
        <v>1547</v>
      </c>
    </row>
    <row r="566" spans="1:33" s="32" customFormat="1" ht="127.5" x14ac:dyDescent="0.25">
      <c r="A566" s="25" t="s">
        <v>1533</v>
      </c>
      <c r="B566" s="26">
        <v>93141506</v>
      </c>
      <c r="C566" s="27" t="s">
        <v>1683</v>
      </c>
      <c r="D566" s="27" t="s">
        <v>4383</v>
      </c>
      <c r="E566" s="26" t="s">
        <v>4414</v>
      </c>
      <c r="F566" s="35" t="s">
        <v>4520</v>
      </c>
      <c r="G566" s="39" t="s">
        <v>4526</v>
      </c>
      <c r="H566" s="36">
        <v>551752401</v>
      </c>
      <c r="I566" s="36">
        <v>551752401</v>
      </c>
      <c r="J566" s="28" t="s">
        <v>4423</v>
      </c>
      <c r="K566" s="28" t="s">
        <v>48</v>
      </c>
      <c r="L566" s="27" t="s">
        <v>1535</v>
      </c>
      <c r="M566" s="27" t="s">
        <v>1536</v>
      </c>
      <c r="N566" s="27" t="s">
        <v>1537</v>
      </c>
      <c r="O566" s="27" t="s">
        <v>1538</v>
      </c>
      <c r="P566" s="28" t="s">
        <v>1539</v>
      </c>
      <c r="Q566" s="28" t="s">
        <v>1540</v>
      </c>
      <c r="R566" s="28" t="s">
        <v>1541</v>
      </c>
      <c r="S566" s="28" t="s">
        <v>1542</v>
      </c>
      <c r="T566" s="28" t="s">
        <v>1543</v>
      </c>
      <c r="U566" s="29" t="s">
        <v>1675</v>
      </c>
      <c r="V566" s="29"/>
      <c r="W566" s="28"/>
      <c r="X566" s="30"/>
      <c r="Y566" s="28"/>
      <c r="Z566" s="28"/>
      <c r="AA566" s="31" t="str">
        <f t="shared" si="11"/>
        <v/>
      </c>
      <c r="AB566" s="29"/>
      <c r="AC566" s="29"/>
      <c r="AD566" s="29"/>
      <c r="AE566" s="27"/>
      <c r="AF566" s="28" t="s">
        <v>1002</v>
      </c>
      <c r="AG566" s="27" t="s">
        <v>1547</v>
      </c>
    </row>
    <row r="567" spans="1:33" s="32" customFormat="1" ht="114.75" x14ac:dyDescent="0.25">
      <c r="A567" s="25" t="s">
        <v>1684</v>
      </c>
      <c r="B567" s="26" t="s">
        <v>4346</v>
      </c>
      <c r="C567" s="27" t="s">
        <v>1685</v>
      </c>
      <c r="D567" s="27" t="s">
        <v>4383</v>
      </c>
      <c r="E567" s="26" t="s">
        <v>4415</v>
      </c>
      <c r="F567" s="35" t="s">
        <v>4520</v>
      </c>
      <c r="G567" s="38" t="s">
        <v>4525</v>
      </c>
      <c r="H567" s="36">
        <f>39952630768-H568</f>
        <v>35957367691</v>
      </c>
      <c r="I567" s="36">
        <f>39952630768-I568</f>
        <v>35957367691</v>
      </c>
      <c r="J567" s="28" t="s">
        <v>4423</v>
      </c>
      <c r="K567" s="28" t="s">
        <v>48</v>
      </c>
      <c r="L567" s="27" t="s">
        <v>1686</v>
      </c>
      <c r="M567" s="27" t="s">
        <v>104</v>
      </c>
      <c r="N567" s="27" t="s">
        <v>1687</v>
      </c>
      <c r="O567" s="27" t="s">
        <v>1688</v>
      </c>
      <c r="P567" s="28" t="s">
        <v>1689</v>
      </c>
      <c r="Q567" s="28" t="s">
        <v>1690</v>
      </c>
      <c r="R567" s="28" t="s">
        <v>1691</v>
      </c>
      <c r="S567" s="28">
        <v>182168001</v>
      </c>
      <c r="T567" s="28" t="s">
        <v>1692</v>
      </c>
      <c r="U567" s="29" t="s">
        <v>1693</v>
      </c>
      <c r="V567" t="s">
        <v>1694</v>
      </c>
      <c r="W567" s="28" t="s">
        <v>1695</v>
      </c>
      <c r="X567" s="30">
        <v>42620.786111111112</v>
      </c>
      <c r="Y567" s="28" t="s">
        <v>1696</v>
      </c>
      <c r="Z567" s="28">
        <v>4600006148</v>
      </c>
      <c r="AA567" s="31">
        <f t="shared" si="11"/>
        <v>1</v>
      </c>
      <c r="AB567" s="29" t="s">
        <v>1697</v>
      </c>
      <c r="AC567" s="29">
        <v>43098</v>
      </c>
      <c r="AD567" s="29" t="s">
        <v>425</v>
      </c>
      <c r="AE567" s="27" t="s">
        <v>1698</v>
      </c>
      <c r="AF567" s="28" t="s">
        <v>1002</v>
      </c>
      <c r="AG567" s="27" t="s">
        <v>1699</v>
      </c>
    </row>
    <row r="568" spans="1:33" s="32" customFormat="1" ht="127.5" x14ac:dyDescent="0.25">
      <c r="A568" s="25" t="s">
        <v>1684</v>
      </c>
      <c r="B568" s="26" t="s">
        <v>4346</v>
      </c>
      <c r="C568" s="27" t="s">
        <v>1700</v>
      </c>
      <c r="D568" s="27" t="s">
        <v>4383</v>
      </c>
      <c r="E568" s="26" t="s">
        <v>4401</v>
      </c>
      <c r="F568" s="35" t="s">
        <v>4520</v>
      </c>
      <c r="G568" s="38" t="s">
        <v>4525</v>
      </c>
      <c r="H568" s="36">
        <v>3995263077</v>
      </c>
      <c r="I568" s="36">
        <v>3995263077</v>
      </c>
      <c r="J568" s="28" t="s">
        <v>4423</v>
      </c>
      <c r="K568" s="28" t="s">
        <v>48</v>
      </c>
      <c r="L568" s="27" t="s">
        <v>1686</v>
      </c>
      <c r="M568" s="27" t="s">
        <v>104</v>
      </c>
      <c r="N568" s="27" t="s">
        <v>1701</v>
      </c>
      <c r="O568" s="27" t="s">
        <v>1688</v>
      </c>
      <c r="P568" s="28" t="s">
        <v>1689</v>
      </c>
      <c r="Q568" s="28" t="s">
        <v>1690</v>
      </c>
      <c r="R568" s="28" t="s">
        <v>1691</v>
      </c>
      <c r="S568" s="28">
        <v>182168001</v>
      </c>
      <c r="T568" s="28" t="s">
        <v>1692</v>
      </c>
      <c r="U568" s="29" t="s">
        <v>1702</v>
      </c>
      <c r="V568" t="s">
        <v>1703</v>
      </c>
      <c r="W568" s="28" t="s">
        <v>1704</v>
      </c>
      <c r="X568" s="30">
        <v>42650.714583333334</v>
      </c>
      <c r="Y568" s="28" t="s">
        <v>1705</v>
      </c>
      <c r="Z568" s="28">
        <v>4600006158</v>
      </c>
      <c r="AA568" s="31">
        <f t="shared" si="11"/>
        <v>1</v>
      </c>
      <c r="AB568" s="29" t="s">
        <v>1706</v>
      </c>
      <c r="AC568" s="29">
        <v>43097</v>
      </c>
      <c r="AD568" s="29" t="s">
        <v>425</v>
      </c>
      <c r="AE568" s="27" t="s">
        <v>1707</v>
      </c>
      <c r="AF568" s="28" t="s">
        <v>54</v>
      </c>
      <c r="AG568" s="27" t="s">
        <v>1708</v>
      </c>
    </row>
    <row r="569" spans="1:33" s="32" customFormat="1" ht="114.75" x14ac:dyDescent="0.25">
      <c r="A569" s="25" t="s">
        <v>1684</v>
      </c>
      <c r="B569" s="26" t="s">
        <v>4346</v>
      </c>
      <c r="C569" s="27" t="s">
        <v>1709</v>
      </c>
      <c r="D569" s="27" t="s">
        <v>4383</v>
      </c>
      <c r="E569" s="26" t="s">
        <v>4403</v>
      </c>
      <c r="F569" s="28" t="s">
        <v>4504</v>
      </c>
      <c r="G569" s="38" t="s">
        <v>4525</v>
      </c>
      <c r="H569" s="36">
        <v>5298008866</v>
      </c>
      <c r="I569" s="36">
        <v>5298008866</v>
      </c>
      <c r="J569" s="28" t="s">
        <v>4423</v>
      </c>
      <c r="K569" s="28" t="s">
        <v>48</v>
      </c>
      <c r="L569" s="27" t="s">
        <v>1686</v>
      </c>
      <c r="M569" s="27" t="s">
        <v>104</v>
      </c>
      <c r="N569" s="27" t="s">
        <v>1701</v>
      </c>
      <c r="O569" s="27" t="s">
        <v>1688</v>
      </c>
      <c r="P569" s="28" t="s">
        <v>1710</v>
      </c>
      <c r="Q569" s="28" t="s">
        <v>1711</v>
      </c>
      <c r="R569" s="28" t="s">
        <v>1712</v>
      </c>
      <c r="S569" s="28">
        <v>180035001</v>
      </c>
      <c r="T569" s="28" t="s">
        <v>1713</v>
      </c>
      <c r="U569" s="29" t="s">
        <v>1714</v>
      </c>
      <c r="V569" t="s">
        <v>1715</v>
      </c>
      <c r="W569" s="28" t="s">
        <v>1716</v>
      </c>
      <c r="X569" s="30">
        <v>43026.584027777775</v>
      </c>
      <c r="Y569" s="28" t="s">
        <v>1717</v>
      </c>
      <c r="Z569" s="28"/>
      <c r="AA569" s="31">
        <f t="shared" si="11"/>
        <v>0.66</v>
      </c>
      <c r="AB569" s="29" t="s">
        <v>1718</v>
      </c>
      <c r="AC569" s="29"/>
      <c r="AD569" s="29" t="s">
        <v>1682</v>
      </c>
      <c r="AE569" s="27" t="s">
        <v>1719</v>
      </c>
      <c r="AF569" s="28" t="s">
        <v>1002</v>
      </c>
      <c r="AG569" s="27" t="s">
        <v>1699</v>
      </c>
    </row>
    <row r="570" spans="1:33" s="32" customFormat="1" ht="102" x14ac:dyDescent="0.25">
      <c r="A570" s="25" t="s">
        <v>1684</v>
      </c>
      <c r="B570" s="26">
        <v>81101510</v>
      </c>
      <c r="C570" s="27" t="s">
        <v>1720</v>
      </c>
      <c r="D570" s="27" t="s">
        <v>4383</v>
      </c>
      <c r="E570" s="26" t="s">
        <v>4401</v>
      </c>
      <c r="F570" s="26" t="s">
        <v>4523</v>
      </c>
      <c r="G570" s="38" t="s">
        <v>4525</v>
      </c>
      <c r="H570" s="36">
        <v>743071007</v>
      </c>
      <c r="I570" s="36">
        <v>743071007</v>
      </c>
      <c r="J570" s="28" t="s">
        <v>4423</v>
      </c>
      <c r="K570" s="28" t="s">
        <v>48</v>
      </c>
      <c r="L570" s="27" t="s">
        <v>1686</v>
      </c>
      <c r="M570" s="27" t="s">
        <v>104</v>
      </c>
      <c r="N570" s="27" t="s">
        <v>1701</v>
      </c>
      <c r="O570" s="27" t="s">
        <v>1688</v>
      </c>
      <c r="P570" s="28" t="s">
        <v>1710</v>
      </c>
      <c r="Q570" s="28" t="s">
        <v>1711</v>
      </c>
      <c r="R570" s="28" t="s">
        <v>1712</v>
      </c>
      <c r="S570" s="28">
        <v>180035001</v>
      </c>
      <c r="T570" s="28" t="s">
        <v>1713</v>
      </c>
      <c r="U570" s="29" t="s">
        <v>1714</v>
      </c>
      <c r="V570" t="s">
        <v>1721</v>
      </c>
      <c r="W570" s="28" t="s">
        <v>1722</v>
      </c>
      <c r="X570" s="30">
        <v>43039.51666666667</v>
      </c>
      <c r="Y570" s="28"/>
      <c r="Z570" s="28"/>
      <c r="AA570" s="31">
        <f t="shared" si="11"/>
        <v>0.33</v>
      </c>
      <c r="AB570" s="29" t="s">
        <v>1723</v>
      </c>
      <c r="AC570" s="29"/>
      <c r="AD570" s="29" t="s">
        <v>1682</v>
      </c>
      <c r="AE570" s="27" t="s">
        <v>1724</v>
      </c>
      <c r="AF570" s="28" t="s">
        <v>1002</v>
      </c>
      <c r="AG570" s="27" t="s">
        <v>1699</v>
      </c>
    </row>
    <row r="571" spans="1:33" s="32" customFormat="1" ht="140.25" x14ac:dyDescent="0.25">
      <c r="A571" s="25" t="s">
        <v>1684</v>
      </c>
      <c r="B571" s="26" t="s">
        <v>4346</v>
      </c>
      <c r="C571" s="27" t="s">
        <v>1725</v>
      </c>
      <c r="D571" s="27" t="s">
        <v>4383</v>
      </c>
      <c r="E571" s="26" t="s">
        <v>4403</v>
      </c>
      <c r="F571" s="28" t="s">
        <v>4504</v>
      </c>
      <c r="G571" s="38" t="s">
        <v>4525</v>
      </c>
      <c r="H571" s="36">
        <v>5619296375</v>
      </c>
      <c r="I571" s="36">
        <v>5321334795</v>
      </c>
      <c r="J571" s="28" t="s">
        <v>4423</v>
      </c>
      <c r="K571" s="28" t="s">
        <v>48</v>
      </c>
      <c r="L571" s="27" t="s">
        <v>1686</v>
      </c>
      <c r="M571" s="27" t="s">
        <v>104</v>
      </c>
      <c r="N571" s="27" t="s">
        <v>1701</v>
      </c>
      <c r="O571" s="27" t="s">
        <v>1688</v>
      </c>
      <c r="P571" s="28" t="s">
        <v>1710</v>
      </c>
      <c r="Q571" s="28" t="s">
        <v>1711</v>
      </c>
      <c r="R571" s="28" t="s">
        <v>1712</v>
      </c>
      <c r="S571" s="28">
        <v>180035001</v>
      </c>
      <c r="T571" s="28" t="s">
        <v>1713</v>
      </c>
      <c r="U571" s="29" t="s">
        <v>1714</v>
      </c>
      <c r="V571" t="s">
        <v>1726</v>
      </c>
      <c r="W571" s="28" t="s">
        <v>1727</v>
      </c>
      <c r="X571" s="30">
        <v>43026.488888888889</v>
      </c>
      <c r="Y571" s="28" t="s">
        <v>1728</v>
      </c>
      <c r="Z571" s="28"/>
      <c r="AA571" s="31">
        <f t="shared" si="11"/>
        <v>0.66</v>
      </c>
      <c r="AB571" s="29" t="s">
        <v>1729</v>
      </c>
      <c r="AC571" s="29"/>
      <c r="AD571" s="29" t="s">
        <v>1682</v>
      </c>
      <c r="AE571" s="27" t="s">
        <v>1730</v>
      </c>
      <c r="AF571" s="28" t="s">
        <v>1002</v>
      </c>
      <c r="AG571" s="27" t="s">
        <v>1699</v>
      </c>
    </row>
    <row r="572" spans="1:33" s="32" customFormat="1" ht="293.25" x14ac:dyDescent="0.25">
      <c r="A572" s="25" t="s">
        <v>1684</v>
      </c>
      <c r="B572" s="26">
        <v>81101510</v>
      </c>
      <c r="C572" s="27" t="s">
        <v>1731</v>
      </c>
      <c r="D572" s="27" t="s">
        <v>4383</v>
      </c>
      <c r="E572" s="26" t="s">
        <v>4401</v>
      </c>
      <c r="F572" s="26" t="s">
        <v>4523</v>
      </c>
      <c r="G572" s="38" t="s">
        <v>4525</v>
      </c>
      <c r="H572" s="36">
        <v>795675640</v>
      </c>
      <c r="I572" s="36">
        <v>752605954</v>
      </c>
      <c r="J572" s="28" t="s">
        <v>4423</v>
      </c>
      <c r="K572" s="28" t="s">
        <v>48</v>
      </c>
      <c r="L572" s="27" t="s">
        <v>1686</v>
      </c>
      <c r="M572" s="27" t="s">
        <v>104</v>
      </c>
      <c r="N572" s="27" t="s">
        <v>1701</v>
      </c>
      <c r="O572" s="27" t="s">
        <v>1688</v>
      </c>
      <c r="P572" s="28" t="s">
        <v>1710</v>
      </c>
      <c r="Q572" s="28" t="s">
        <v>1711</v>
      </c>
      <c r="R572" s="28" t="s">
        <v>1712</v>
      </c>
      <c r="S572" s="28">
        <v>180035001</v>
      </c>
      <c r="T572" s="28" t="s">
        <v>1713</v>
      </c>
      <c r="U572" s="29" t="s">
        <v>1714</v>
      </c>
      <c r="V572" t="s">
        <v>1732</v>
      </c>
      <c r="W572" s="28" t="s">
        <v>1733</v>
      </c>
      <c r="X572" s="30">
        <v>43039.612500000003</v>
      </c>
      <c r="Y572" s="28" t="s">
        <v>1734</v>
      </c>
      <c r="Z572" s="28"/>
      <c r="AA572" s="31">
        <f t="shared" si="11"/>
        <v>0.66</v>
      </c>
      <c r="AB572" s="29" t="s">
        <v>1735</v>
      </c>
      <c r="AC572" s="29"/>
      <c r="AD572" s="29" t="s">
        <v>1682</v>
      </c>
      <c r="AE572" s="27" t="s">
        <v>1736</v>
      </c>
      <c r="AF572" s="28" t="s">
        <v>1002</v>
      </c>
      <c r="AG572" s="27" t="s">
        <v>1699</v>
      </c>
    </row>
    <row r="573" spans="1:33" s="32" customFormat="1" ht="127.5" x14ac:dyDescent="0.25">
      <c r="A573" s="25" t="s">
        <v>1684</v>
      </c>
      <c r="B573" s="26" t="s">
        <v>4346</v>
      </c>
      <c r="C573" s="27" t="s">
        <v>1737</v>
      </c>
      <c r="D573" s="27" t="s">
        <v>4383</v>
      </c>
      <c r="E573" s="26" t="s">
        <v>4403</v>
      </c>
      <c r="F573" s="28" t="s">
        <v>4504</v>
      </c>
      <c r="G573" s="38" t="s">
        <v>4525</v>
      </c>
      <c r="H573" s="36">
        <v>5770933963</v>
      </c>
      <c r="I573" s="36">
        <v>5459166391</v>
      </c>
      <c r="J573" s="28" t="s">
        <v>4423</v>
      </c>
      <c r="K573" s="28" t="s">
        <v>48</v>
      </c>
      <c r="L573" s="27" t="s">
        <v>1686</v>
      </c>
      <c r="M573" s="27" t="s">
        <v>104</v>
      </c>
      <c r="N573" s="27" t="s">
        <v>1701</v>
      </c>
      <c r="O573" s="27" t="s">
        <v>1688</v>
      </c>
      <c r="P573" s="28" t="s">
        <v>1710</v>
      </c>
      <c r="Q573" s="28" t="s">
        <v>1711</v>
      </c>
      <c r="R573" s="28" t="s">
        <v>1712</v>
      </c>
      <c r="S573" s="28">
        <v>180035001</v>
      </c>
      <c r="T573" s="28" t="s">
        <v>1713</v>
      </c>
      <c r="U573" s="29" t="s">
        <v>1714</v>
      </c>
      <c r="V573" t="s">
        <v>1738</v>
      </c>
      <c r="W573" s="28" t="s">
        <v>1739</v>
      </c>
      <c r="X573" s="30">
        <v>43026.638194444444</v>
      </c>
      <c r="Y573" s="28" t="s">
        <v>1740</v>
      </c>
      <c r="Z573" s="28"/>
      <c r="AA573" s="31">
        <f t="shared" si="11"/>
        <v>0.66</v>
      </c>
      <c r="AB573" s="29" t="s">
        <v>1741</v>
      </c>
      <c r="AC573" s="29"/>
      <c r="AD573" s="29" t="s">
        <v>1682</v>
      </c>
      <c r="AE573" s="27" t="s">
        <v>1742</v>
      </c>
      <c r="AF573" s="28" t="s">
        <v>1002</v>
      </c>
      <c r="AG573" s="27" t="s">
        <v>1699</v>
      </c>
    </row>
    <row r="574" spans="1:33" s="32" customFormat="1" ht="127.5" x14ac:dyDescent="0.25">
      <c r="A574" s="25" t="s">
        <v>1684</v>
      </c>
      <c r="B574" s="26">
        <v>81101510</v>
      </c>
      <c r="C574" s="27" t="s">
        <v>1743</v>
      </c>
      <c r="D574" s="27" t="s">
        <v>4383</v>
      </c>
      <c r="E574" s="26" t="s">
        <v>4401</v>
      </c>
      <c r="F574" s="26" t="s">
        <v>4523</v>
      </c>
      <c r="G574" s="38" t="s">
        <v>4525</v>
      </c>
      <c r="H574" s="36">
        <v>797700825</v>
      </c>
      <c r="I574" s="36">
        <v>797700825</v>
      </c>
      <c r="J574" s="28" t="s">
        <v>4423</v>
      </c>
      <c r="K574" s="28" t="s">
        <v>48</v>
      </c>
      <c r="L574" s="27" t="s">
        <v>1686</v>
      </c>
      <c r="M574" s="27" t="s">
        <v>104</v>
      </c>
      <c r="N574" s="27" t="s">
        <v>1701</v>
      </c>
      <c r="O574" s="27" t="s">
        <v>1688</v>
      </c>
      <c r="P574" s="28" t="s">
        <v>1710</v>
      </c>
      <c r="Q574" s="28" t="s">
        <v>1711</v>
      </c>
      <c r="R574" s="28" t="s">
        <v>1712</v>
      </c>
      <c r="S574" s="28">
        <v>180035001</v>
      </c>
      <c r="T574" s="28" t="s">
        <v>1713</v>
      </c>
      <c r="U574" s="29" t="s">
        <v>1714</v>
      </c>
      <c r="V574" t="s">
        <v>1744</v>
      </c>
      <c r="W574" s="28" t="s">
        <v>1745</v>
      </c>
      <c r="X574" s="30">
        <v>43039.563888888886</v>
      </c>
      <c r="Y574" s="28" t="s">
        <v>1746</v>
      </c>
      <c r="Z574" s="28"/>
      <c r="AA574" s="31">
        <f t="shared" si="11"/>
        <v>0.66</v>
      </c>
      <c r="AB574" s="29" t="s">
        <v>1747</v>
      </c>
      <c r="AC574" s="29"/>
      <c r="AD574" s="29" t="s">
        <v>1682</v>
      </c>
      <c r="AE574" s="27" t="s">
        <v>1748</v>
      </c>
      <c r="AF574" s="28" t="s">
        <v>1002</v>
      </c>
      <c r="AG574" s="27" t="s">
        <v>1699</v>
      </c>
    </row>
    <row r="575" spans="1:33" s="32" customFormat="1" ht="140.25" x14ac:dyDescent="0.25">
      <c r="A575" s="25" t="s">
        <v>1684</v>
      </c>
      <c r="B575" s="26" t="s">
        <v>4346</v>
      </c>
      <c r="C575" s="27" t="s">
        <v>1749</v>
      </c>
      <c r="D575" s="27" t="s">
        <v>4383</v>
      </c>
      <c r="E575" s="26" t="s">
        <v>4403</v>
      </c>
      <c r="F575" s="28" t="s">
        <v>4504</v>
      </c>
      <c r="G575" s="38" t="s">
        <v>4525</v>
      </c>
      <c r="H575" s="36">
        <v>4687748877</v>
      </c>
      <c r="I575" s="36">
        <v>4436506576</v>
      </c>
      <c r="J575" s="28" t="s">
        <v>4423</v>
      </c>
      <c r="K575" s="28" t="s">
        <v>48</v>
      </c>
      <c r="L575" s="27" t="s">
        <v>1686</v>
      </c>
      <c r="M575" s="27" t="s">
        <v>104</v>
      </c>
      <c r="N575" s="27" t="s">
        <v>1701</v>
      </c>
      <c r="O575" s="27" t="s">
        <v>1688</v>
      </c>
      <c r="P575" s="28" t="s">
        <v>1710</v>
      </c>
      <c r="Q575" s="28" t="s">
        <v>1711</v>
      </c>
      <c r="R575" s="28" t="s">
        <v>1712</v>
      </c>
      <c r="S575" s="28">
        <v>180035001</v>
      </c>
      <c r="T575" s="28" t="s">
        <v>1713</v>
      </c>
      <c r="U575" s="29" t="s">
        <v>1714</v>
      </c>
      <c r="V575" t="s">
        <v>1750</v>
      </c>
      <c r="W575" s="28" t="s">
        <v>1751</v>
      </c>
      <c r="X575" s="30">
        <v>43026.606249999997</v>
      </c>
      <c r="Y575" s="28" t="s">
        <v>1752</v>
      </c>
      <c r="Z575" s="28"/>
      <c r="AA575" s="31">
        <f t="shared" si="11"/>
        <v>0.66</v>
      </c>
      <c r="AB575" s="29" t="s">
        <v>1753</v>
      </c>
      <c r="AC575" s="29"/>
      <c r="AD575" s="29" t="s">
        <v>1682</v>
      </c>
      <c r="AE575" s="27" t="s">
        <v>1754</v>
      </c>
      <c r="AF575" s="28" t="s">
        <v>1002</v>
      </c>
      <c r="AG575" s="27" t="s">
        <v>1699</v>
      </c>
    </row>
    <row r="576" spans="1:33" s="32" customFormat="1" ht="318.75" x14ac:dyDescent="0.25">
      <c r="A576" s="25" t="s">
        <v>1684</v>
      </c>
      <c r="B576" s="26">
        <v>81101510</v>
      </c>
      <c r="C576" s="27" t="s">
        <v>1755</v>
      </c>
      <c r="D576" s="27" t="s">
        <v>4383</v>
      </c>
      <c r="E576" s="26" t="s">
        <v>4401</v>
      </c>
      <c r="F576" s="26" t="s">
        <v>4523</v>
      </c>
      <c r="G576" s="38" t="s">
        <v>4525</v>
      </c>
      <c r="H576" s="36">
        <v>797377950</v>
      </c>
      <c r="I576" s="36">
        <v>742362422</v>
      </c>
      <c r="J576" s="28" t="s">
        <v>4423</v>
      </c>
      <c r="K576" s="28" t="s">
        <v>48</v>
      </c>
      <c r="L576" s="27" t="s">
        <v>1686</v>
      </c>
      <c r="M576" s="27" t="s">
        <v>104</v>
      </c>
      <c r="N576" s="27" t="s">
        <v>1701</v>
      </c>
      <c r="O576" s="27" t="s">
        <v>1688</v>
      </c>
      <c r="P576" s="28" t="s">
        <v>1710</v>
      </c>
      <c r="Q576" s="28" t="s">
        <v>1711</v>
      </c>
      <c r="R576" s="28" t="s">
        <v>1712</v>
      </c>
      <c r="S576" s="28">
        <v>180035001</v>
      </c>
      <c r="T576" s="28" t="s">
        <v>1713</v>
      </c>
      <c r="U576" s="29" t="s">
        <v>1714</v>
      </c>
      <c r="V576" t="s">
        <v>1756</v>
      </c>
      <c r="W576" s="28" t="s">
        <v>1757</v>
      </c>
      <c r="X576" s="30">
        <v>43039.586111111108</v>
      </c>
      <c r="Y576" s="28" t="s">
        <v>1758</v>
      </c>
      <c r="Z576" s="28"/>
      <c r="AA576" s="31">
        <f t="shared" si="11"/>
        <v>0.66</v>
      </c>
      <c r="AB576" s="29" t="s">
        <v>1759</v>
      </c>
      <c r="AC576" s="29"/>
      <c r="AD576" s="29" t="s">
        <v>1682</v>
      </c>
      <c r="AE576" s="27" t="s">
        <v>1760</v>
      </c>
      <c r="AF576" s="28" t="s">
        <v>1002</v>
      </c>
      <c r="AG576" s="27" t="s">
        <v>1699</v>
      </c>
    </row>
    <row r="577" spans="1:33" s="32" customFormat="1" ht="153" x14ac:dyDescent="0.25">
      <c r="A577" s="25" t="s">
        <v>1684</v>
      </c>
      <c r="B577" s="26" t="s">
        <v>4346</v>
      </c>
      <c r="C577" s="27" t="s">
        <v>1761</v>
      </c>
      <c r="D577" s="27" t="s">
        <v>4383</v>
      </c>
      <c r="E577" s="26" t="s">
        <v>4403</v>
      </c>
      <c r="F577" s="28" t="s">
        <v>4504</v>
      </c>
      <c r="G577" s="38" t="s">
        <v>4525</v>
      </c>
      <c r="H577" s="36">
        <v>5016364832</v>
      </c>
      <c r="I577" s="36">
        <v>4744292572</v>
      </c>
      <c r="J577" s="28" t="s">
        <v>4423</v>
      </c>
      <c r="K577" s="28" t="s">
        <v>48</v>
      </c>
      <c r="L577" s="27" t="s">
        <v>1686</v>
      </c>
      <c r="M577" s="27" t="s">
        <v>104</v>
      </c>
      <c r="N577" s="27" t="s">
        <v>1701</v>
      </c>
      <c r="O577" s="27" t="s">
        <v>1688</v>
      </c>
      <c r="P577" s="28" t="s">
        <v>1710</v>
      </c>
      <c r="Q577" s="28" t="s">
        <v>1711</v>
      </c>
      <c r="R577" s="28" t="s">
        <v>1712</v>
      </c>
      <c r="S577" s="28">
        <v>180035001</v>
      </c>
      <c r="T577" s="28" t="s">
        <v>1713</v>
      </c>
      <c r="U577" s="29" t="s">
        <v>1714</v>
      </c>
      <c r="V577" t="s">
        <v>1762</v>
      </c>
      <c r="W577" s="28" t="s">
        <v>1763</v>
      </c>
      <c r="X577" s="30">
        <v>43026.520138888889</v>
      </c>
      <c r="Y577" s="28" t="s">
        <v>1764</v>
      </c>
      <c r="Z577" s="28"/>
      <c r="AA577" s="31">
        <f t="shared" si="11"/>
        <v>0.66</v>
      </c>
      <c r="AB577" s="29" t="s">
        <v>1765</v>
      </c>
      <c r="AC577" s="29"/>
      <c r="AD577" s="29" t="s">
        <v>1682</v>
      </c>
      <c r="AE577" s="27" t="s">
        <v>1766</v>
      </c>
      <c r="AF577" s="28" t="s">
        <v>1002</v>
      </c>
      <c r="AG577" s="27" t="s">
        <v>1699</v>
      </c>
    </row>
    <row r="578" spans="1:33" s="32" customFormat="1" ht="127.5" x14ac:dyDescent="0.25">
      <c r="A578" s="25" t="s">
        <v>1684</v>
      </c>
      <c r="B578" s="26">
        <v>81101510</v>
      </c>
      <c r="C578" s="27" t="s">
        <v>1767</v>
      </c>
      <c r="D578" s="27" t="s">
        <v>4383</v>
      </c>
      <c r="E578" s="26" t="s">
        <v>4405</v>
      </c>
      <c r="F578" s="26" t="s">
        <v>4523</v>
      </c>
      <c r="G578" s="38" t="s">
        <v>4525</v>
      </c>
      <c r="H578" s="36">
        <v>804939522</v>
      </c>
      <c r="I578" s="36">
        <v>804939522</v>
      </c>
      <c r="J578" s="28" t="s">
        <v>4423</v>
      </c>
      <c r="K578" s="28" t="s">
        <v>48</v>
      </c>
      <c r="L578" s="27" t="s">
        <v>1686</v>
      </c>
      <c r="M578" s="27" t="s">
        <v>104</v>
      </c>
      <c r="N578" s="27" t="s">
        <v>1701</v>
      </c>
      <c r="O578" s="27" t="s">
        <v>1688</v>
      </c>
      <c r="P578" s="28" t="s">
        <v>1710</v>
      </c>
      <c r="Q578" s="28" t="s">
        <v>1711</v>
      </c>
      <c r="R578" s="28" t="s">
        <v>1712</v>
      </c>
      <c r="S578" s="28">
        <v>180035001</v>
      </c>
      <c r="T578" s="28" t="s">
        <v>1713</v>
      </c>
      <c r="U578" s="29" t="s">
        <v>1714</v>
      </c>
      <c r="V578" t="s">
        <v>1768</v>
      </c>
      <c r="W578" s="28" t="s">
        <v>1769</v>
      </c>
      <c r="X578" s="30">
        <v>43039.508333333331</v>
      </c>
      <c r="Y578" s="28" t="s">
        <v>1770</v>
      </c>
      <c r="Z578" s="28"/>
      <c r="AA578" s="31">
        <f t="shared" si="11"/>
        <v>0.66</v>
      </c>
      <c r="AB578" s="29" t="s">
        <v>1771</v>
      </c>
      <c r="AC578" s="29"/>
      <c r="AD578" s="29" t="s">
        <v>1682</v>
      </c>
      <c r="AE578" s="27" t="s">
        <v>1772</v>
      </c>
      <c r="AF578" s="28" t="s">
        <v>1002</v>
      </c>
      <c r="AG578" s="27" t="s">
        <v>1699</v>
      </c>
    </row>
    <row r="579" spans="1:33" s="32" customFormat="1" ht="89.25" x14ac:dyDescent="0.25">
      <c r="A579" s="25" t="s">
        <v>1684</v>
      </c>
      <c r="B579" s="26" t="s">
        <v>4346</v>
      </c>
      <c r="C579" s="27" t="s">
        <v>1773</v>
      </c>
      <c r="D579" s="27" t="s">
        <v>4383</v>
      </c>
      <c r="E579" s="26" t="s">
        <v>4401</v>
      </c>
      <c r="F579" s="35" t="s">
        <v>4520</v>
      </c>
      <c r="G579" s="38" t="s">
        <v>4525</v>
      </c>
      <c r="H579" s="36">
        <v>746386982</v>
      </c>
      <c r="I579" s="36">
        <v>746386982</v>
      </c>
      <c r="J579" s="28" t="s">
        <v>4423</v>
      </c>
      <c r="K579" s="28" t="s">
        <v>48</v>
      </c>
      <c r="L579" s="27" t="s">
        <v>1686</v>
      </c>
      <c r="M579" s="27" t="s">
        <v>104</v>
      </c>
      <c r="N579" s="27" t="s">
        <v>1701</v>
      </c>
      <c r="O579" s="27" t="s">
        <v>1688</v>
      </c>
      <c r="P579" s="28" t="s">
        <v>1710</v>
      </c>
      <c r="Q579" s="28" t="s">
        <v>1711</v>
      </c>
      <c r="R579" s="28" t="s">
        <v>1712</v>
      </c>
      <c r="S579" s="28">
        <v>180035001</v>
      </c>
      <c r="T579" s="28" t="s">
        <v>1713</v>
      </c>
      <c r="U579" s="29" t="s">
        <v>1714</v>
      </c>
      <c r="V579" s="29"/>
      <c r="W579" s="28"/>
      <c r="X579" s="30"/>
      <c r="Y579" s="28"/>
      <c r="Z579" s="28"/>
      <c r="AA579" s="31" t="str">
        <f t="shared" si="11"/>
        <v/>
      </c>
      <c r="AB579" s="29"/>
      <c r="AC579" s="29"/>
      <c r="AD579" s="29"/>
      <c r="AE579" s="27" t="s">
        <v>1774</v>
      </c>
      <c r="AF579" s="28" t="s">
        <v>1002</v>
      </c>
      <c r="AG579" s="27" t="s">
        <v>1699</v>
      </c>
    </row>
    <row r="580" spans="1:33" s="32" customFormat="1" ht="127.5" x14ac:dyDescent="0.25">
      <c r="A580" s="25" t="s">
        <v>1684</v>
      </c>
      <c r="B580" s="26" t="s">
        <v>4346</v>
      </c>
      <c r="C580" s="27" t="s">
        <v>1775</v>
      </c>
      <c r="D580" s="27" t="s">
        <v>4383</v>
      </c>
      <c r="E580" s="26" t="s">
        <v>4403</v>
      </c>
      <c r="F580" s="28" t="s">
        <v>4504</v>
      </c>
      <c r="G580" s="38" t="s">
        <v>4525</v>
      </c>
      <c r="H580" s="36">
        <v>5365111637</v>
      </c>
      <c r="I580" s="36">
        <v>5082441357</v>
      </c>
      <c r="J580" s="28" t="s">
        <v>4423</v>
      </c>
      <c r="K580" s="28" t="s">
        <v>48</v>
      </c>
      <c r="L580" s="27" t="s">
        <v>1686</v>
      </c>
      <c r="M580" s="27" t="s">
        <v>104</v>
      </c>
      <c r="N580" s="27" t="s">
        <v>1701</v>
      </c>
      <c r="O580" s="27" t="s">
        <v>1688</v>
      </c>
      <c r="P580" s="28" t="s">
        <v>1710</v>
      </c>
      <c r="Q580" s="28" t="s">
        <v>1711</v>
      </c>
      <c r="R580" s="28" t="s">
        <v>1712</v>
      </c>
      <c r="S580" s="28">
        <v>180035001</v>
      </c>
      <c r="T580" s="28" t="s">
        <v>1713</v>
      </c>
      <c r="U580" s="29" t="s">
        <v>1714</v>
      </c>
      <c r="V580" t="s">
        <v>1776</v>
      </c>
      <c r="W580" s="28" t="s">
        <v>1777</v>
      </c>
      <c r="X580" s="30">
        <v>43026.619444444441</v>
      </c>
      <c r="Y580" s="28" t="s">
        <v>1778</v>
      </c>
      <c r="Z580" s="28"/>
      <c r="AA580" s="31">
        <f t="shared" si="11"/>
        <v>0.66</v>
      </c>
      <c r="AB580" s="29" t="s">
        <v>1779</v>
      </c>
      <c r="AC580" s="29"/>
      <c r="AD580" s="29" t="s">
        <v>1682</v>
      </c>
      <c r="AE580" s="27" t="s">
        <v>1780</v>
      </c>
      <c r="AF580" s="28" t="s">
        <v>1002</v>
      </c>
      <c r="AG580" s="27" t="s">
        <v>1699</v>
      </c>
    </row>
    <row r="581" spans="1:33" s="32" customFormat="1" ht="140.25" x14ac:dyDescent="0.25">
      <c r="A581" s="25" t="s">
        <v>1684</v>
      </c>
      <c r="B581" s="26">
        <v>81101510</v>
      </c>
      <c r="C581" s="27" t="s">
        <v>1781</v>
      </c>
      <c r="D581" s="27" t="s">
        <v>4383</v>
      </c>
      <c r="E581" s="26" t="s">
        <v>4405</v>
      </c>
      <c r="F581" s="26" t="s">
        <v>4523</v>
      </c>
      <c r="G581" s="38" t="s">
        <v>4525</v>
      </c>
      <c r="H581" s="36">
        <v>667887548</v>
      </c>
      <c r="I581" s="36">
        <v>634460114</v>
      </c>
      <c r="J581" s="28" t="s">
        <v>4423</v>
      </c>
      <c r="K581" s="28" t="s">
        <v>48</v>
      </c>
      <c r="L581" s="27" t="s">
        <v>1686</v>
      </c>
      <c r="M581" s="27" t="s">
        <v>104</v>
      </c>
      <c r="N581" s="27" t="s">
        <v>1701</v>
      </c>
      <c r="O581" s="27" t="s">
        <v>1688</v>
      </c>
      <c r="P581" s="28" t="s">
        <v>1710</v>
      </c>
      <c r="Q581" s="28" t="s">
        <v>1711</v>
      </c>
      <c r="R581" s="28" t="s">
        <v>1712</v>
      </c>
      <c r="S581" s="28">
        <v>180035001</v>
      </c>
      <c r="T581" s="28" t="s">
        <v>1713</v>
      </c>
      <c r="U581" s="29" t="s">
        <v>1714</v>
      </c>
      <c r="V581" t="s">
        <v>1782</v>
      </c>
      <c r="W581" s="28" t="s">
        <v>1783</v>
      </c>
      <c r="X581" s="30">
        <v>43039.540277777778</v>
      </c>
      <c r="Y581" s="28" t="s">
        <v>1784</v>
      </c>
      <c r="Z581" s="28"/>
      <c r="AA581" s="31">
        <f t="shared" si="11"/>
        <v>0.66</v>
      </c>
      <c r="AB581" s="29" t="s">
        <v>1785</v>
      </c>
      <c r="AC581" s="29"/>
      <c r="AD581" s="29" t="s">
        <v>1682</v>
      </c>
      <c r="AE581" s="27" t="s">
        <v>1786</v>
      </c>
      <c r="AF581" s="28" t="s">
        <v>1002</v>
      </c>
      <c r="AG581" s="27" t="s">
        <v>1699</v>
      </c>
    </row>
    <row r="582" spans="1:33" s="32" customFormat="1" ht="76.5" x14ac:dyDescent="0.25">
      <c r="A582" s="25" t="s">
        <v>1684</v>
      </c>
      <c r="B582" s="26" t="s">
        <v>4346</v>
      </c>
      <c r="C582" s="27" t="s">
        <v>1787</v>
      </c>
      <c r="D582" s="27" t="s">
        <v>4383</v>
      </c>
      <c r="E582" s="26" t="s">
        <v>4404</v>
      </c>
      <c r="F582" s="35" t="s">
        <v>4520</v>
      </c>
      <c r="G582" s="38" t="s">
        <v>4525</v>
      </c>
      <c r="H582" s="36">
        <f>6177469015-H580-H581</f>
        <v>144469830</v>
      </c>
      <c r="I582" s="36">
        <f>6177469015-I580-I581</f>
        <v>460567544</v>
      </c>
      <c r="J582" s="28" t="s">
        <v>4423</v>
      </c>
      <c r="K582" s="28" t="s">
        <v>48</v>
      </c>
      <c r="L582" s="27" t="s">
        <v>1686</v>
      </c>
      <c r="M582" s="27" t="s">
        <v>104</v>
      </c>
      <c r="N582" s="27" t="s">
        <v>1701</v>
      </c>
      <c r="O582" s="27" t="s">
        <v>1688</v>
      </c>
      <c r="P582" s="28" t="s">
        <v>1710</v>
      </c>
      <c r="Q582" s="28" t="s">
        <v>1711</v>
      </c>
      <c r="R582" s="28" t="s">
        <v>1712</v>
      </c>
      <c r="S582" s="28">
        <v>180035001</v>
      </c>
      <c r="T582" s="28" t="s">
        <v>1713</v>
      </c>
      <c r="U582" s="29" t="s">
        <v>1714</v>
      </c>
      <c r="V582" s="29"/>
      <c r="W582" s="28"/>
      <c r="X582" s="30"/>
      <c r="Y582" s="28"/>
      <c r="Z582" s="28"/>
      <c r="AA582" s="31" t="str">
        <f t="shared" si="11"/>
        <v/>
      </c>
      <c r="AB582" s="29"/>
      <c r="AC582" s="29"/>
      <c r="AD582" s="29"/>
      <c r="AE582" s="27" t="s">
        <v>1774</v>
      </c>
      <c r="AF582" s="28" t="s">
        <v>1002</v>
      </c>
      <c r="AG582" s="27" t="s">
        <v>1699</v>
      </c>
    </row>
    <row r="583" spans="1:33" s="32" customFormat="1" ht="318.75" x14ac:dyDescent="0.25">
      <c r="A583" s="25" t="s">
        <v>1684</v>
      </c>
      <c r="B583" s="26" t="s">
        <v>1788</v>
      </c>
      <c r="C583" s="27" t="s">
        <v>1789</v>
      </c>
      <c r="D583" s="27" t="s">
        <v>4383</v>
      </c>
      <c r="E583" s="26" t="s">
        <v>4404</v>
      </c>
      <c r="F583" s="26" t="s">
        <v>4523</v>
      </c>
      <c r="G583" s="38" t="s">
        <v>4525</v>
      </c>
      <c r="H583" s="36">
        <v>427521483</v>
      </c>
      <c r="I583" s="36">
        <v>377400000</v>
      </c>
      <c r="J583" s="28" t="s">
        <v>4423</v>
      </c>
      <c r="K583" s="28" t="s">
        <v>48</v>
      </c>
      <c r="L583" s="27" t="s">
        <v>1686</v>
      </c>
      <c r="M583" s="27" t="s">
        <v>104</v>
      </c>
      <c r="N583" s="27" t="s">
        <v>1701</v>
      </c>
      <c r="O583" s="27" t="s">
        <v>1688</v>
      </c>
      <c r="P583" s="28" t="s">
        <v>1790</v>
      </c>
      <c r="Q583" s="28" t="s">
        <v>1791</v>
      </c>
      <c r="R583" s="28" t="s">
        <v>1792</v>
      </c>
      <c r="S583" s="28">
        <v>180038001</v>
      </c>
      <c r="T583" s="28" t="s">
        <v>1793</v>
      </c>
      <c r="U583" s="29" t="s">
        <v>1794</v>
      </c>
      <c r="V583">
        <v>7705</v>
      </c>
      <c r="W583" s="28" t="s">
        <v>1795</v>
      </c>
      <c r="X583" s="30">
        <v>43032.625</v>
      </c>
      <c r="Y583" s="28" t="s">
        <v>1796</v>
      </c>
      <c r="Z583" s="28"/>
      <c r="AA583" s="31">
        <f t="shared" si="11"/>
        <v>0.66</v>
      </c>
      <c r="AB583" s="29" t="s">
        <v>1797</v>
      </c>
      <c r="AC583" s="29"/>
      <c r="AD583" s="29" t="s">
        <v>1682</v>
      </c>
      <c r="AE583" s="27" t="s">
        <v>1798</v>
      </c>
      <c r="AF583" s="28" t="s">
        <v>1799</v>
      </c>
      <c r="AG583" s="27" t="s">
        <v>1708</v>
      </c>
    </row>
    <row r="584" spans="1:33" s="32" customFormat="1" ht="89.25" x14ac:dyDescent="0.25">
      <c r="A584" s="25" t="s">
        <v>1684</v>
      </c>
      <c r="B584" s="26" t="s">
        <v>1788</v>
      </c>
      <c r="C584" s="27" t="s">
        <v>1800</v>
      </c>
      <c r="D584" s="27" t="s">
        <v>4383</v>
      </c>
      <c r="E584" s="26" t="s">
        <v>4405</v>
      </c>
      <c r="F584" s="26" t="s">
        <v>4512</v>
      </c>
      <c r="G584" s="38" t="s">
        <v>4525</v>
      </c>
      <c r="H584" s="36">
        <v>47600000</v>
      </c>
      <c r="I584" s="36">
        <v>47600000</v>
      </c>
      <c r="J584" s="28" t="s">
        <v>4423</v>
      </c>
      <c r="K584" s="28" t="s">
        <v>48</v>
      </c>
      <c r="L584" s="27" t="s">
        <v>1686</v>
      </c>
      <c r="M584" s="27" t="s">
        <v>104</v>
      </c>
      <c r="N584" s="27" t="s">
        <v>1701</v>
      </c>
      <c r="O584" s="27" t="s">
        <v>1688</v>
      </c>
      <c r="P584" s="28" t="s">
        <v>1790</v>
      </c>
      <c r="Q584" s="28" t="s">
        <v>1791</v>
      </c>
      <c r="R584" s="28" t="s">
        <v>1792</v>
      </c>
      <c r="S584" s="28">
        <v>180038001</v>
      </c>
      <c r="T584" s="28" t="s">
        <v>1793</v>
      </c>
      <c r="U584" s="29" t="s">
        <v>1794</v>
      </c>
      <c r="V584">
        <v>7968</v>
      </c>
      <c r="W584" s="28" t="s">
        <v>1801</v>
      </c>
      <c r="X584" s="30">
        <v>43059.473611111112</v>
      </c>
      <c r="Y584" s="28" t="s">
        <v>1802</v>
      </c>
      <c r="Z584" s="28"/>
      <c r="AA584" s="31">
        <f t="shared" si="11"/>
        <v>0.66</v>
      </c>
      <c r="AB584" s="29"/>
      <c r="AC584" s="29"/>
      <c r="AD584" s="29" t="s">
        <v>1803</v>
      </c>
      <c r="AE584" s="27" t="s">
        <v>1798</v>
      </c>
      <c r="AF584" s="28" t="s">
        <v>54</v>
      </c>
      <c r="AG584" s="27" t="s">
        <v>1708</v>
      </c>
    </row>
    <row r="585" spans="1:33" s="32" customFormat="1" ht="102" x14ac:dyDescent="0.25">
      <c r="A585" s="25" t="s">
        <v>1684</v>
      </c>
      <c r="B585" s="26">
        <v>22101600</v>
      </c>
      <c r="C585" s="27" t="s">
        <v>1804</v>
      </c>
      <c r="D585" s="27" t="s">
        <v>4383</v>
      </c>
      <c r="E585" s="26" t="s">
        <v>4399</v>
      </c>
      <c r="F585" s="35" t="s">
        <v>4522</v>
      </c>
      <c r="G585" s="38" t="s">
        <v>4525</v>
      </c>
      <c r="H585" s="36">
        <v>4600000000</v>
      </c>
      <c r="I585" s="36">
        <v>4600000000</v>
      </c>
      <c r="J585" s="28" t="s">
        <v>4423</v>
      </c>
      <c r="K585" s="28" t="s">
        <v>48</v>
      </c>
      <c r="L585" s="27" t="s">
        <v>1686</v>
      </c>
      <c r="M585" s="27" t="s">
        <v>104</v>
      </c>
      <c r="N585" s="27" t="s">
        <v>1701</v>
      </c>
      <c r="O585" s="27" t="s">
        <v>1688</v>
      </c>
      <c r="P585" s="28" t="s">
        <v>1710</v>
      </c>
      <c r="Q585" s="28" t="s">
        <v>1805</v>
      </c>
      <c r="R585" s="28" t="s">
        <v>1806</v>
      </c>
      <c r="S585" s="28">
        <v>180030001</v>
      </c>
      <c r="T585" s="28" t="s">
        <v>1807</v>
      </c>
      <c r="U585" s="29" t="s">
        <v>1808</v>
      </c>
      <c r="V585" t="s">
        <v>1809</v>
      </c>
      <c r="W585" s="28" t="s">
        <v>1810</v>
      </c>
      <c r="X585" s="30">
        <v>43046.727083333331</v>
      </c>
      <c r="Y585" s="28" t="s">
        <v>1811</v>
      </c>
      <c r="Z585" s="28" t="s">
        <v>1812</v>
      </c>
      <c r="AA585" s="31">
        <f t="shared" si="11"/>
        <v>1</v>
      </c>
      <c r="AB585" s="29" t="s">
        <v>1813</v>
      </c>
      <c r="AC585" s="29">
        <v>43049</v>
      </c>
      <c r="AD585" s="29" t="s">
        <v>425</v>
      </c>
      <c r="AE585" s="27" t="s">
        <v>1814</v>
      </c>
      <c r="AF585" s="28" t="s">
        <v>54</v>
      </c>
      <c r="AG585" s="27" t="s">
        <v>1708</v>
      </c>
    </row>
    <row r="586" spans="1:33" s="32" customFormat="1" ht="114.75" x14ac:dyDescent="0.25">
      <c r="A586" s="25" t="s">
        <v>1684</v>
      </c>
      <c r="B586" s="27" t="s">
        <v>1815</v>
      </c>
      <c r="C586" s="27" t="s">
        <v>1816</v>
      </c>
      <c r="D586" s="27" t="s">
        <v>4383</v>
      </c>
      <c r="E586" s="26" t="s">
        <v>4399</v>
      </c>
      <c r="F586" s="35" t="s">
        <v>4520</v>
      </c>
      <c r="G586" s="38" t="s">
        <v>4528</v>
      </c>
      <c r="H586" s="36">
        <v>97500000000</v>
      </c>
      <c r="I586" s="36">
        <v>97500000000</v>
      </c>
      <c r="J586" s="28" t="s">
        <v>4423</v>
      </c>
      <c r="K586" s="28" t="s">
        <v>48</v>
      </c>
      <c r="L586" s="27" t="s">
        <v>1686</v>
      </c>
      <c r="M586" s="27" t="s">
        <v>104</v>
      </c>
      <c r="N586" s="27" t="s">
        <v>1701</v>
      </c>
      <c r="O586" s="27" t="s">
        <v>1688</v>
      </c>
      <c r="P586" s="28" t="s">
        <v>1817</v>
      </c>
      <c r="Q586" s="28" t="s">
        <v>1818</v>
      </c>
      <c r="R586" s="28" t="s">
        <v>1819</v>
      </c>
      <c r="S586" s="28">
        <v>183023</v>
      </c>
      <c r="T586" s="28" t="s">
        <v>1820</v>
      </c>
      <c r="U586" s="29" t="s">
        <v>1821</v>
      </c>
      <c r="V586" t="s">
        <v>1822</v>
      </c>
      <c r="W586" s="28" t="s">
        <v>1823</v>
      </c>
      <c r="X586" s="30">
        <v>42156.677777777775</v>
      </c>
      <c r="Y586" s="28" t="s">
        <v>1824</v>
      </c>
      <c r="Z586" s="28">
        <v>4600004806</v>
      </c>
      <c r="AA586" s="31">
        <f t="shared" si="11"/>
        <v>1</v>
      </c>
      <c r="AB586" s="29" t="s">
        <v>1825</v>
      </c>
      <c r="AC586" s="29">
        <v>42349</v>
      </c>
      <c r="AD586" s="29" t="s">
        <v>425</v>
      </c>
      <c r="AE586" s="27" t="s">
        <v>1826</v>
      </c>
      <c r="AF586" s="28" t="s">
        <v>1002</v>
      </c>
      <c r="AG586" s="27" t="s">
        <v>1699</v>
      </c>
    </row>
    <row r="587" spans="1:33" s="32" customFormat="1" ht="114.75" x14ac:dyDescent="0.25">
      <c r="A587" s="25" t="s">
        <v>1684</v>
      </c>
      <c r="B587" s="27" t="s">
        <v>1815</v>
      </c>
      <c r="C587" s="27" t="s">
        <v>1827</v>
      </c>
      <c r="D587" s="27" t="s">
        <v>4383</v>
      </c>
      <c r="E587" s="26" t="s">
        <v>4410</v>
      </c>
      <c r="F587" s="35" t="s">
        <v>4520</v>
      </c>
      <c r="G587" s="38" t="s">
        <v>4525</v>
      </c>
      <c r="H587" s="36">
        <v>22319442051</v>
      </c>
      <c r="I587" s="36">
        <v>22319442051</v>
      </c>
      <c r="J587" s="28" t="s">
        <v>4423</v>
      </c>
      <c r="K587" s="28" t="s">
        <v>48</v>
      </c>
      <c r="L587" s="27" t="s">
        <v>1686</v>
      </c>
      <c r="M587" s="27" t="s">
        <v>104</v>
      </c>
      <c r="N587" s="27" t="s">
        <v>1701</v>
      </c>
      <c r="O587" s="27" t="s">
        <v>1688</v>
      </c>
      <c r="P587" s="28" t="s">
        <v>1817</v>
      </c>
      <c r="Q587" s="28" t="s">
        <v>1818</v>
      </c>
      <c r="R587" s="28" t="s">
        <v>1819</v>
      </c>
      <c r="S587" s="28">
        <v>183023</v>
      </c>
      <c r="T587" s="28" t="s">
        <v>1820</v>
      </c>
      <c r="U587" s="29" t="s">
        <v>1821</v>
      </c>
      <c r="V587" t="s">
        <v>1822</v>
      </c>
      <c r="W587" s="28" t="s">
        <v>1823</v>
      </c>
      <c r="X587" s="30">
        <v>42156.677777777775</v>
      </c>
      <c r="Y587" s="28" t="s">
        <v>1824</v>
      </c>
      <c r="Z587" s="28">
        <v>4600004806</v>
      </c>
      <c r="AA587" s="31">
        <f t="shared" si="11"/>
        <v>1</v>
      </c>
      <c r="AB587" s="29" t="s">
        <v>1825</v>
      </c>
      <c r="AC587" s="29">
        <v>42349</v>
      </c>
      <c r="AD587" s="29" t="s">
        <v>425</v>
      </c>
      <c r="AE587" s="27" t="s">
        <v>1826</v>
      </c>
      <c r="AF587" s="28" t="s">
        <v>1002</v>
      </c>
      <c r="AG587" s="27" t="s">
        <v>1699</v>
      </c>
    </row>
    <row r="588" spans="1:33" s="32" customFormat="1" ht="76.5" x14ac:dyDescent="0.25">
      <c r="A588" s="25" t="s">
        <v>1684</v>
      </c>
      <c r="B588" s="26">
        <v>72141103</v>
      </c>
      <c r="C588" s="27" t="s">
        <v>1828</v>
      </c>
      <c r="D588" s="27" t="s">
        <v>4383</v>
      </c>
      <c r="E588" s="26" t="s">
        <v>4407</v>
      </c>
      <c r="F588" s="35" t="s">
        <v>4520</v>
      </c>
      <c r="G588" s="38" t="s">
        <v>4528</v>
      </c>
      <c r="H588" s="36">
        <v>3000000000</v>
      </c>
      <c r="I588" s="36">
        <v>3000000000</v>
      </c>
      <c r="J588" s="28" t="s">
        <v>4423</v>
      </c>
      <c r="K588" s="28" t="s">
        <v>48</v>
      </c>
      <c r="L588" s="27" t="s">
        <v>1686</v>
      </c>
      <c r="M588" s="27" t="s">
        <v>104</v>
      </c>
      <c r="N588" s="27" t="s">
        <v>1701</v>
      </c>
      <c r="O588" s="27" t="s">
        <v>1688</v>
      </c>
      <c r="P588" s="28" t="s">
        <v>1829</v>
      </c>
      <c r="Q588" s="28" t="s">
        <v>1830</v>
      </c>
      <c r="R588" s="28" t="s">
        <v>1831</v>
      </c>
      <c r="S588" s="28" t="s">
        <v>1832</v>
      </c>
      <c r="T588" s="28" t="s">
        <v>1833</v>
      </c>
      <c r="U588" s="29" t="s">
        <v>1834</v>
      </c>
      <c r="V588" t="s">
        <v>1835</v>
      </c>
      <c r="W588" s="28" t="s">
        <v>1836</v>
      </c>
      <c r="X588" s="30">
        <v>43048.65902777778</v>
      </c>
      <c r="Y588" s="28" t="s">
        <v>1837</v>
      </c>
      <c r="Z588" s="28" t="s">
        <v>1838</v>
      </c>
      <c r="AA588" s="31">
        <f t="shared" si="11"/>
        <v>1</v>
      </c>
      <c r="AB588" s="29" t="s">
        <v>1839</v>
      </c>
      <c r="AC588" s="29">
        <v>43048</v>
      </c>
      <c r="AD588" s="29" t="s">
        <v>425</v>
      </c>
      <c r="AE588" s="27" t="s">
        <v>1840</v>
      </c>
      <c r="AF588" s="28" t="s">
        <v>54</v>
      </c>
      <c r="AG588" s="27" t="s">
        <v>1708</v>
      </c>
    </row>
    <row r="589" spans="1:33" s="32" customFormat="1" ht="76.5" x14ac:dyDescent="0.25">
      <c r="A589" s="25" t="s">
        <v>1684</v>
      </c>
      <c r="B589" s="26">
        <v>72141103</v>
      </c>
      <c r="C589" s="27" t="s">
        <v>1841</v>
      </c>
      <c r="D589" s="27" t="s">
        <v>4383</v>
      </c>
      <c r="E589" s="26" t="s">
        <v>4412</v>
      </c>
      <c r="F589" s="35" t="s">
        <v>4520</v>
      </c>
      <c r="G589" s="38" t="s">
        <v>4528</v>
      </c>
      <c r="H589" s="36">
        <v>2074971000</v>
      </c>
      <c r="I589" s="36">
        <v>2074971000</v>
      </c>
      <c r="J589" s="28" t="s">
        <v>4423</v>
      </c>
      <c r="K589" s="28" t="s">
        <v>48</v>
      </c>
      <c r="L589" s="27" t="s">
        <v>1686</v>
      </c>
      <c r="M589" s="27" t="s">
        <v>104</v>
      </c>
      <c r="N589" s="27" t="s">
        <v>1701</v>
      </c>
      <c r="O589" s="27" t="s">
        <v>1688</v>
      </c>
      <c r="P589" s="28" t="s">
        <v>1829</v>
      </c>
      <c r="Q589" s="28" t="s">
        <v>1830</v>
      </c>
      <c r="R589" s="28" t="s">
        <v>1831</v>
      </c>
      <c r="S589" s="28" t="s">
        <v>1832</v>
      </c>
      <c r="T589" s="28" t="s">
        <v>1833</v>
      </c>
      <c r="U589" s="29" t="s">
        <v>1834</v>
      </c>
      <c r="V589" t="s">
        <v>1842</v>
      </c>
      <c r="W589" s="28" t="s">
        <v>1843</v>
      </c>
      <c r="X589" s="30">
        <v>43048.716666666667</v>
      </c>
      <c r="Y589" s="28" t="s">
        <v>1844</v>
      </c>
      <c r="Z589" s="28" t="s">
        <v>1845</v>
      </c>
      <c r="AA589" s="31">
        <f t="shared" ref="AA589:AA652" si="12">+IF(AND(W589="",X589="",Y589="",Z589=""),"",IF(AND(W589&lt;&gt;"",X589="",Y589="",Z589=""),0%,IF(AND(W589&lt;&gt;"",X589&lt;&gt;"",Y589="",Z589=""),33%,IF(AND(W589&lt;&gt;"",X589&lt;&gt;"",Y589&lt;&gt;"",Z589=""),66%,IF(AND(W589&lt;&gt;"",X589&lt;&gt;"",Y589&lt;&gt;"",Z589&lt;&gt;""),100%,"Información incompleta")))))</f>
        <v>1</v>
      </c>
      <c r="AB589" s="29" t="s">
        <v>1846</v>
      </c>
      <c r="AC589" s="29">
        <v>43049</v>
      </c>
      <c r="AD589" s="29" t="s">
        <v>425</v>
      </c>
      <c r="AE589" s="27" t="s">
        <v>1847</v>
      </c>
      <c r="AF589" s="28" t="s">
        <v>54</v>
      </c>
      <c r="AG589" s="27" t="s">
        <v>1708</v>
      </c>
    </row>
    <row r="590" spans="1:33" s="32" customFormat="1" ht="76.5" x14ac:dyDescent="0.25">
      <c r="A590" s="25" t="s">
        <v>1684</v>
      </c>
      <c r="B590" s="26">
        <v>72141103</v>
      </c>
      <c r="C590" s="27" t="s">
        <v>1848</v>
      </c>
      <c r="D590" s="27" t="s">
        <v>4383</v>
      </c>
      <c r="E590" s="26" t="s">
        <v>4407</v>
      </c>
      <c r="F590" s="35" t="s">
        <v>4520</v>
      </c>
      <c r="G590" s="38" t="s">
        <v>4528</v>
      </c>
      <c r="H590" s="36">
        <v>1200000000</v>
      </c>
      <c r="I590" s="36">
        <v>1200000000</v>
      </c>
      <c r="J590" s="28" t="s">
        <v>4423</v>
      </c>
      <c r="K590" s="28" t="s">
        <v>48</v>
      </c>
      <c r="L590" s="27" t="s">
        <v>1686</v>
      </c>
      <c r="M590" s="27" t="s">
        <v>104</v>
      </c>
      <c r="N590" s="27" t="s">
        <v>1701</v>
      </c>
      <c r="O590" s="27" t="s">
        <v>1688</v>
      </c>
      <c r="P590" s="28" t="s">
        <v>1829</v>
      </c>
      <c r="Q590" s="28" t="s">
        <v>1830</v>
      </c>
      <c r="R590" s="28" t="s">
        <v>1831</v>
      </c>
      <c r="S590" s="28" t="s">
        <v>1832</v>
      </c>
      <c r="T590" s="28" t="s">
        <v>1833</v>
      </c>
      <c r="U590" s="29" t="s">
        <v>1834</v>
      </c>
      <c r="V590" t="s">
        <v>1849</v>
      </c>
      <c r="W590" s="28" t="s">
        <v>1850</v>
      </c>
      <c r="X590" s="30">
        <v>43048.606944444444</v>
      </c>
      <c r="Y590" s="28" t="s">
        <v>1851</v>
      </c>
      <c r="Z590" s="28" t="s">
        <v>1852</v>
      </c>
      <c r="AA590" s="31">
        <f t="shared" si="12"/>
        <v>1</v>
      </c>
      <c r="AB590" s="29" t="s">
        <v>1853</v>
      </c>
      <c r="AC590" s="29">
        <v>43048</v>
      </c>
      <c r="AD590" s="29" t="s">
        <v>425</v>
      </c>
      <c r="AE590" s="27" t="s">
        <v>1854</v>
      </c>
      <c r="AF590" s="28" t="s">
        <v>54</v>
      </c>
      <c r="AG590" s="27" t="s">
        <v>1708</v>
      </c>
    </row>
    <row r="591" spans="1:33" s="32" customFormat="1" ht="76.5" x14ac:dyDescent="0.25">
      <c r="A591" s="25" t="s">
        <v>1684</v>
      </c>
      <c r="B591" s="26">
        <v>72141103</v>
      </c>
      <c r="C591" s="27" t="s">
        <v>1855</v>
      </c>
      <c r="D591" s="27" t="s">
        <v>4383</v>
      </c>
      <c r="E591" s="26" t="s">
        <v>4410</v>
      </c>
      <c r="F591" s="35" t="s">
        <v>4520</v>
      </c>
      <c r="G591" s="38" t="s">
        <v>4528</v>
      </c>
      <c r="H591" s="36">
        <v>709947096</v>
      </c>
      <c r="I591" s="36">
        <v>709947096</v>
      </c>
      <c r="J591" s="28" t="s">
        <v>4423</v>
      </c>
      <c r="K591" s="28" t="s">
        <v>48</v>
      </c>
      <c r="L591" s="27" t="s">
        <v>1686</v>
      </c>
      <c r="M591" s="27" t="s">
        <v>104</v>
      </c>
      <c r="N591" s="27" t="s">
        <v>1701</v>
      </c>
      <c r="O591" s="27" t="s">
        <v>1688</v>
      </c>
      <c r="P591" s="28" t="s">
        <v>1829</v>
      </c>
      <c r="Q591" s="28" t="s">
        <v>1830</v>
      </c>
      <c r="R591" s="28" t="s">
        <v>1831</v>
      </c>
      <c r="S591" s="28" t="s">
        <v>1832</v>
      </c>
      <c r="T591" s="28" t="s">
        <v>1833</v>
      </c>
      <c r="U591" s="29" t="s">
        <v>1834</v>
      </c>
      <c r="V591" t="s">
        <v>1856</v>
      </c>
      <c r="W591" s="28" t="s">
        <v>1857</v>
      </c>
      <c r="X591" s="30">
        <v>43048.617361111108</v>
      </c>
      <c r="Y591" s="28" t="s">
        <v>1858</v>
      </c>
      <c r="Z591" s="28" t="s">
        <v>1859</v>
      </c>
      <c r="AA591" s="31">
        <f t="shared" si="12"/>
        <v>1</v>
      </c>
      <c r="AB591" s="29" t="s">
        <v>1860</v>
      </c>
      <c r="AC591" s="29">
        <v>43048</v>
      </c>
      <c r="AD591" s="29" t="s">
        <v>425</v>
      </c>
      <c r="AE591" s="27" t="s">
        <v>1854</v>
      </c>
      <c r="AF591" s="28" t="s">
        <v>54</v>
      </c>
      <c r="AG591" s="27" t="s">
        <v>1708</v>
      </c>
    </row>
    <row r="592" spans="1:33" s="32" customFormat="1" ht="76.5" x14ac:dyDescent="0.25">
      <c r="A592" s="25" t="s">
        <v>1684</v>
      </c>
      <c r="B592" s="26">
        <v>72141103</v>
      </c>
      <c r="C592" s="27" t="s">
        <v>1861</v>
      </c>
      <c r="D592" s="27" t="s">
        <v>4383</v>
      </c>
      <c r="E592" s="26" t="s">
        <v>4410</v>
      </c>
      <c r="F592" s="35" t="s">
        <v>4520</v>
      </c>
      <c r="G592" s="38" t="s">
        <v>4528</v>
      </c>
      <c r="H592" s="36">
        <v>3332190062</v>
      </c>
      <c r="I592" s="36">
        <v>3332190062</v>
      </c>
      <c r="J592" s="28" t="s">
        <v>4423</v>
      </c>
      <c r="K592" s="28" t="s">
        <v>48</v>
      </c>
      <c r="L592" s="27" t="s">
        <v>1686</v>
      </c>
      <c r="M592" s="27" t="s">
        <v>104</v>
      </c>
      <c r="N592" s="27" t="s">
        <v>1701</v>
      </c>
      <c r="O592" s="27" t="s">
        <v>1688</v>
      </c>
      <c r="P592" s="28" t="s">
        <v>1829</v>
      </c>
      <c r="Q592" s="28" t="s">
        <v>1830</v>
      </c>
      <c r="R592" s="28" t="s">
        <v>1831</v>
      </c>
      <c r="S592" s="28" t="s">
        <v>1832</v>
      </c>
      <c r="T592" s="28" t="s">
        <v>1833</v>
      </c>
      <c r="U592" s="29" t="s">
        <v>1834</v>
      </c>
      <c r="V592" t="s">
        <v>1862</v>
      </c>
      <c r="W592" s="28" t="s">
        <v>1863</v>
      </c>
      <c r="X592" s="30">
        <v>43048.620138888888</v>
      </c>
      <c r="Y592" s="28" t="s">
        <v>1864</v>
      </c>
      <c r="Z592" s="28" t="s">
        <v>1865</v>
      </c>
      <c r="AA592" s="31">
        <f t="shared" si="12"/>
        <v>1</v>
      </c>
      <c r="AB592" s="29" t="s">
        <v>1866</v>
      </c>
      <c r="AC592" s="29">
        <v>43048</v>
      </c>
      <c r="AD592" s="29" t="s">
        <v>425</v>
      </c>
      <c r="AE592" s="27" t="s">
        <v>1854</v>
      </c>
      <c r="AF592" s="28" t="s">
        <v>54</v>
      </c>
      <c r="AG592" s="27" t="s">
        <v>1708</v>
      </c>
    </row>
    <row r="593" spans="1:33" s="32" customFormat="1" ht="76.5" x14ac:dyDescent="0.25">
      <c r="A593" s="25" t="s">
        <v>1684</v>
      </c>
      <c r="B593" s="26">
        <v>72141103</v>
      </c>
      <c r="C593" s="27" t="s">
        <v>1867</v>
      </c>
      <c r="D593" s="27" t="s">
        <v>4383</v>
      </c>
      <c r="E593" s="26" t="s">
        <v>4410</v>
      </c>
      <c r="F593" s="35" t="s">
        <v>4520</v>
      </c>
      <c r="G593" s="38" t="s">
        <v>4528</v>
      </c>
      <c r="H593" s="36">
        <v>314460928</v>
      </c>
      <c r="I593" s="36">
        <v>314460928</v>
      </c>
      <c r="J593" s="28" t="s">
        <v>4423</v>
      </c>
      <c r="K593" s="28" t="s">
        <v>48</v>
      </c>
      <c r="L593" s="27" t="s">
        <v>1686</v>
      </c>
      <c r="M593" s="27" t="s">
        <v>104</v>
      </c>
      <c r="N593" s="27" t="s">
        <v>1701</v>
      </c>
      <c r="O593" s="27" t="s">
        <v>1688</v>
      </c>
      <c r="P593" s="28" t="s">
        <v>1829</v>
      </c>
      <c r="Q593" s="28" t="s">
        <v>1830</v>
      </c>
      <c r="R593" s="28" t="s">
        <v>1831</v>
      </c>
      <c r="S593" s="28" t="s">
        <v>1832</v>
      </c>
      <c r="T593" s="28" t="s">
        <v>1833</v>
      </c>
      <c r="U593" s="29" t="s">
        <v>1834</v>
      </c>
      <c r="V593" t="s">
        <v>1868</v>
      </c>
      <c r="W593" s="28" t="s">
        <v>1869</v>
      </c>
      <c r="X593" s="30">
        <v>43048.602777777778</v>
      </c>
      <c r="Y593" s="28" t="s">
        <v>1870</v>
      </c>
      <c r="Z593" s="28" t="s">
        <v>1871</v>
      </c>
      <c r="AA593" s="31">
        <f t="shared" si="12"/>
        <v>1</v>
      </c>
      <c r="AB593" s="29" t="s">
        <v>1872</v>
      </c>
      <c r="AC593" s="29">
        <v>43048</v>
      </c>
      <c r="AD593" s="29" t="s">
        <v>425</v>
      </c>
      <c r="AE593" s="27" t="s">
        <v>1840</v>
      </c>
      <c r="AF593" s="28" t="s">
        <v>54</v>
      </c>
      <c r="AG593" s="27" t="s">
        <v>1708</v>
      </c>
    </row>
    <row r="594" spans="1:33" s="32" customFormat="1" ht="76.5" x14ac:dyDescent="0.25">
      <c r="A594" s="25" t="s">
        <v>1684</v>
      </c>
      <c r="B594" s="26">
        <v>72141103</v>
      </c>
      <c r="C594" s="27" t="s">
        <v>1873</v>
      </c>
      <c r="D594" s="27" t="s">
        <v>4383</v>
      </c>
      <c r="E594" s="26" t="s">
        <v>4410</v>
      </c>
      <c r="F594" s="35" t="s">
        <v>4520</v>
      </c>
      <c r="G594" s="38" t="s">
        <v>4528</v>
      </c>
      <c r="H594" s="36">
        <v>1368430914</v>
      </c>
      <c r="I594" s="36">
        <v>1368430914</v>
      </c>
      <c r="J594" s="28" t="s">
        <v>4423</v>
      </c>
      <c r="K594" s="28" t="s">
        <v>48</v>
      </c>
      <c r="L594" s="27" t="s">
        <v>1686</v>
      </c>
      <c r="M594" s="27" t="s">
        <v>104</v>
      </c>
      <c r="N594" s="27" t="s">
        <v>1701</v>
      </c>
      <c r="O594" s="27" t="s">
        <v>1688</v>
      </c>
      <c r="P594" s="28" t="s">
        <v>1829</v>
      </c>
      <c r="Q594" s="28" t="s">
        <v>1830</v>
      </c>
      <c r="R594" s="28" t="s">
        <v>1831</v>
      </c>
      <c r="S594" s="28" t="s">
        <v>1832</v>
      </c>
      <c r="T594" s="28" t="s">
        <v>1833</v>
      </c>
      <c r="U594" s="29" t="s">
        <v>1834</v>
      </c>
      <c r="V594" t="s">
        <v>1874</v>
      </c>
      <c r="W594" s="28" t="s">
        <v>1875</v>
      </c>
      <c r="X594" s="30">
        <v>43048.613194444442</v>
      </c>
      <c r="Y594" s="28" t="s">
        <v>1876</v>
      </c>
      <c r="Z594" s="28" t="s">
        <v>1877</v>
      </c>
      <c r="AA594" s="31">
        <f t="shared" si="12"/>
        <v>1</v>
      </c>
      <c r="AB594" s="29" t="s">
        <v>1878</v>
      </c>
      <c r="AC594" s="29">
        <v>43048</v>
      </c>
      <c r="AD594" s="29" t="s">
        <v>425</v>
      </c>
      <c r="AE594" s="27" t="s">
        <v>1840</v>
      </c>
      <c r="AF594" s="28" t="s">
        <v>54</v>
      </c>
      <c r="AG594" s="27" t="s">
        <v>1708</v>
      </c>
    </row>
    <row r="595" spans="1:33" s="32" customFormat="1" ht="76.5" x14ac:dyDescent="0.25">
      <c r="A595" s="25" t="s">
        <v>1684</v>
      </c>
      <c r="B595" s="26">
        <v>72141103</v>
      </c>
      <c r="C595" s="27" t="s">
        <v>1879</v>
      </c>
      <c r="D595" s="27" t="s">
        <v>4383</v>
      </c>
      <c r="E595" s="26" t="s">
        <v>4407</v>
      </c>
      <c r="F595" s="35" t="s">
        <v>4520</v>
      </c>
      <c r="G595" s="38" t="s">
        <v>4528</v>
      </c>
      <c r="H595" s="36">
        <v>2000000000</v>
      </c>
      <c r="I595" s="36">
        <v>2000000000</v>
      </c>
      <c r="J595" s="28" t="s">
        <v>4423</v>
      </c>
      <c r="K595" s="28" t="s">
        <v>48</v>
      </c>
      <c r="L595" s="27" t="s">
        <v>1686</v>
      </c>
      <c r="M595" s="27" t="s">
        <v>104</v>
      </c>
      <c r="N595" s="27" t="s">
        <v>1701</v>
      </c>
      <c r="O595" s="27" t="s">
        <v>1688</v>
      </c>
      <c r="P595" s="28" t="s">
        <v>1829</v>
      </c>
      <c r="Q595" s="28" t="s">
        <v>1830</v>
      </c>
      <c r="R595" s="28" t="s">
        <v>1831</v>
      </c>
      <c r="S595" s="28" t="s">
        <v>1832</v>
      </c>
      <c r="T595" s="28" t="s">
        <v>1833</v>
      </c>
      <c r="U595" s="29" t="s">
        <v>1834</v>
      </c>
      <c r="V595" t="s">
        <v>1880</v>
      </c>
      <c r="W595" s="28" t="s">
        <v>1881</v>
      </c>
      <c r="X595" s="30">
        <v>43048.62222222222</v>
      </c>
      <c r="Y595" s="28" t="s">
        <v>1882</v>
      </c>
      <c r="Z595" s="28" t="s">
        <v>1883</v>
      </c>
      <c r="AA595" s="31">
        <f t="shared" si="12"/>
        <v>1</v>
      </c>
      <c r="AB595" s="29" t="s">
        <v>1884</v>
      </c>
      <c r="AC595" s="29">
        <v>43048</v>
      </c>
      <c r="AD595" s="29" t="s">
        <v>1546</v>
      </c>
      <c r="AE595" s="27" t="s">
        <v>1885</v>
      </c>
      <c r="AF595" s="28" t="s">
        <v>54</v>
      </c>
      <c r="AG595" s="27" t="s">
        <v>1708</v>
      </c>
    </row>
    <row r="596" spans="1:33" s="32" customFormat="1" ht="76.5" x14ac:dyDescent="0.25">
      <c r="A596" s="25" t="s">
        <v>1684</v>
      </c>
      <c r="B596" s="26">
        <v>72141103</v>
      </c>
      <c r="C596" s="27" t="s">
        <v>1886</v>
      </c>
      <c r="D596" s="27" t="s">
        <v>4383</v>
      </c>
      <c r="E596" s="26" t="s">
        <v>4407</v>
      </c>
      <c r="F596" s="35" t="s">
        <v>4520</v>
      </c>
      <c r="G596" s="38" t="s">
        <v>4528</v>
      </c>
      <c r="H596" s="36">
        <v>1190047485</v>
      </c>
      <c r="I596" s="36">
        <v>1190047485</v>
      </c>
      <c r="J596" s="28" t="s">
        <v>4423</v>
      </c>
      <c r="K596" s="28" t="s">
        <v>48</v>
      </c>
      <c r="L596" s="27" t="s">
        <v>1686</v>
      </c>
      <c r="M596" s="27" t="s">
        <v>104</v>
      </c>
      <c r="N596" s="27" t="s">
        <v>1701</v>
      </c>
      <c r="O596" s="27" t="s">
        <v>1688</v>
      </c>
      <c r="P596" s="28" t="s">
        <v>1829</v>
      </c>
      <c r="Q596" s="28" t="s">
        <v>1830</v>
      </c>
      <c r="R596" s="28" t="s">
        <v>1831</v>
      </c>
      <c r="S596" s="28" t="s">
        <v>1832</v>
      </c>
      <c r="T596" s="28" t="s">
        <v>1833</v>
      </c>
      <c r="U596" s="29" t="s">
        <v>1834</v>
      </c>
      <c r="V596" t="s">
        <v>1887</v>
      </c>
      <c r="W596" s="28" t="s">
        <v>1888</v>
      </c>
      <c r="X596" s="30">
        <v>43048.67291666667</v>
      </c>
      <c r="Y596" s="28" t="s">
        <v>1889</v>
      </c>
      <c r="Z596" s="28" t="s">
        <v>1890</v>
      </c>
      <c r="AA596" s="31">
        <f t="shared" si="12"/>
        <v>1</v>
      </c>
      <c r="AB596" s="29" t="s">
        <v>1891</v>
      </c>
      <c r="AC596" s="29">
        <v>43048</v>
      </c>
      <c r="AD596" s="29" t="s">
        <v>425</v>
      </c>
      <c r="AE596" s="27" t="s">
        <v>1840</v>
      </c>
      <c r="AF596" s="28" t="s">
        <v>54</v>
      </c>
      <c r="AG596" s="27" t="s">
        <v>1708</v>
      </c>
    </row>
    <row r="597" spans="1:33" s="32" customFormat="1" ht="76.5" x14ac:dyDescent="0.25">
      <c r="A597" s="25" t="s">
        <v>1684</v>
      </c>
      <c r="B597" s="26">
        <v>72141103</v>
      </c>
      <c r="C597" s="27" t="s">
        <v>1892</v>
      </c>
      <c r="D597" s="27" t="s">
        <v>4383</v>
      </c>
      <c r="E597" s="26" t="s">
        <v>4410</v>
      </c>
      <c r="F597" s="35" t="s">
        <v>4520</v>
      </c>
      <c r="G597" s="38" t="s">
        <v>4528</v>
      </c>
      <c r="H597" s="36">
        <v>3000000000</v>
      </c>
      <c r="I597" s="36">
        <v>3000000000</v>
      </c>
      <c r="J597" s="28" t="s">
        <v>4423</v>
      </c>
      <c r="K597" s="28" t="s">
        <v>48</v>
      </c>
      <c r="L597" s="27" t="s">
        <v>1686</v>
      </c>
      <c r="M597" s="27" t="s">
        <v>104</v>
      </c>
      <c r="N597" s="27" t="s">
        <v>1701</v>
      </c>
      <c r="O597" s="27" t="s">
        <v>1688</v>
      </c>
      <c r="P597" s="28" t="s">
        <v>1829</v>
      </c>
      <c r="Q597" s="28" t="s">
        <v>1830</v>
      </c>
      <c r="R597" s="28" t="s">
        <v>1831</v>
      </c>
      <c r="S597" s="28" t="s">
        <v>1832</v>
      </c>
      <c r="T597" s="28" t="s">
        <v>1833</v>
      </c>
      <c r="U597" s="29" t="s">
        <v>1834</v>
      </c>
      <c r="V597" t="s">
        <v>1893</v>
      </c>
      <c r="W597" s="28" t="s">
        <v>1894</v>
      </c>
      <c r="X597" s="30">
        <v>43048.643750000003</v>
      </c>
      <c r="Y597" s="28" t="s">
        <v>1895</v>
      </c>
      <c r="Z597" s="28" t="s">
        <v>1896</v>
      </c>
      <c r="AA597" s="31">
        <f t="shared" si="12"/>
        <v>1</v>
      </c>
      <c r="AB597" s="29" t="s">
        <v>1897</v>
      </c>
      <c r="AC597" s="29">
        <v>43048</v>
      </c>
      <c r="AD597" s="29" t="s">
        <v>425</v>
      </c>
      <c r="AE597" s="27" t="s">
        <v>1898</v>
      </c>
      <c r="AF597" s="28" t="s">
        <v>54</v>
      </c>
      <c r="AG597" s="27" t="s">
        <v>1708</v>
      </c>
    </row>
    <row r="598" spans="1:33" s="32" customFormat="1" ht="76.5" x14ac:dyDescent="0.25">
      <c r="A598" s="25" t="s">
        <v>1684</v>
      </c>
      <c r="B598" s="26">
        <v>72141103</v>
      </c>
      <c r="C598" s="27" t="s">
        <v>1899</v>
      </c>
      <c r="D598" s="27" t="s">
        <v>4383</v>
      </c>
      <c r="E598" s="26" t="s">
        <v>4399</v>
      </c>
      <c r="F598" s="35" t="s">
        <v>4520</v>
      </c>
      <c r="G598" s="38" t="s">
        <v>4528</v>
      </c>
      <c r="H598" s="36">
        <v>571904350.79999995</v>
      </c>
      <c r="I598" s="36">
        <v>571904350.79999995</v>
      </c>
      <c r="J598" s="28" t="s">
        <v>4423</v>
      </c>
      <c r="K598" s="28" t="s">
        <v>48</v>
      </c>
      <c r="L598" s="27" t="s">
        <v>1686</v>
      </c>
      <c r="M598" s="27" t="s">
        <v>104</v>
      </c>
      <c r="N598" s="27" t="s">
        <v>1701</v>
      </c>
      <c r="O598" s="27" t="s">
        <v>1688</v>
      </c>
      <c r="P598" s="28" t="s">
        <v>1829</v>
      </c>
      <c r="Q598" s="28" t="s">
        <v>1830</v>
      </c>
      <c r="R598" s="28" t="s">
        <v>1831</v>
      </c>
      <c r="S598" s="28" t="s">
        <v>1832</v>
      </c>
      <c r="T598" s="28" t="s">
        <v>1833</v>
      </c>
      <c r="U598" s="29" t="s">
        <v>1834</v>
      </c>
      <c r="V598" t="s">
        <v>1900</v>
      </c>
      <c r="W598" s="28" t="s">
        <v>1901</v>
      </c>
      <c r="X598" s="30">
        <v>43048.633333333331</v>
      </c>
      <c r="Y598" s="28" t="s">
        <v>1902</v>
      </c>
      <c r="Z598" s="28" t="s">
        <v>1903</v>
      </c>
      <c r="AA598" s="31">
        <f t="shared" si="12"/>
        <v>1</v>
      </c>
      <c r="AB598" s="29" t="s">
        <v>1904</v>
      </c>
      <c r="AC598" s="29">
        <v>43048</v>
      </c>
      <c r="AD598" s="29" t="s">
        <v>425</v>
      </c>
      <c r="AE598" s="27" t="s">
        <v>1854</v>
      </c>
      <c r="AF598" s="28" t="s">
        <v>54</v>
      </c>
      <c r="AG598" s="27" t="s">
        <v>1708</v>
      </c>
    </row>
    <row r="599" spans="1:33" s="32" customFormat="1" ht="178.5" x14ac:dyDescent="0.25">
      <c r="A599" s="25" t="s">
        <v>1684</v>
      </c>
      <c r="B599" s="26">
        <v>72141103</v>
      </c>
      <c r="C599" s="27" t="s">
        <v>1905</v>
      </c>
      <c r="D599" s="27" t="s">
        <v>4383</v>
      </c>
      <c r="E599" s="26" t="s">
        <v>4410</v>
      </c>
      <c r="F599" s="35" t="s">
        <v>4520</v>
      </c>
      <c r="G599" s="38" t="s">
        <v>4528</v>
      </c>
      <c r="H599" s="36">
        <v>1000000000</v>
      </c>
      <c r="I599" s="36">
        <v>1000000000</v>
      </c>
      <c r="J599" s="28" t="s">
        <v>4423</v>
      </c>
      <c r="K599" s="28" t="s">
        <v>48</v>
      </c>
      <c r="L599" s="27" t="s">
        <v>1686</v>
      </c>
      <c r="M599" s="27" t="s">
        <v>104</v>
      </c>
      <c r="N599" s="27" t="s">
        <v>1701</v>
      </c>
      <c r="O599" s="27" t="s">
        <v>1688</v>
      </c>
      <c r="P599" s="28" t="s">
        <v>1829</v>
      </c>
      <c r="Q599" s="28" t="s">
        <v>1830</v>
      </c>
      <c r="R599" s="28" t="s">
        <v>1831</v>
      </c>
      <c r="S599" s="28" t="s">
        <v>1832</v>
      </c>
      <c r="T599" s="28" t="s">
        <v>1833</v>
      </c>
      <c r="U599" s="29" t="s">
        <v>1834</v>
      </c>
      <c r="V599" t="s">
        <v>1906</v>
      </c>
      <c r="W599" s="28" t="s">
        <v>1907</v>
      </c>
      <c r="X599" s="30">
        <v>43049.336805555555</v>
      </c>
      <c r="Y599" s="28" t="s">
        <v>1908</v>
      </c>
      <c r="Z599" s="28" t="s">
        <v>1909</v>
      </c>
      <c r="AA599" s="31">
        <f t="shared" si="12"/>
        <v>1</v>
      </c>
      <c r="AB599" s="29" t="s">
        <v>1910</v>
      </c>
      <c r="AC599" s="29">
        <v>43049</v>
      </c>
      <c r="AD599" s="29" t="s">
        <v>1546</v>
      </c>
      <c r="AE599" s="27" t="s">
        <v>1847</v>
      </c>
      <c r="AF599" s="28" t="s">
        <v>54</v>
      </c>
      <c r="AG599" s="27" t="s">
        <v>1708</v>
      </c>
    </row>
    <row r="600" spans="1:33" s="32" customFormat="1" ht="76.5" x14ac:dyDescent="0.25">
      <c r="A600" s="25" t="s">
        <v>1684</v>
      </c>
      <c r="B600" s="26">
        <v>72141103</v>
      </c>
      <c r="C600" s="27" t="s">
        <v>1911</v>
      </c>
      <c r="D600" s="27" t="s">
        <v>4383</v>
      </c>
      <c r="E600" s="26" t="s">
        <v>4398</v>
      </c>
      <c r="F600" s="35" t="s">
        <v>4520</v>
      </c>
      <c r="G600" s="38" t="s">
        <v>4528</v>
      </c>
      <c r="H600" s="36">
        <v>404500000</v>
      </c>
      <c r="I600" s="36">
        <v>404500000</v>
      </c>
      <c r="J600" s="28" t="s">
        <v>4423</v>
      </c>
      <c r="K600" s="28" t="s">
        <v>48</v>
      </c>
      <c r="L600" s="27" t="s">
        <v>1686</v>
      </c>
      <c r="M600" s="27" t="s">
        <v>104</v>
      </c>
      <c r="N600" s="27" t="s">
        <v>1701</v>
      </c>
      <c r="O600" s="27" t="s">
        <v>1688</v>
      </c>
      <c r="P600" s="28" t="s">
        <v>1829</v>
      </c>
      <c r="Q600" s="28" t="s">
        <v>1830</v>
      </c>
      <c r="R600" s="28" t="s">
        <v>1831</v>
      </c>
      <c r="S600" s="28" t="s">
        <v>1832</v>
      </c>
      <c r="T600" s="28" t="s">
        <v>1833</v>
      </c>
      <c r="U600" s="29" t="s">
        <v>1834</v>
      </c>
      <c r="V600" t="s">
        <v>1912</v>
      </c>
      <c r="W600" s="28" t="s">
        <v>1913</v>
      </c>
      <c r="X600" s="30">
        <v>43049.404861111114</v>
      </c>
      <c r="Y600" s="28" t="s">
        <v>1914</v>
      </c>
      <c r="Z600" s="28" t="s">
        <v>1915</v>
      </c>
      <c r="AA600" s="31">
        <f t="shared" si="12"/>
        <v>1</v>
      </c>
      <c r="AB600" s="29" t="s">
        <v>1916</v>
      </c>
      <c r="AC600" s="29">
        <v>43049</v>
      </c>
      <c r="AD600" s="29" t="s">
        <v>425</v>
      </c>
      <c r="AE600" s="27" t="s">
        <v>1847</v>
      </c>
      <c r="AF600" s="28" t="s">
        <v>54</v>
      </c>
      <c r="AG600" s="27" t="s">
        <v>1708</v>
      </c>
    </row>
    <row r="601" spans="1:33" s="32" customFormat="1" ht="51" x14ac:dyDescent="0.25">
      <c r="A601" s="25" t="s">
        <v>1684</v>
      </c>
      <c r="B601" s="26" t="s">
        <v>4347</v>
      </c>
      <c r="C601" s="27" t="s">
        <v>1917</v>
      </c>
      <c r="D601" s="27" t="s">
        <v>4383</v>
      </c>
      <c r="E601" s="26" t="s">
        <v>4408</v>
      </c>
      <c r="F601" s="35" t="s">
        <v>4520</v>
      </c>
      <c r="G601" s="38" t="s">
        <v>4528</v>
      </c>
      <c r="H601" s="36">
        <f>12000000000+15000000000-20166451836</f>
        <v>6833548164</v>
      </c>
      <c r="I601" s="36">
        <f>12000000000+15000000000-20166451836</f>
        <v>6833548164</v>
      </c>
      <c r="J601" s="28" t="s">
        <v>4423</v>
      </c>
      <c r="K601" s="28" t="s">
        <v>48</v>
      </c>
      <c r="L601" s="27" t="s">
        <v>1686</v>
      </c>
      <c r="M601" s="27" t="s">
        <v>104</v>
      </c>
      <c r="N601" s="27" t="s">
        <v>1701</v>
      </c>
      <c r="O601" s="27" t="s">
        <v>1688</v>
      </c>
      <c r="P601" s="28" t="s">
        <v>1918</v>
      </c>
      <c r="Q601" s="28" t="s">
        <v>1919</v>
      </c>
      <c r="R601" s="28" t="s">
        <v>1920</v>
      </c>
      <c r="S601" s="28" t="s">
        <v>1921</v>
      </c>
      <c r="T601" s="28" t="s">
        <v>1833</v>
      </c>
      <c r="U601" s="29" t="s">
        <v>1922</v>
      </c>
      <c r="V601" s="29"/>
      <c r="W601" s="28"/>
      <c r="X601" s="30"/>
      <c r="Y601" s="28"/>
      <c r="Z601" s="28"/>
      <c r="AA601" s="31" t="str">
        <f t="shared" si="12"/>
        <v/>
      </c>
      <c r="AB601" s="29"/>
      <c r="AC601" s="29"/>
      <c r="AD601" s="29"/>
      <c r="AE601" s="27" t="s">
        <v>1923</v>
      </c>
      <c r="AF601" s="28" t="s">
        <v>54</v>
      </c>
      <c r="AG601" s="27" t="s">
        <v>1708</v>
      </c>
    </row>
    <row r="602" spans="1:33" s="32" customFormat="1" ht="76.5" x14ac:dyDescent="0.25">
      <c r="A602" s="25" t="s">
        <v>1684</v>
      </c>
      <c r="B602" s="26">
        <v>84111507</v>
      </c>
      <c r="C602" s="27" t="s">
        <v>1924</v>
      </c>
      <c r="D602" s="27" t="s">
        <v>4384</v>
      </c>
      <c r="E602" s="26" t="s">
        <v>4403</v>
      </c>
      <c r="F602" s="35" t="s">
        <v>4520</v>
      </c>
      <c r="G602" s="38" t="s">
        <v>4525</v>
      </c>
      <c r="H602" s="36">
        <v>1097566000</v>
      </c>
      <c r="I602" s="36">
        <v>1097566000</v>
      </c>
      <c r="J602" s="28" t="s">
        <v>4423</v>
      </c>
      <c r="K602" s="28" t="s">
        <v>48</v>
      </c>
      <c r="L602" s="27" t="s">
        <v>1686</v>
      </c>
      <c r="M602" s="27" t="s">
        <v>104</v>
      </c>
      <c r="N602" s="27" t="s">
        <v>1701</v>
      </c>
      <c r="O602" s="27" t="s">
        <v>1688</v>
      </c>
      <c r="P602" s="28" t="s">
        <v>1790</v>
      </c>
      <c r="Q602" s="28" t="s">
        <v>1925</v>
      </c>
      <c r="R602" s="28" t="s">
        <v>1926</v>
      </c>
      <c r="S602" s="28">
        <v>180072001</v>
      </c>
      <c r="T602" s="28" t="s">
        <v>1927</v>
      </c>
      <c r="U602" s="29" t="s">
        <v>1928</v>
      </c>
      <c r="V602" s="29"/>
      <c r="W602" s="28"/>
      <c r="X602" s="30"/>
      <c r="Y602" s="28"/>
      <c r="Z602" s="28"/>
      <c r="AA602" s="31" t="str">
        <f t="shared" si="12"/>
        <v/>
      </c>
      <c r="AB602" s="29"/>
      <c r="AC602" s="29"/>
      <c r="AD602" s="29"/>
      <c r="AE602" s="27" t="s">
        <v>1929</v>
      </c>
      <c r="AF602" s="28" t="s">
        <v>54</v>
      </c>
      <c r="AG602" s="27" t="s">
        <v>1708</v>
      </c>
    </row>
    <row r="603" spans="1:33" s="32" customFormat="1" ht="76.5" x14ac:dyDescent="0.25">
      <c r="A603" s="25" t="s">
        <v>1684</v>
      </c>
      <c r="B603" s="26">
        <v>81101510</v>
      </c>
      <c r="C603" s="27" t="s">
        <v>1930</v>
      </c>
      <c r="D603" s="27" t="s">
        <v>4384</v>
      </c>
      <c r="E603" s="26" t="s">
        <v>4403</v>
      </c>
      <c r="F603" s="26" t="s">
        <v>4523</v>
      </c>
      <c r="G603" s="38" t="s">
        <v>4525</v>
      </c>
      <c r="H603" s="36">
        <v>800000000</v>
      </c>
      <c r="I603" s="36">
        <v>800000000</v>
      </c>
      <c r="J603" s="28" t="s">
        <v>4423</v>
      </c>
      <c r="K603" s="28" t="s">
        <v>48</v>
      </c>
      <c r="L603" s="27" t="s">
        <v>1686</v>
      </c>
      <c r="M603" s="27" t="s">
        <v>104</v>
      </c>
      <c r="N603" s="27" t="s">
        <v>1701</v>
      </c>
      <c r="O603" s="27" t="s">
        <v>1688</v>
      </c>
      <c r="P603" s="28" t="s">
        <v>1790</v>
      </c>
      <c r="Q603" s="28" t="s">
        <v>1931</v>
      </c>
      <c r="R603" s="28" t="s">
        <v>1792</v>
      </c>
      <c r="S603" s="28">
        <v>180038001</v>
      </c>
      <c r="T603" s="28" t="s">
        <v>1793</v>
      </c>
      <c r="U603" s="29" t="s">
        <v>1794</v>
      </c>
      <c r="V603" s="29"/>
      <c r="W603" s="28"/>
      <c r="X603" s="30"/>
      <c r="Y603" s="28"/>
      <c r="Z603" s="28"/>
      <c r="AA603" s="31" t="str">
        <f t="shared" si="12"/>
        <v/>
      </c>
      <c r="AB603" s="29"/>
      <c r="AC603" s="29"/>
      <c r="AD603" s="29"/>
      <c r="AE603" s="27" t="s">
        <v>1932</v>
      </c>
      <c r="AF603" s="28" t="s">
        <v>54</v>
      </c>
      <c r="AG603" s="27" t="s">
        <v>1708</v>
      </c>
    </row>
    <row r="604" spans="1:33" s="32" customFormat="1" ht="76.5" x14ac:dyDescent="0.25">
      <c r="A604" s="25" t="s">
        <v>1684</v>
      </c>
      <c r="B604" s="26">
        <v>77100000</v>
      </c>
      <c r="C604" s="27" t="s">
        <v>1933</v>
      </c>
      <c r="D604" s="27" t="s">
        <v>4384</v>
      </c>
      <c r="E604" s="26" t="s">
        <v>4403</v>
      </c>
      <c r="F604" s="26" t="s">
        <v>4523</v>
      </c>
      <c r="G604" s="38" t="s">
        <v>4525</v>
      </c>
      <c r="H604" s="36">
        <v>400000000</v>
      </c>
      <c r="I604" s="36">
        <v>400000000</v>
      </c>
      <c r="J604" s="28" t="s">
        <v>4423</v>
      </c>
      <c r="K604" s="28" t="s">
        <v>48</v>
      </c>
      <c r="L604" s="27" t="s">
        <v>1686</v>
      </c>
      <c r="M604" s="27" t="s">
        <v>104</v>
      </c>
      <c r="N604" s="27" t="s">
        <v>1701</v>
      </c>
      <c r="O604" s="27" t="s">
        <v>1688</v>
      </c>
      <c r="P604" s="28" t="s">
        <v>1790</v>
      </c>
      <c r="Q604" s="28" t="s">
        <v>1931</v>
      </c>
      <c r="R604" s="28" t="s">
        <v>1792</v>
      </c>
      <c r="S604" s="28">
        <v>180038001</v>
      </c>
      <c r="T604" s="28" t="s">
        <v>1793</v>
      </c>
      <c r="U604" s="29" t="s">
        <v>1794</v>
      </c>
      <c r="V604" s="29"/>
      <c r="W604" s="28"/>
      <c r="X604" s="30"/>
      <c r="Y604" s="28"/>
      <c r="Z604" s="28"/>
      <c r="AA604" s="31" t="str">
        <f t="shared" si="12"/>
        <v/>
      </c>
      <c r="AB604" s="29"/>
      <c r="AC604" s="29"/>
      <c r="AD604" s="29"/>
      <c r="AE604" s="27" t="s">
        <v>1932</v>
      </c>
      <c r="AF604" s="28" t="s">
        <v>54</v>
      </c>
      <c r="AG604" s="27" t="s">
        <v>1708</v>
      </c>
    </row>
    <row r="605" spans="1:33" s="32" customFormat="1" ht="76.5" x14ac:dyDescent="0.25">
      <c r="A605" s="25" t="s">
        <v>1684</v>
      </c>
      <c r="B605" s="26">
        <v>81101510</v>
      </c>
      <c r="C605" s="27" t="s">
        <v>1934</v>
      </c>
      <c r="D605" s="27" t="s">
        <v>4384</v>
      </c>
      <c r="E605" s="26" t="s">
        <v>4405</v>
      </c>
      <c r="F605" s="26" t="s">
        <v>4523</v>
      </c>
      <c r="G605" s="38" t="s">
        <v>4525</v>
      </c>
      <c r="H605" s="36">
        <v>800000000</v>
      </c>
      <c r="I605" s="36">
        <v>800000000</v>
      </c>
      <c r="J605" s="28" t="s">
        <v>4423</v>
      </c>
      <c r="K605" s="28" t="s">
        <v>48</v>
      </c>
      <c r="L605" s="27" t="s">
        <v>1686</v>
      </c>
      <c r="M605" s="27" t="s">
        <v>104</v>
      </c>
      <c r="N605" s="27" t="s">
        <v>1701</v>
      </c>
      <c r="O605" s="27" t="s">
        <v>1688</v>
      </c>
      <c r="P605" s="28" t="s">
        <v>1790</v>
      </c>
      <c r="Q605" s="28" t="s">
        <v>1931</v>
      </c>
      <c r="R605" s="28" t="s">
        <v>1792</v>
      </c>
      <c r="S605" s="28">
        <v>180038001</v>
      </c>
      <c r="T605" s="28" t="s">
        <v>1793</v>
      </c>
      <c r="U605" s="29" t="s">
        <v>1794</v>
      </c>
      <c r="V605" s="29"/>
      <c r="W605" s="28"/>
      <c r="X605" s="30"/>
      <c r="Y605" s="28"/>
      <c r="Z605" s="28"/>
      <c r="AA605" s="31" t="str">
        <f t="shared" si="12"/>
        <v/>
      </c>
      <c r="AB605" s="29"/>
      <c r="AC605" s="29"/>
      <c r="AD605" s="29"/>
      <c r="AE605" s="27" t="s">
        <v>1932</v>
      </c>
      <c r="AF605" s="28" t="s">
        <v>54</v>
      </c>
      <c r="AG605" s="27" t="s">
        <v>1708</v>
      </c>
    </row>
    <row r="606" spans="1:33" s="32" customFormat="1" ht="102" x14ac:dyDescent="0.25">
      <c r="A606" s="25" t="s">
        <v>1684</v>
      </c>
      <c r="B606" s="26">
        <v>22101600</v>
      </c>
      <c r="C606" s="27" t="s">
        <v>1935</v>
      </c>
      <c r="D606" s="27" t="s">
        <v>4383</v>
      </c>
      <c r="E606" s="26" t="s">
        <v>4401</v>
      </c>
      <c r="F606" s="35" t="s">
        <v>4522</v>
      </c>
      <c r="G606" s="38" t="s">
        <v>4525</v>
      </c>
      <c r="H606" s="36">
        <v>2174556500</v>
      </c>
      <c r="I606" s="36">
        <v>2174556500</v>
      </c>
      <c r="J606" s="28" t="s">
        <v>4423</v>
      </c>
      <c r="K606" s="28" t="s">
        <v>48</v>
      </c>
      <c r="L606" s="27" t="s">
        <v>1686</v>
      </c>
      <c r="M606" s="27" t="s">
        <v>104</v>
      </c>
      <c r="N606" s="27" t="s">
        <v>1701</v>
      </c>
      <c r="O606" s="27" t="s">
        <v>1688</v>
      </c>
      <c r="P606" s="28" t="s">
        <v>1710</v>
      </c>
      <c r="Q606" s="28" t="s">
        <v>1805</v>
      </c>
      <c r="R606" s="28" t="s">
        <v>1806</v>
      </c>
      <c r="S606" s="28">
        <v>180030001</v>
      </c>
      <c r="T606" s="28" t="s">
        <v>1807</v>
      </c>
      <c r="U606" s="29" t="s">
        <v>1808</v>
      </c>
      <c r="V606" t="s">
        <v>1809</v>
      </c>
      <c r="W606" s="28" t="s">
        <v>1936</v>
      </c>
      <c r="X606" s="30">
        <v>43046.727083333331</v>
      </c>
      <c r="Y606" s="28" t="s">
        <v>1811</v>
      </c>
      <c r="Z606" s="28" t="s">
        <v>1812</v>
      </c>
      <c r="AA606" s="31">
        <f t="shared" si="12"/>
        <v>1</v>
      </c>
      <c r="AB606" s="29" t="s">
        <v>1813</v>
      </c>
      <c r="AC606" s="29">
        <v>43049</v>
      </c>
      <c r="AD606" s="29" t="s">
        <v>425</v>
      </c>
      <c r="AE606" s="27" t="s">
        <v>1814</v>
      </c>
      <c r="AF606" s="28" t="s">
        <v>54</v>
      </c>
      <c r="AG606" s="27" t="s">
        <v>1708</v>
      </c>
    </row>
    <row r="607" spans="1:33" s="32" customFormat="1" ht="76.5" x14ac:dyDescent="0.25">
      <c r="A607" s="25" t="s">
        <v>1684</v>
      </c>
      <c r="B607" s="26">
        <v>81101510</v>
      </c>
      <c r="C607" s="27" t="s">
        <v>1937</v>
      </c>
      <c r="D607" s="27" t="s">
        <v>4383</v>
      </c>
      <c r="E607" s="26" t="s">
        <v>4403</v>
      </c>
      <c r="F607" s="28" t="s">
        <v>4504</v>
      </c>
      <c r="G607" s="38" t="s">
        <v>4525</v>
      </c>
      <c r="H607" s="36">
        <v>18000000000</v>
      </c>
      <c r="I607" s="36">
        <v>18000000000</v>
      </c>
      <c r="J607" s="27" t="s">
        <v>4424</v>
      </c>
      <c r="K607" s="27" t="s">
        <v>4427</v>
      </c>
      <c r="L607" s="27" t="s">
        <v>1686</v>
      </c>
      <c r="M607" s="27" t="s">
        <v>104</v>
      </c>
      <c r="N607" s="27" t="s">
        <v>1701</v>
      </c>
      <c r="O607" s="27" t="s">
        <v>1688</v>
      </c>
      <c r="P607" s="28" t="s">
        <v>1790</v>
      </c>
      <c r="Q607" s="28" t="s">
        <v>1931</v>
      </c>
      <c r="R607" s="28" t="s">
        <v>1792</v>
      </c>
      <c r="S607" s="28">
        <v>180038001</v>
      </c>
      <c r="T607" s="28" t="s">
        <v>1793</v>
      </c>
      <c r="U607" s="29" t="s">
        <v>1794</v>
      </c>
      <c r="V607" s="29"/>
      <c r="W607" s="28"/>
      <c r="X607" s="30"/>
      <c r="Y607" s="28"/>
      <c r="Z607" s="28"/>
      <c r="AA607" s="31" t="str">
        <f t="shared" si="12"/>
        <v/>
      </c>
      <c r="AB607" s="29"/>
      <c r="AC607" s="29"/>
      <c r="AD607" s="29"/>
      <c r="AE607" s="27" t="s">
        <v>1938</v>
      </c>
      <c r="AF607" s="28" t="s">
        <v>1002</v>
      </c>
      <c r="AG607" s="27" t="s">
        <v>1699</v>
      </c>
    </row>
    <row r="608" spans="1:33" s="32" customFormat="1" ht="76.5" x14ac:dyDescent="0.25">
      <c r="A608" s="25" t="s">
        <v>1684</v>
      </c>
      <c r="B608" s="26">
        <v>81101510</v>
      </c>
      <c r="C608" s="27" t="s">
        <v>1939</v>
      </c>
      <c r="D608" s="27" t="s">
        <v>4383</v>
      </c>
      <c r="E608" s="26" t="s">
        <v>4399</v>
      </c>
      <c r="F608" s="26" t="s">
        <v>4523</v>
      </c>
      <c r="G608" s="38" t="s">
        <v>4525</v>
      </c>
      <c r="H608" s="36">
        <v>2000000000</v>
      </c>
      <c r="I608" s="36">
        <v>2000000000</v>
      </c>
      <c r="J608" s="27" t="s">
        <v>4424</v>
      </c>
      <c r="K608" s="27" t="s">
        <v>4427</v>
      </c>
      <c r="L608" s="27" t="s">
        <v>1686</v>
      </c>
      <c r="M608" s="27" t="s">
        <v>104</v>
      </c>
      <c r="N608" s="27" t="s">
        <v>1701</v>
      </c>
      <c r="O608" s="27" t="s">
        <v>1688</v>
      </c>
      <c r="P608" s="28" t="s">
        <v>1790</v>
      </c>
      <c r="Q608" s="28" t="s">
        <v>1931</v>
      </c>
      <c r="R608" s="28" t="s">
        <v>1792</v>
      </c>
      <c r="S608" s="28">
        <v>180038001</v>
      </c>
      <c r="T608" s="28" t="s">
        <v>1793</v>
      </c>
      <c r="U608" s="29" t="s">
        <v>1794</v>
      </c>
      <c r="V608" s="29"/>
      <c r="W608" s="28"/>
      <c r="X608" s="30"/>
      <c r="Y608" s="28"/>
      <c r="Z608" s="28"/>
      <c r="AA608" s="31" t="str">
        <f t="shared" si="12"/>
        <v/>
      </c>
      <c r="AB608" s="29"/>
      <c r="AC608" s="29"/>
      <c r="AD608" s="29"/>
      <c r="AE608" s="27" t="s">
        <v>1938</v>
      </c>
      <c r="AF608" s="28" t="s">
        <v>54</v>
      </c>
      <c r="AG608" s="27" t="s">
        <v>1708</v>
      </c>
    </row>
    <row r="609" spans="1:33" s="32" customFormat="1" ht="89.25" x14ac:dyDescent="0.25">
      <c r="A609" s="25" t="s">
        <v>1684</v>
      </c>
      <c r="B609" s="26" t="s">
        <v>4348</v>
      </c>
      <c r="C609" s="27" t="s">
        <v>1940</v>
      </c>
      <c r="D609" s="27" t="s">
        <v>4383</v>
      </c>
      <c r="E609" s="26" t="s">
        <v>4405</v>
      </c>
      <c r="F609" s="35" t="s">
        <v>4520</v>
      </c>
      <c r="G609" s="38" t="s">
        <v>4525</v>
      </c>
      <c r="H609" s="36">
        <v>4189222000</v>
      </c>
      <c r="I609" s="36">
        <v>4189222000</v>
      </c>
      <c r="J609" s="28" t="s">
        <v>4423</v>
      </c>
      <c r="K609" s="28" t="s">
        <v>48</v>
      </c>
      <c r="L609" s="27" t="s">
        <v>1686</v>
      </c>
      <c r="M609" s="27" t="s">
        <v>104</v>
      </c>
      <c r="N609" s="27" t="s">
        <v>1701</v>
      </c>
      <c r="O609" s="27" t="s">
        <v>1688</v>
      </c>
      <c r="P609" s="28" t="s">
        <v>1817</v>
      </c>
      <c r="Q609" s="28" t="s">
        <v>1941</v>
      </c>
      <c r="R609" s="28" t="s">
        <v>1942</v>
      </c>
      <c r="S609" s="28">
        <v>180034001</v>
      </c>
      <c r="T609" s="28" t="s">
        <v>1943</v>
      </c>
      <c r="U609" s="29" t="s">
        <v>1944</v>
      </c>
      <c r="V609" s="29"/>
      <c r="W609" s="28"/>
      <c r="X609" s="30"/>
      <c r="Y609" s="28"/>
      <c r="Z609" s="28"/>
      <c r="AA609" s="31" t="str">
        <f t="shared" si="12"/>
        <v/>
      </c>
      <c r="AB609" s="29"/>
      <c r="AC609" s="29"/>
      <c r="AD609" s="29"/>
      <c r="AE609" s="27" t="s">
        <v>1945</v>
      </c>
      <c r="AF609" s="28" t="s">
        <v>1002</v>
      </c>
      <c r="AG609" s="27" t="s">
        <v>1699</v>
      </c>
    </row>
    <row r="610" spans="1:33" s="32" customFormat="1" ht="153" x14ac:dyDescent="0.25">
      <c r="A610" s="25" t="s">
        <v>1684</v>
      </c>
      <c r="B610" s="26" t="s">
        <v>4346</v>
      </c>
      <c r="C610" s="27" t="s">
        <v>1946</v>
      </c>
      <c r="D610" s="27" t="s">
        <v>4383</v>
      </c>
      <c r="E610" s="26" t="s">
        <v>4402</v>
      </c>
      <c r="F610" s="35" t="s">
        <v>4520</v>
      </c>
      <c r="G610" s="38" t="s">
        <v>4525</v>
      </c>
      <c r="H610" s="36">
        <v>126567985</v>
      </c>
      <c r="I610" s="36">
        <v>126567985</v>
      </c>
      <c r="J610" s="28" t="s">
        <v>4423</v>
      </c>
      <c r="K610" s="28" t="s">
        <v>48</v>
      </c>
      <c r="L610" s="27" t="s">
        <v>1686</v>
      </c>
      <c r="M610" s="27" t="s">
        <v>104</v>
      </c>
      <c r="N610" s="27" t="s">
        <v>1701</v>
      </c>
      <c r="O610" s="27" t="s">
        <v>1688</v>
      </c>
      <c r="P610" s="28" t="s">
        <v>1710</v>
      </c>
      <c r="Q610" s="28" t="s">
        <v>1711</v>
      </c>
      <c r="R610" s="28" t="s">
        <v>1712</v>
      </c>
      <c r="S610" s="28">
        <v>180035001</v>
      </c>
      <c r="T610" s="28" t="s">
        <v>1713</v>
      </c>
      <c r="U610" s="29" t="s">
        <v>1714</v>
      </c>
      <c r="V610" s="29"/>
      <c r="W610" s="28"/>
      <c r="X610" s="30"/>
      <c r="Y610" s="28"/>
      <c r="Z610" s="28"/>
      <c r="AA610" s="31" t="str">
        <f t="shared" si="12"/>
        <v/>
      </c>
      <c r="AB610" s="29"/>
      <c r="AC610" s="29"/>
      <c r="AD610" s="29"/>
      <c r="AE610" s="27" t="s">
        <v>1786</v>
      </c>
      <c r="AF610" s="28" t="s">
        <v>1002</v>
      </c>
      <c r="AG610" s="27" t="s">
        <v>1699</v>
      </c>
    </row>
    <row r="611" spans="1:33" s="32" customFormat="1" ht="165.75" x14ac:dyDescent="0.25">
      <c r="A611" s="25" t="s">
        <v>1684</v>
      </c>
      <c r="B611" s="26" t="s">
        <v>4349</v>
      </c>
      <c r="C611" s="27" t="s">
        <v>1947</v>
      </c>
      <c r="D611" s="27" t="s">
        <v>4385</v>
      </c>
      <c r="E611" s="26" t="s">
        <v>4402</v>
      </c>
      <c r="F611" s="35" t="s">
        <v>4520</v>
      </c>
      <c r="G611" s="38" t="s">
        <v>4525</v>
      </c>
      <c r="H611" s="36">
        <v>500000000</v>
      </c>
      <c r="I611" s="36">
        <v>500000000</v>
      </c>
      <c r="J611" s="28" t="s">
        <v>4423</v>
      </c>
      <c r="K611" s="28" t="s">
        <v>48</v>
      </c>
      <c r="L611" s="27" t="s">
        <v>1686</v>
      </c>
      <c r="M611" s="27" t="s">
        <v>104</v>
      </c>
      <c r="N611" s="27" t="s">
        <v>1701</v>
      </c>
      <c r="O611" s="27" t="s">
        <v>1688</v>
      </c>
      <c r="P611" s="28" t="s">
        <v>1710</v>
      </c>
      <c r="Q611" s="28" t="s">
        <v>1948</v>
      </c>
      <c r="R611" s="28" t="s">
        <v>1949</v>
      </c>
      <c r="S611" s="28" t="s">
        <v>1950</v>
      </c>
      <c r="T611" s="28" t="s">
        <v>1951</v>
      </c>
      <c r="U611" s="29" t="s">
        <v>1952</v>
      </c>
      <c r="V611" s="29"/>
      <c r="W611" s="28"/>
      <c r="X611" s="30"/>
      <c r="Y611" s="28"/>
      <c r="Z611" s="28"/>
      <c r="AA611" s="31" t="str">
        <f t="shared" si="12"/>
        <v/>
      </c>
      <c r="AB611" s="29"/>
      <c r="AC611" s="29"/>
      <c r="AD611" s="29"/>
      <c r="AE611" s="27" t="s">
        <v>1953</v>
      </c>
      <c r="AF611" s="28" t="s">
        <v>1002</v>
      </c>
      <c r="AG611" s="27" t="s">
        <v>1699</v>
      </c>
    </row>
    <row r="612" spans="1:33" s="32" customFormat="1" ht="51" x14ac:dyDescent="0.25">
      <c r="A612" s="25" t="s">
        <v>1684</v>
      </c>
      <c r="B612" s="26">
        <v>81101510</v>
      </c>
      <c r="C612" s="27" t="s">
        <v>1954</v>
      </c>
      <c r="D612" s="27" t="s">
        <v>4384</v>
      </c>
      <c r="E612" s="26" t="s">
        <v>4402</v>
      </c>
      <c r="F612" s="28" t="s">
        <v>4504</v>
      </c>
      <c r="G612" s="38" t="s">
        <v>4525</v>
      </c>
      <c r="H612" s="36">
        <v>1140000000</v>
      </c>
      <c r="I612" s="36">
        <v>1140000000</v>
      </c>
      <c r="J612" s="28" t="s">
        <v>4423</v>
      </c>
      <c r="K612" s="28" t="s">
        <v>48</v>
      </c>
      <c r="L612" s="27" t="s">
        <v>1686</v>
      </c>
      <c r="M612" s="27" t="s">
        <v>104</v>
      </c>
      <c r="N612" s="27" t="s">
        <v>1701</v>
      </c>
      <c r="O612" s="27" t="s">
        <v>1688</v>
      </c>
      <c r="P612" s="28" t="s">
        <v>1710</v>
      </c>
      <c r="Q612" s="28" t="s">
        <v>1955</v>
      </c>
      <c r="R612" s="28" t="s">
        <v>1956</v>
      </c>
      <c r="S612" s="28">
        <v>180115001</v>
      </c>
      <c r="T612" s="28" t="s">
        <v>1957</v>
      </c>
      <c r="U612" s="29" t="s">
        <v>1958</v>
      </c>
      <c r="V612" s="29"/>
      <c r="W612" s="28"/>
      <c r="X612" s="30"/>
      <c r="Y612" s="28"/>
      <c r="Z612" s="28"/>
      <c r="AA612" s="31" t="str">
        <f t="shared" si="12"/>
        <v/>
      </c>
      <c r="AB612" s="29"/>
      <c r="AC612" s="29"/>
      <c r="AD612" s="29"/>
      <c r="AE612" s="27" t="s">
        <v>1938</v>
      </c>
      <c r="AF612" s="28" t="s">
        <v>1002</v>
      </c>
      <c r="AG612" s="27" t="s">
        <v>1699</v>
      </c>
    </row>
    <row r="613" spans="1:33" s="32" customFormat="1" ht="76.5" x14ac:dyDescent="0.25">
      <c r="A613" s="25" t="s">
        <v>1684</v>
      </c>
      <c r="B613" s="26">
        <v>81101510</v>
      </c>
      <c r="C613" s="27" t="s">
        <v>1959</v>
      </c>
      <c r="D613" s="27" t="s">
        <v>4384</v>
      </c>
      <c r="E613" s="26" t="s">
        <v>4398</v>
      </c>
      <c r="F613" s="26" t="s">
        <v>4523</v>
      </c>
      <c r="G613" s="38" t="s">
        <v>4525</v>
      </c>
      <c r="H613" s="36">
        <v>127000000</v>
      </c>
      <c r="I613" s="36">
        <v>127000000</v>
      </c>
      <c r="J613" s="28" t="s">
        <v>4423</v>
      </c>
      <c r="K613" s="28" t="s">
        <v>48</v>
      </c>
      <c r="L613" s="27" t="s">
        <v>1686</v>
      </c>
      <c r="M613" s="27" t="s">
        <v>104</v>
      </c>
      <c r="N613" s="27" t="s">
        <v>1701</v>
      </c>
      <c r="O613" s="27" t="s">
        <v>1688</v>
      </c>
      <c r="P613" s="28" t="s">
        <v>1710</v>
      </c>
      <c r="Q613" s="28" t="s">
        <v>1955</v>
      </c>
      <c r="R613" s="28" t="s">
        <v>1956</v>
      </c>
      <c r="S613" s="28">
        <v>180115001</v>
      </c>
      <c r="T613" s="28" t="s">
        <v>1957</v>
      </c>
      <c r="U613" s="29" t="s">
        <v>1958</v>
      </c>
      <c r="V613" s="29"/>
      <c r="W613" s="28"/>
      <c r="X613" s="30"/>
      <c r="Y613" s="28"/>
      <c r="Z613" s="28"/>
      <c r="AA613" s="31" t="str">
        <f t="shared" si="12"/>
        <v/>
      </c>
      <c r="AB613" s="29"/>
      <c r="AC613" s="29"/>
      <c r="AD613" s="29"/>
      <c r="AE613" s="27" t="s">
        <v>1938</v>
      </c>
      <c r="AF613" s="28" t="s">
        <v>54</v>
      </c>
      <c r="AG613" s="27" t="s">
        <v>1708</v>
      </c>
    </row>
    <row r="614" spans="1:33" s="32" customFormat="1" ht="63.75" x14ac:dyDescent="0.25">
      <c r="A614" s="25" t="s">
        <v>1684</v>
      </c>
      <c r="B614" s="26">
        <v>81101505</v>
      </c>
      <c r="C614" s="27" t="s">
        <v>1960</v>
      </c>
      <c r="D614" s="27" t="s">
        <v>4384</v>
      </c>
      <c r="E614" s="26" t="s">
        <v>4398</v>
      </c>
      <c r="F614" s="28" t="s">
        <v>4504</v>
      </c>
      <c r="G614" s="38" t="s">
        <v>4525</v>
      </c>
      <c r="H614" s="36">
        <v>1140000000</v>
      </c>
      <c r="I614" s="36">
        <v>1140000000</v>
      </c>
      <c r="J614" s="28" t="s">
        <v>4423</v>
      </c>
      <c r="K614" s="28" t="s">
        <v>48</v>
      </c>
      <c r="L614" s="27" t="s">
        <v>1686</v>
      </c>
      <c r="M614" s="27" t="s">
        <v>104</v>
      </c>
      <c r="N614" s="27" t="s">
        <v>1701</v>
      </c>
      <c r="O614" s="27" t="s">
        <v>1688</v>
      </c>
      <c r="P614" s="28" t="s">
        <v>1710</v>
      </c>
      <c r="Q614" s="28" t="s">
        <v>1955</v>
      </c>
      <c r="R614" s="28" t="s">
        <v>1956</v>
      </c>
      <c r="S614" s="28">
        <v>180115001</v>
      </c>
      <c r="T614" s="28" t="s">
        <v>1957</v>
      </c>
      <c r="U614" s="29" t="s">
        <v>1958</v>
      </c>
      <c r="V614" s="29"/>
      <c r="W614" s="28"/>
      <c r="X614" s="30"/>
      <c r="Y614" s="28"/>
      <c r="Z614" s="28"/>
      <c r="AA614" s="31" t="str">
        <f t="shared" si="12"/>
        <v/>
      </c>
      <c r="AB614" s="29"/>
      <c r="AC614" s="29"/>
      <c r="AD614" s="29"/>
      <c r="AE614" s="27" t="s">
        <v>1938</v>
      </c>
      <c r="AF614" s="28" t="s">
        <v>1002</v>
      </c>
      <c r="AG614" s="27" t="s">
        <v>1699</v>
      </c>
    </row>
    <row r="615" spans="1:33" s="32" customFormat="1" ht="89.25" x14ac:dyDescent="0.25">
      <c r="A615" s="25" t="s">
        <v>1684</v>
      </c>
      <c r="B615" s="26">
        <v>81101505</v>
      </c>
      <c r="C615" s="27" t="s">
        <v>1961</v>
      </c>
      <c r="D615" s="27" t="s">
        <v>4384</v>
      </c>
      <c r="E615" s="26" t="s">
        <v>4398</v>
      </c>
      <c r="F615" s="26" t="s">
        <v>4523</v>
      </c>
      <c r="G615" s="38" t="s">
        <v>4525</v>
      </c>
      <c r="H615" s="36">
        <v>127000000</v>
      </c>
      <c r="I615" s="36">
        <v>127000000</v>
      </c>
      <c r="J615" s="28" t="s">
        <v>4423</v>
      </c>
      <c r="K615" s="28" t="s">
        <v>48</v>
      </c>
      <c r="L615" s="27" t="s">
        <v>1686</v>
      </c>
      <c r="M615" s="27" t="s">
        <v>104</v>
      </c>
      <c r="N615" s="27" t="s">
        <v>1701</v>
      </c>
      <c r="O615" s="27" t="s">
        <v>1688</v>
      </c>
      <c r="P615" s="28" t="s">
        <v>1710</v>
      </c>
      <c r="Q615" s="28" t="s">
        <v>1955</v>
      </c>
      <c r="R615" s="28" t="s">
        <v>1956</v>
      </c>
      <c r="S615" s="28">
        <v>180115001</v>
      </c>
      <c r="T615" s="28" t="s">
        <v>1957</v>
      </c>
      <c r="U615" s="29" t="s">
        <v>1958</v>
      </c>
      <c r="V615" s="29"/>
      <c r="W615" s="28"/>
      <c r="X615" s="30"/>
      <c r="Y615" s="28"/>
      <c r="Z615" s="28"/>
      <c r="AA615" s="31" t="str">
        <f t="shared" si="12"/>
        <v/>
      </c>
      <c r="AB615" s="29"/>
      <c r="AC615" s="29"/>
      <c r="AD615" s="29"/>
      <c r="AE615" s="27" t="s">
        <v>1938</v>
      </c>
      <c r="AF615" s="28" t="s">
        <v>54</v>
      </c>
      <c r="AG615" s="27" t="s">
        <v>1708</v>
      </c>
    </row>
    <row r="616" spans="1:33" s="32" customFormat="1" ht="76.5" x14ac:dyDescent="0.25">
      <c r="A616" s="25" t="s">
        <v>1684</v>
      </c>
      <c r="B616" s="26">
        <v>81101505</v>
      </c>
      <c r="C616" s="27" t="s">
        <v>1962</v>
      </c>
      <c r="D616" s="27" t="s">
        <v>4384</v>
      </c>
      <c r="E616" s="26" t="s">
        <v>4398</v>
      </c>
      <c r="F616" s="28" t="s">
        <v>4504</v>
      </c>
      <c r="G616" s="38" t="s">
        <v>4525</v>
      </c>
      <c r="H616" s="36">
        <v>1140000000</v>
      </c>
      <c r="I616" s="36">
        <v>1140000000</v>
      </c>
      <c r="J616" s="28" t="s">
        <v>4423</v>
      </c>
      <c r="K616" s="28" t="s">
        <v>48</v>
      </c>
      <c r="L616" s="27" t="s">
        <v>1686</v>
      </c>
      <c r="M616" s="27" t="s">
        <v>104</v>
      </c>
      <c r="N616" s="27" t="s">
        <v>1701</v>
      </c>
      <c r="O616" s="27" t="s">
        <v>1688</v>
      </c>
      <c r="P616" s="28" t="s">
        <v>1710</v>
      </c>
      <c r="Q616" s="28" t="s">
        <v>1955</v>
      </c>
      <c r="R616" s="28" t="s">
        <v>1956</v>
      </c>
      <c r="S616" s="28">
        <v>180115001</v>
      </c>
      <c r="T616" s="28" t="s">
        <v>1957</v>
      </c>
      <c r="U616" s="29" t="s">
        <v>1958</v>
      </c>
      <c r="V616" s="29"/>
      <c r="W616" s="28"/>
      <c r="X616" s="30"/>
      <c r="Y616" s="28"/>
      <c r="Z616" s="28"/>
      <c r="AA616" s="31" t="str">
        <f t="shared" si="12"/>
        <v/>
      </c>
      <c r="AB616" s="29"/>
      <c r="AC616" s="29"/>
      <c r="AD616" s="29"/>
      <c r="AE616" s="27" t="s">
        <v>1938</v>
      </c>
      <c r="AF616" s="28" t="s">
        <v>1002</v>
      </c>
      <c r="AG616" s="27" t="s">
        <v>1699</v>
      </c>
    </row>
    <row r="617" spans="1:33" s="32" customFormat="1" ht="102" x14ac:dyDescent="0.25">
      <c r="A617" s="25" t="s">
        <v>1684</v>
      </c>
      <c r="B617" s="26">
        <v>81101505</v>
      </c>
      <c r="C617" s="27" t="s">
        <v>1963</v>
      </c>
      <c r="D617" s="27" t="s">
        <v>4384</v>
      </c>
      <c r="E617" s="26" t="s">
        <v>4397</v>
      </c>
      <c r="F617" s="26" t="s">
        <v>4523</v>
      </c>
      <c r="G617" s="38" t="s">
        <v>4525</v>
      </c>
      <c r="H617" s="36">
        <v>127000000</v>
      </c>
      <c r="I617" s="36">
        <v>127000000</v>
      </c>
      <c r="J617" s="28" t="s">
        <v>4423</v>
      </c>
      <c r="K617" s="28" t="s">
        <v>48</v>
      </c>
      <c r="L617" s="27" t="s">
        <v>1686</v>
      </c>
      <c r="M617" s="27" t="s">
        <v>104</v>
      </c>
      <c r="N617" s="27" t="s">
        <v>1701</v>
      </c>
      <c r="O617" s="27" t="s">
        <v>1688</v>
      </c>
      <c r="P617" s="28" t="s">
        <v>1710</v>
      </c>
      <c r="Q617" s="28" t="s">
        <v>1955</v>
      </c>
      <c r="R617" s="28" t="s">
        <v>1956</v>
      </c>
      <c r="S617" s="28">
        <v>180115001</v>
      </c>
      <c r="T617" s="28" t="s">
        <v>1957</v>
      </c>
      <c r="U617" s="29" t="s">
        <v>1958</v>
      </c>
      <c r="V617" s="29"/>
      <c r="W617" s="28"/>
      <c r="X617" s="30"/>
      <c r="Y617" s="28"/>
      <c r="Z617" s="28"/>
      <c r="AA617" s="31" t="str">
        <f t="shared" si="12"/>
        <v/>
      </c>
      <c r="AB617" s="29"/>
      <c r="AC617" s="29"/>
      <c r="AD617" s="29"/>
      <c r="AE617" s="27" t="s">
        <v>1938</v>
      </c>
      <c r="AF617" s="28" t="s">
        <v>54</v>
      </c>
      <c r="AG617" s="27" t="s">
        <v>1708</v>
      </c>
    </row>
    <row r="618" spans="1:33" s="32" customFormat="1" ht="51" x14ac:dyDescent="0.25">
      <c r="A618" s="25" t="s">
        <v>1684</v>
      </c>
      <c r="B618" s="26">
        <v>81101505</v>
      </c>
      <c r="C618" s="27" t="s">
        <v>1964</v>
      </c>
      <c r="D618" s="27" t="s">
        <v>4385</v>
      </c>
      <c r="E618" s="26" t="s">
        <v>4397</v>
      </c>
      <c r="F618" s="28" t="s">
        <v>4504</v>
      </c>
      <c r="G618" s="38" t="s">
        <v>4525</v>
      </c>
      <c r="H618" s="36">
        <v>1140000000</v>
      </c>
      <c r="I618" s="36">
        <v>1140000000</v>
      </c>
      <c r="J618" s="28" t="s">
        <v>4423</v>
      </c>
      <c r="K618" s="28" t="s">
        <v>48</v>
      </c>
      <c r="L618" s="27" t="s">
        <v>1686</v>
      </c>
      <c r="M618" s="27" t="s">
        <v>104</v>
      </c>
      <c r="N618" s="27" t="s">
        <v>1701</v>
      </c>
      <c r="O618" s="27" t="s">
        <v>1688</v>
      </c>
      <c r="P618" s="28" t="s">
        <v>1710</v>
      </c>
      <c r="Q618" s="28" t="s">
        <v>1955</v>
      </c>
      <c r="R618" s="28" t="s">
        <v>1956</v>
      </c>
      <c r="S618" s="28">
        <v>180115001</v>
      </c>
      <c r="T618" s="28" t="s">
        <v>1957</v>
      </c>
      <c r="U618" s="29" t="s">
        <v>1958</v>
      </c>
      <c r="V618" s="29"/>
      <c r="W618" s="28"/>
      <c r="X618" s="30"/>
      <c r="Y618" s="28" t="s">
        <v>1044</v>
      </c>
      <c r="Z618" s="28"/>
      <c r="AA618" s="31" t="str">
        <f t="shared" si="12"/>
        <v/>
      </c>
      <c r="AB618" s="29"/>
      <c r="AC618" s="29"/>
      <c r="AD618" s="29"/>
      <c r="AE618" s="27" t="s">
        <v>1938</v>
      </c>
      <c r="AF618" s="28" t="s">
        <v>1002</v>
      </c>
      <c r="AG618" s="27" t="s">
        <v>1699</v>
      </c>
    </row>
    <row r="619" spans="1:33" s="32" customFormat="1" ht="63.75" x14ac:dyDescent="0.25">
      <c r="A619" s="25" t="s">
        <v>1684</v>
      </c>
      <c r="B619" s="26">
        <v>81101505</v>
      </c>
      <c r="C619" s="27" t="s">
        <v>1965</v>
      </c>
      <c r="D619" s="27" t="s">
        <v>4385</v>
      </c>
      <c r="E619" s="26" t="s">
        <v>4403</v>
      </c>
      <c r="F619" s="26" t="s">
        <v>4523</v>
      </c>
      <c r="G619" s="38" t="s">
        <v>4525</v>
      </c>
      <c r="H619" s="36">
        <f>127000000+1376161</f>
        <v>128376161</v>
      </c>
      <c r="I619" s="36">
        <f>127000000+1376161</f>
        <v>128376161</v>
      </c>
      <c r="J619" s="28" t="s">
        <v>4423</v>
      </c>
      <c r="K619" s="28" t="s">
        <v>48</v>
      </c>
      <c r="L619" s="27" t="s">
        <v>1686</v>
      </c>
      <c r="M619" s="27" t="s">
        <v>104</v>
      </c>
      <c r="N619" s="27" t="s">
        <v>1701</v>
      </c>
      <c r="O619" s="27" t="s">
        <v>1688</v>
      </c>
      <c r="P619" s="28" t="s">
        <v>1710</v>
      </c>
      <c r="Q619" s="28" t="s">
        <v>1955</v>
      </c>
      <c r="R619" s="28" t="s">
        <v>1956</v>
      </c>
      <c r="S619" s="28">
        <v>180115001</v>
      </c>
      <c r="T619" s="28" t="s">
        <v>1957</v>
      </c>
      <c r="U619" s="29" t="s">
        <v>1958</v>
      </c>
      <c r="V619" s="29"/>
      <c r="W619" s="28"/>
      <c r="X619" s="30"/>
      <c r="Y619" s="28" t="s">
        <v>1044</v>
      </c>
      <c r="Z619" s="28"/>
      <c r="AA619" s="31" t="str">
        <f t="shared" si="12"/>
        <v/>
      </c>
      <c r="AB619" s="29"/>
      <c r="AC619" s="29"/>
      <c r="AD619" s="29"/>
      <c r="AE619" s="27" t="s">
        <v>1938</v>
      </c>
      <c r="AF619" s="28" t="s">
        <v>54</v>
      </c>
      <c r="AG619" s="27" t="s">
        <v>1708</v>
      </c>
    </row>
    <row r="620" spans="1:33" s="32" customFormat="1" ht="63.75" x14ac:dyDescent="0.25">
      <c r="A620" s="25" t="s">
        <v>1684</v>
      </c>
      <c r="B620" s="26">
        <v>95121511</v>
      </c>
      <c r="C620" s="27" t="s">
        <v>1966</v>
      </c>
      <c r="D620" s="27" t="s">
        <v>4383</v>
      </c>
      <c r="E620" s="26" t="s">
        <v>4400</v>
      </c>
      <c r="F620" s="35" t="s">
        <v>4520</v>
      </c>
      <c r="G620" s="38" t="s">
        <v>4525</v>
      </c>
      <c r="H620" s="36">
        <f>900000000+1977880263</f>
        <v>2877880263</v>
      </c>
      <c r="I620" s="36">
        <f>900000000+1977880263</f>
        <v>2877880263</v>
      </c>
      <c r="J620" s="28" t="s">
        <v>4423</v>
      </c>
      <c r="K620" s="28" t="s">
        <v>48</v>
      </c>
      <c r="L620" s="27" t="s">
        <v>1686</v>
      </c>
      <c r="M620" s="27" t="s">
        <v>104</v>
      </c>
      <c r="N620" s="27" t="s">
        <v>1701</v>
      </c>
      <c r="O620" s="27" t="s">
        <v>1688</v>
      </c>
      <c r="P620" s="28" t="s">
        <v>1918</v>
      </c>
      <c r="Q620" s="28" t="s">
        <v>1967</v>
      </c>
      <c r="R620" s="28" t="s">
        <v>1968</v>
      </c>
      <c r="S620" s="28">
        <v>180043001</v>
      </c>
      <c r="T620" s="28" t="s">
        <v>1969</v>
      </c>
      <c r="U620" s="29" t="s">
        <v>1970</v>
      </c>
      <c r="V620" s="29"/>
      <c r="W620" s="28"/>
      <c r="X620" s="30"/>
      <c r="Y620" s="28"/>
      <c r="Z620" s="28"/>
      <c r="AA620" s="31" t="str">
        <f t="shared" si="12"/>
        <v/>
      </c>
      <c r="AB620" s="29"/>
      <c r="AC620" s="29"/>
      <c r="AD620" s="29"/>
      <c r="AE620" s="27" t="s">
        <v>1923</v>
      </c>
      <c r="AF620" s="28" t="s">
        <v>54</v>
      </c>
      <c r="AG620" s="27" t="s">
        <v>1708</v>
      </c>
    </row>
    <row r="621" spans="1:33" s="32" customFormat="1" ht="76.5" x14ac:dyDescent="0.25">
      <c r="A621" s="25" t="s">
        <v>1684</v>
      </c>
      <c r="B621" s="26">
        <v>95121511</v>
      </c>
      <c r="C621" s="27" t="s">
        <v>1971</v>
      </c>
      <c r="D621" s="27" t="s">
        <v>4383</v>
      </c>
      <c r="E621" s="26" t="s">
        <v>4406</v>
      </c>
      <c r="F621" s="35" t="s">
        <v>4520</v>
      </c>
      <c r="G621" s="38" t="s">
        <v>4525</v>
      </c>
      <c r="H621" s="36">
        <f>2600000000-350000000</f>
        <v>2250000000</v>
      </c>
      <c r="I621" s="36">
        <f>2600000000-350000000</f>
        <v>2250000000</v>
      </c>
      <c r="J621" s="28" t="s">
        <v>4423</v>
      </c>
      <c r="K621" s="28" t="s">
        <v>48</v>
      </c>
      <c r="L621" s="27" t="s">
        <v>1686</v>
      </c>
      <c r="M621" s="27" t="s">
        <v>104</v>
      </c>
      <c r="N621" s="27" t="s">
        <v>1701</v>
      </c>
      <c r="O621" s="27" t="s">
        <v>1688</v>
      </c>
      <c r="P621" s="28" t="s">
        <v>1918</v>
      </c>
      <c r="Q621" s="28" t="s">
        <v>1972</v>
      </c>
      <c r="R621" s="28" t="s">
        <v>1973</v>
      </c>
      <c r="S621" s="28">
        <v>180114001</v>
      </c>
      <c r="T621" s="28" t="s">
        <v>1969</v>
      </c>
      <c r="U621" s="29" t="s">
        <v>1974</v>
      </c>
      <c r="V621" s="29"/>
      <c r="W621" s="28"/>
      <c r="X621" s="30"/>
      <c r="Y621" s="28"/>
      <c r="Z621" s="28"/>
      <c r="AA621" s="31" t="str">
        <f t="shared" si="12"/>
        <v/>
      </c>
      <c r="AB621" s="29"/>
      <c r="AC621" s="29"/>
      <c r="AD621" s="29"/>
      <c r="AE621" s="27" t="s">
        <v>1923</v>
      </c>
      <c r="AF621" s="28" t="s">
        <v>54</v>
      </c>
      <c r="AG621" s="27" t="s">
        <v>1708</v>
      </c>
    </row>
    <row r="622" spans="1:33" s="32" customFormat="1" ht="76.5" x14ac:dyDescent="0.25">
      <c r="A622" s="25" t="s">
        <v>1684</v>
      </c>
      <c r="B622" s="26" t="s">
        <v>1975</v>
      </c>
      <c r="C622" s="27" t="s">
        <v>1976</v>
      </c>
      <c r="D622" s="27" t="s">
        <v>4383</v>
      </c>
      <c r="E622" s="26" t="s">
        <v>4409</v>
      </c>
      <c r="F622" s="35" t="s">
        <v>4520</v>
      </c>
      <c r="G622" s="38" t="s">
        <v>4525</v>
      </c>
      <c r="H622" s="36">
        <v>6280557949</v>
      </c>
      <c r="I622" s="36">
        <v>6280557949</v>
      </c>
      <c r="J622" s="28" t="s">
        <v>4423</v>
      </c>
      <c r="K622" s="28" t="s">
        <v>48</v>
      </c>
      <c r="L622" s="27" t="s">
        <v>1686</v>
      </c>
      <c r="M622" s="27" t="s">
        <v>104</v>
      </c>
      <c r="N622" s="27" t="s">
        <v>1701</v>
      </c>
      <c r="O622" s="27" t="s">
        <v>1688</v>
      </c>
      <c r="P622" s="28" t="s">
        <v>1829</v>
      </c>
      <c r="Q622" s="28" t="s">
        <v>1977</v>
      </c>
      <c r="R622" s="28" t="s">
        <v>1831</v>
      </c>
      <c r="S622" s="28">
        <v>180032001</v>
      </c>
      <c r="T622" s="28" t="s">
        <v>1978</v>
      </c>
      <c r="U622" s="29" t="s">
        <v>1979</v>
      </c>
      <c r="V622" s="29"/>
      <c r="W622" s="28"/>
      <c r="X622" s="30"/>
      <c r="Y622" s="28"/>
      <c r="Z622" s="28"/>
      <c r="AA622" s="31" t="str">
        <f t="shared" si="12"/>
        <v/>
      </c>
      <c r="AB622" s="29"/>
      <c r="AC622" s="29"/>
      <c r="AD622" s="29"/>
      <c r="AE622" s="27" t="s">
        <v>1923</v>
      </c>
      <c r="AF622" s="28" t="s">
        <v>54</v>
      </c>
      <c r="AG622" s="27" t="s">
        <v>1708</v>
      </c>
    </row>
    <row r="623" spans="1:33" s="32" customFormat="1" ht="89.25" x14ac:dyDescent="0.25">
      <c r="A623" s="25" t="s">
        <v>1684</v>
      </c>
      <c r="B623" s="26" t="s">
        <v>4350</v>
      </c>
      <c r="C623" s="27" t="s">
        <v>1980</v>
      </c>
      <c r="D623" s="27" t="s">
        <v>4383</v>
      </c>
      <c r="E623" s="26" t="s">
        <v>4398</v>
      </c>
      <c r="F623" s="35" t="s">
        <v>4520</v>
      </c>
      <c r="G623" s="38" t="s">
        <v>4525</v>
      </c>
      <c r="H623" s="36">
        <v>2500000000</v>
      </c>
      <c r="I623" s="36">
        <v>2500000000</v>
      </c>
      <c r="J623" s="28" t="s">
        <v>4423</v>
      </c>
      <c r="K623" s="28" t="s">
        <v>48</v>
      </c>
      <c r="L623" s="27" t="s">
        <v>1686</v>
      </c>
      <c r="M623" s="27" t="s">
        <v>104</v>
      </c>
      <c r="N623" s="27" t="s">
        <v>1701</v>
      </c>
      <c r="O623" s="27" t="s">
        <v>1688</v>
      </c>
      <c r="P623" s="28" t="s">
        <v>1829</v>
      </c>
      <c r="Q623" s="28" t="s">
        <v>1981</v>
      </c>
      <c r="R623" s="28" t="s">
        <v>1982</v>
      </c>
      <c r="S623" s="28">
        <v>180070001</v>
      </c>
      <c r="T623" s="28" t="s">
        <v>1983</v>
      </c>
      <c r="U623" s="29" t="s">
        <v>1984</v>
      </c>
      <c r="V623" s="29"/>
      <c r="W623" s="28"/>
      <c r="X623" s="30"/>
      <c r="Y623" s="28"/>
      <c r="Z623" s="28"/>
      <c r="AA623" s="31" t="str">
        <f t="shared" si="12"/>
        <v/>
      </c>
      <c r="AB623" s="29"/>
      <c r="AC623" s="29"/>
      <c r="AD623" s="29"/>
      <c r="AE623" s="27" t="s">
        <v>1923</v>
      </c>
      <c r="AF623" s="28" t="s">
        <v>54</v>
      </c>
      <c r="AG623" s="27" t="s">
        <v>1708</v>
      </c>
    </row>
    <row r="624" spans="1:33" s="32" customFormat="1" ht="102" x14ac:dyDescent="0.25">
      <c r="A624" s="25" t="s">
        <v>1684</v>
      </c>
      <c r="B624" s="26">
        <v>72141003</v>
      </c>
      <c r="C624" s="27" t="s">
        <v>1985</v>
      </c>
      <c r="D624" s="27" t="s">
        <v>4383</v>
      </c>
      <c r="E624" s="26" t="s">
        <v>4398</v>
      </c>
      <c r="F624" s="35" t="s">
        <v>4520</v>
      </c>
      <c r="G624" s="38" t="s">
        <v>4525</v>
      </c>
      <c r="H624" s="36">
        <v>400000000</v>
      </c>
      <c r="I624" s="36">
        <v>400000000</v>
      </c>
      <c r="J624" s="28" t="s">
        <v>4423</v>
      </c>
      <c r="K624" s="28" t="s">
        <v>48</v>
      </c>
      <c r="L624" s="27" t="s">
        <v>1686</v>
      </c>
      <c r="M624" s="27" t="s">
        <v>104</v>
      </c>
      <c r="N624" s="27" t="s">
        <v>1701</v>
      </c>
      <c r="O624" s="27" t="s">
        <v>1688</v>
      </c>
      <c r="P624" s="28" t="s">
        <v>1986</v>
      </c>
      <c r="Q624" s="28" t="s">
        <v>1987</v>
      </c>
      <c r="R624" s="28" t="s">
        <v>1988</v>
      </c>
      <c r="S624" s="28">
        <v>180039001</v>
      </c>
      <c r="T624" s="28" t="s">
        <v>1989</v>
      </c>
      <c r="U624" s="29" t="s">
        <v>1990</v>
      </c>
      <c r="V624" s="29"/>
      <c r="W624" s="28"/>
      <c r="X624" s="30"/>
      <c r="Y624" s="28"/>
      <c r="Z624" s="28"/>
      <c r="AA624" s="31" t="str">
        <f t="shared" si="12"/>
        <v/>
      </c>
      <c r="AB624" s="29"/>
      <c r="AC624" s="29"/>
      <c r="AD624" s="29"/>
      <c r="AE624" s="27" t="s">
        <v>1923</v>
      </c>
      <c r="AF624" s="28" t="s">
        <v>54</v>
      </c>
      <c r="AG624" s="27" t="s">
        <v>1708</v>
      </c>
    </row>
    <row r="625" spans="1:33" s="32" customFormat="1" ht="51" x14ac:dyDescent="0.25">
      <c r="A625" s="25" t="s">
        <v>1684</v>
      </c>
      <c r="B625" s="26">
        <v>81101605</v>
      </c>
      <c r="C625" s="27" t="s">
        <v>1991</v>
      </c>
      <c r="D625" s="27" t="s">
        <v>4383</v>
      </c>
      <c r="E625" s="26" t="s">
        <v>4398</v>
      </c>
      <c r="F625" s="28" t="s">
        <v>4504</v>
      </c>
      <c r="G625" s="38" t="s">
        <v>4525</v>
      </c>
      <c r="H625" s="36">
        <f>2400000000-240000000</f>
        <v>2160000000</v>
      </c>
      <c r="I625" s="36">
        <f>2400000000-240000000</f>
        <v>2160000000</v>
      </c>
      <c r="J625" s="28" t="s">
        <v>4423</v>
      </c>
      <c r="K625" s="28" t="s">
        <v>48</v>
      </c>
      <c r="L625" s="27" t="s">
        <v>1686</v>
      </c>
      <c r="M625" s="27" t="s">
        <v>104</v>
      </c>
      <c r="N625" s="27" t="s">
        <v>1701</v>
      </c>
      <c r="O625" s="27" t="s">
        <v>1688</v>
      </c>
      <c r="P625" s="28" t="s">
        <v>1992</v>
      </c>
      <c r="Q625" s="28" t="s">
        <v>1993</v>
      </c>
      <c r="R625" s="28" t="s">
        <v>1994</v>
      </c>
      <c r="S625" s="28">
        <v>180042001</v>
      </c>
      <c r="T625" s="28" t="s">
        <v>1995</v>
      </c>
      <c r="U625" s="29" t="s">
        <v>1996</v>
      </c>
      <c r="V625" s="29"/>
      <c r="W625" s="28"/>
      <c r="X625" s="30"/>
      <c r="Y625" s="28"/>
      <c r="Z625" s="28"/>
      <c r="AA625" s="31" t="str">
        <f t="shared" si="12"/>
        <v/>
      </c>
      <c r="AB625" s="29"/>
      <c r="AC625" s="29"/>
      <c r="AD625" s="29"/>
      <c r="AE625" s="27" t="s">
        <v>1997</v>
      </c>
      <c r="AF625" s="28" t="s">
        <v>54</v>
      </c>
      <c r="AG625" s="27" t="s">
        <v>1708</v>
      </c>
    </row>
    <row r="626" spans="1:33" s="32" customFormat="1" ht="51" x14ac:dyDescent="0.25">
      <c r="A626" s="25" t="s">
        <v>1684</v>
      </c>
      <c r="B626" s="26">
        <v>81101605</v>
      </c>
      <c r="C626" s="27" t="s">
        <v>1998</v>
      </c>
      <c r="D626" s="27" t="s">
        <v>4383</v>
      </c>
      <c r="E626" s="26" t="s">
        <v>4408</v>
      </c>
      <c r="F626" s="26" t="s">
        <v>4523</v>
      </c>
      <c r="G626" s="38" t="s">
        <v>4525</v>
      </c>
      <c r="H626" s="36">
        <f>2400000000*0.1</f>
        <v>240000000</v>
      </c>
      <c r="I626" s="36">
        <f>2400000000*0.1</f>
        <v>240000000</v>
      </c>
      <c r="J626" s="28" t="s">
        <v>4423</v>
      </c>
      <c r="K626" s="28" t="s">
        <v>48</v>
      </c>
      <c r="L626" s="27" t="s">
        <v>1686</v>
      </c>
      <c r="M626" s="27" t="s">
        <v>104</v>
      </c>
      <c r="N626" s="27" t="s">
        <v>1701</v>
      </c>
      <c r="O626" s="27" t="s">
        <v>1688</v>
      </c>
      <c r="P626" s="28" t="s">
        <v>1992</v>
      </c>
      <c r="Q626" s="28" t="s">
        <v>1993</v>
      </c>
      <c r="R626" s="28" t="s">
        <v>1994</v>
      </c>
      <c r="S626" s="28">
        <v>180042001</v>
      </c>
      <c r="T626" s="28" t="s">
        <v>1995</v>
      </c>
      <c r="U626" s="29" t="s">
        <v>1996</v>
      </c>
      <c r="V626" s="29"/>
      <c r="W626" s="28"/>
      <c r="X626" s="30"/>
      <c r="Y626" s="28"/>
      <c r="Z626" s="28"/>
      <c r="AA626" s="31" t="str">
        <f t="shared" si="12"/>
        <v/>
      </c>
      <c r="AB626" s="29"/>
      <c r="AC626" s="29"/>
      <c r="AD626" s="29"/>
      <c r="AE626" s="27" t="s">
        <v>1997</v>
      </c>
      <c r="AF626" s="28" t="s">
        <v>54</v>
      </c>
      <c r="AG626" s="27" t="s">
        <v>1708</v>
      </c>
    </row>
    <row r="627" spans="1:33" s="32" customFormat="1" ht="140.25" x14ac:dyDescent="0.25">
      <c r="A627" s="25" t="s">
        <v>1684</v>
      </c>
      <c r="B627" s="26" t="s">
        <v>4351</v>
      </c>
      <c r="C627" s="27" t="s">
        <v>1999</v>
      </c>
      <c r="D627" s="27" t="s">
        <v>4383</v>
      </c>
      <c r="E627" s="26" t="s">
        <v>4408</v>
      </c>
      <c r="F627" s="26" t="s">
        <v>4447</v>
      </c>
      <c r="G627" s="38" t="s">
        <v>4525</v>
      </c>
      <c r="H627" s="36">
        <v>50000000</v>
      </c>
      <c r="I627" s="36">
        <v>50000000</v>
      </c>
      <c r="J627" s="28" t="s">
        <v>4423</v>
      </c>
      <c r="K627" s="28" t="s">
        <v>48</v>
      </c>
      <c r="L627" s="27" t="s">
        <v>1686</v>
      </c>
      <c r="M627" s="27" t="s">
        <v>104</v>
      </c>
      <c r="N627" s="27" t="s">
        <v>1701</v>
      </c>
      <c r="O627" s="27" t="s">
        <v>1688</v>
      </c>
      <c r="P627" s="28" t="s">
        <v>1790</v>
      </c>
      <c r="Q627" s="28" t="s">
        <v>2000</v>
      </c>
      <c r="R627" s="28" t="s">
        <v>2001</v>
      </c>
      <c r="S627" s="28">
        <v>180036001</v>
      </c>
      <c r="T627" s="28" t="s">
        <v>2002</v>
      </c>
      <c r="U627" s="29" t="s">
        <v>2003</v>
      </c>
      <c r="V627" s="29"/>
      <c r="W627" s="28"/>
      <c r="X627" s="30"/>
      <c r="Y627" s="28"/>
      <c r="Z627" s="28"/>
      <c r="AA627" s="31" t="str">
        <f t="shared" si="12"/>
        <v/>
      </c>
      <c r="AB627" s="29"/>
      <c r="AC627" s="29"/>
      <c r="AD627" s="29"/>
      <c r="AE627" s="27" t="s">
        <v>2004</v>
      </c>
      <c r="AF627" s="28" t="s">
        <v>54</v>
      </c>
      <c r="AG627" s="27" t="s">
        <v>1708</v>
      </c>
    </row>
    <row r="628" spans="1:33" s="32" customFormat="1" ht="114.75" x14ac:dyDescent="0.25">
      <c r="A628" s="25" t="s">
        <v>1684</v>
      </c>
      <c r="B628" s="26">
        <v>43231500</v>
      </c>
      <c r="C628" s="27" t="s">
        <v>2005</v>
      </c>
      <c r="D628" s="27" t="s">
        <v>4383</v>
      </c>
      <c r="E628" s="26" t="s">
        <v>4409</v>
      </c>
      <c r="F628" s="35" t="s">
        <v>4521</v>
      </c>
      <c r="G628" s="38" t="s">
        <v>4525</v>
      </c>
      <c r="H628" s="36">
        <v>50000000</v>
      </c>
      <c r="I628" s="36">
        <f>H628</f>
        <v>50000000</v>
      </c>
      <c r="J628" s="28" t="s">
        <v>4423</v>
      </c>
      <c r="K628" s="28" t="s">
        <v>48</v>
      </c>
      <c r="L628" s="27" t="s">
        <v>1686</v>
      </c>
      <c r="M628" s="27" t="s">
        <v>104</v>
      </c>
      <c r="N628" s="27" t="s">
        <v>1701</v>
      </c>
      <c r="O628" s="27" t="s">
        <v>1688</v>
      </c>
      <c r="P628" s="28" t="s">
        <v>1790</v>
      </c>
      <c r="Q628" s="28" t="s">
        <v>2006</v>
      </c>
      <c r="R628" s="28" t="s">
        <v>2001</v>
      </c>
      <c r="S628" s="28">
        <v>180036001</v>
      </c>
      <c r="T628" s="28" t="s">
        <v>2002</v>
      </c>
      <c r="U628" s="29" t="s">
        <v>2003</v>
      </c>
      <c r="V628" s="29"/>
      <c r="W628" s="28"/>
      <c r="X628" s="30"/>
      <c r="Y628" s="28"/>
      <c r="Z628" s="28"/>
      <c r="AA628" s="31" t="str">
        <f t="shared" si="12"/>
        <v/>
      </c>
      <c r="AB628" s="29"/>
      <c r="AC628" s="29"/>
      <c r="AD628" s="29"/>
      <c r="AE628" s="27" t="s">
        <v>2004</v>
      </c>
      <c r="AF628" s="28" t="s">
        <v>54</v>
      </c>
      <c r="AG628" s="27" t="s">
        <v>1708</v>
      </c>
    </row>
    <row r="629" spans="1:33" s="32" customFormat="1" ht="127.5" x14ac:dyDescent="0.25">
      <c r="A629" s="25" t="s">
        <v>1684</v>
      </c>
      <c r="B629" s="26">
        <v>81110000</v>
      </c>
      <c r="C629" s="27" t="s">
        <v>2007</v>
      </c>
      <c r="D629" s="27" t="s">
        <v>4383</v>
      </c>
      <c r="E629" s="26" t="s">
        <v>4397</v>
      </c>
      <c r="F629" s="35" t="s">
        <v>4521</v>
      </c>
      <c r="G629" s="38" t="s">
        <v>4525</v>
      </c>
      <c r="H629" s="36">
        <v>100000000</v>
      </c>
      <c r="I629" s="36">
        <v>100000000</v>
      </c>
      <c r="J629" s="28" t="s">
        <v>4423</v>
      </c>
      <c r="K629" s="28" t="s">
        <v>48</v>
      </c>
      <c r="L629" s="27" t="s">
        <v>1686</v>
      </c>
      <c r="M629" s="27" t="s">
        <v>104</v>
      </c>
      <c r="N629" s="27" t="s">
        <v>1701</v>
      </c>
      <c r="O629" s="27" t="s">
        <v>1688</v>
      </c>
      <c r="P629" s="28" t="s">
        <v>1790</v>
      </c>
      <c r="Q629" s="28" t="s">
        <v>2000</v>
      </c>
      <c r="R629" s="28" t="s">
        <v>2001</v>
      </c>
      <c r="S629" s="28">
        <v>180036001</v>
      </c>
      <c r="T629" s="28" t="s">
        <v>2002</v>
      </c>
      <c r="U629" s="29" t="s">
        <v>2003</v>
      </c>
      <c r="V629" s="29"/>
      <c r="W629" s="28"/>
      <c r="X629" s="30"/>
      <c r="Y629" s="28"/>
      <c r="Z629" s="28"/>
      <c r="AA629" s="31" t="str">
        <f t="shared" si="12"/>
        <v/>
      </c>
      <c r="AB629" s="29"/>
      <c r="AC629" s="29"/>
      <c r="AD629" s="29"/>
      <c r="AE629" s="27" t="s">
        <v>2004</v>
      </c>
      <c r="AF629" s="28" t="s">
        <v>54</v>
      </c>
      <c r="AG629" s="27" t="s">
        <v>1708</v>
      </c>
    </row>
    <row r="630" spans="1:33" s="32" customFormat="1" ht="114.75" x14ac:dyDescent="0.25">
      <c r="A630" s="25" t="s">
        <v>1684</v>
      </c>
      <c r="B630" s="26">
        <v>81110000</v>
      </c>
      <c r="C630" s="27" t="s">
        <v>2008</v>
      </c>
      <c r="D630" s="27" t="s">
        <v>4383</v>
      </c>
      <c r="E630" s="26" t="s">
        <v>4398</v>
      </c>
      <c r="F630" s="35" t="s">
        <v>4521</v>
      </c>
      <c r="G630" s="38" t="s">
        <v>4525</v>
      </c>
      <c r="H630" s="36">
        <v>200000000</v>
      </c>
      <c r="I630" s="36">
        <v>200000000</v>
      </c>
      <c r="J630" s="28" t="s">
        <v>4423</v>
      </c>
      <c r="K630" s="28" t="s">
        <v>48</v>
      </c>
      <c r="L630" s="27" t="s">
        <v>1686</v>
      </c>
      <c r="M630" s="27" t="s">
        <v>104</v>
      </c>
      <c r="N630" s="27" t="s">
        <v>1701</v>
      </c>
      <c r="O630" s="27" t="s">
        <v>1688</v>
      </c>
      <c r="P630" s="28" t="s">
        <v>1790</v>
      </c>
      <c r="Q630" s="28" t="s">
        <v>2000</v>
      </c>
      <c r="R630" s="28" t="s">
        <v>2001</v>
      </c>
      <c r="S630" s="28">
        <v>180036001</v>
      </c>
      <c r="T630" s="28" t="s">
        <v>2002</v>
      </c>
      <c r="U630" s="29" t="s">
        <v>2003</v>
      </c>
      <c r="V630" s="29"/>
      <c r="W630" s="28"/>
      <c r="X630" s="30"/>
      <c r="Y630" s="28"/>
      <c r="Z630" s="28"/>
      <c r="AA630" s="31" t="str">
        <f t="shared" si="12"/>
        <v/>
      </c>
      <c r="AB630" s="29"/>
      <c r="AC630" s="29"/>
      <c r="AD630" s="29"/>
      <c r="AE630" s="27" t="s">
        <v>2004</v>
      </c>
      <c r="AF630" s="28" t="s">
        <v>54</v>
      </c>
      <c r="AG630" s="27" t="s">
        <v>1708</v>
      </c>
    </row>
    <row r="631" spans="1:33" s="32" customFormat="1" ht="89.25" x14ac:dyDescent="0.25">
      <c r="A631" s="25" t="s">
        <v>1684</v>
      </c>
      <c r="B631" s="26">
        <v>81110000</v>
      </c>
      <c r="C631" s="27" t="s">
        <v>2009</v>
      </c>
      <c r="D631" s="27" t="s">
        <v>4383</v>
      </c>
      <c r="E631" s="26" t="s">
        <v>4405</v>
      </c>
      <c r="F631" s="26" t="s">
        <v>4523</v>
      </c>
      <c r="G631" s="38" t="s">
        <v>4528</v>
      </c>
      <c r="H631" s="36">
        <v>100000000</v>
      </c>
      <c r="I631" s="36">
        <v>100000000</v>
      </c>
      <c r="J631" s="28" t="s">
        <v>4423</v>
      </c>
      <c r="K631" s="28" t="s">
        <v>48</v>
      </c>
      <c r="L631" s="27" t="s">
        <v>1686</v>
      </c>
      <c r="M631" s="27" t="s">
        <v>104</v>
      </c>
      <c r="N631" s="27" t="s">
        <v>1701</v>
      </c>
      <c r="O631" s="27" t="s">
        <v>1688</v>
      </c>
      <c r="P631" s="28" t="s">
        <v>1790</v>
      </c>
      <c r="Q631" s="28" t="s">
        <v>2000</v>
      </c>
      <c r="R631" s="28" t="s">
        <v>2001</v>
      </c>
      <c r="S631" s="28">
        <v>180036001</v>
      </c>
      <c r="T631" s="28" t="s">
        <v>2002</v>
      </c>
      <c r="U631" s="29" t="s">
        <v>2003</v>
      </c>
      <c r="V631" s="29"/>
      <c r="W631" s="28"/>
      <c r="X631" s="30"/>
      <c r="Y631" s="28"/>
      <c r="Z631" s="28"/>
      <c r="AA631" s="31" t="str">
        <f t="shared" si="12"/>
        <v/>
      </c>
      <c r="AB631" s="29"/>
      <c r="AC631" s="29"/>
      <c r="AD631" s="29"/>
      <c r="AE631" s="27" t="s">
        <v>2004</v>
      </c>
      <c r="AF631" s="28" t="s">
        <v>54</v>
      </c>
      <c r="AG631" s="27" t="s">
        <v>1708</v>
      </c>
    </row>
    <row r="632" spans="1:33" s="32" customFormat="1" ht="153" x14ac:dyDescent="0.25">
      <c r="A632" s="25" t="s">
        <v>1684</v>
      </c>
      <c r="B632" s="26">
        <v>78111800</v>
      </c>
      <c r="C632" s="27" t="s">
        <v>2010</v>
      </c>
      <c r="D632" s="27" t="s">
        <v>4383</v>
      </c>
      <c r="E632" s="26" t="s">
        <v>4410</v>
      </c>
      <c r="F632" s="26" t="s">
        <v>4447</v>
      </c>
      <c r="G632" s="38" t="s">
        <v>4525</v>
      </c>
      <c r="H632" s="36">
        <f>500000000+128250000*2</f>
        <v>756500000</v>
      </c>
      <c r="I632" s="36">
        <v>731282941</v>
      </c>
      <c r="J632" s="28" t="s">
        <v>4423</v>
      </c>
      <c r="K632" s="28" t="s">
        <v>48</v>
      </c>
      <c r="L632" s="27" t="s">
        <v>1686</v>
      </c>
      <c r="M632" s="27" t="s">
        <v>104</v>
      </c>
      <c r="N632" s="27" t="s">
        <v>1701</v>
      </c>
      <c r="O632" s="27" t="s">
        <v>1688</v>
      </c>
      <c r="P632" s="28" t="s">
        <v>1710</v>
      </c>
      <c r="Q632" s="28" t="s">
        <v>2011</v>
      </c>
      <c r="R632" s="28" t="s">
        <v>2012</v>
      </c>
      <c r="S632" s="28">
        <v>180035001</v>
      </c>
      <c r="T632" s="28" t="s">
        <v>1713</v>
      </c>
      <c r="U632" s="29" t="s">
        <v>2013</v>
      </c>
      <c r="V632" s="29"/>
      <c r="W632" s="28" t="s">
        <v>2014</v>
      </c>
      <c r="X632" s="30"/>
      <c r="Y632" s="28"/>
      <c r="Z632" s="28"/>
      <c r="AA632" s="31">
        <f t="shared" si="12"/>
        <v>0</v>
      </c>
      <c r="AB632" s="29"/>
      <c r="AC632" s="29"/>
      <c r="AD632" s="29"/>
      <c r="AE632" s="27" t="s">
        <v>2015</v>
      </c>
      <c r="AF632" s="28" t="s">
        <v>54</v>
      </c>
      <c r="AG632" s="27" t="s">
        <v>1708</v>
      </c>
    </row>
    <row r="633" spans="1:33" s="32" customFormat="1" ht="409.5" x14ac:dyDescent="0.25">
      <c r="A633" s="25" t="s">
        <v>1684</v>
      </c>
      <c r="B633" s="26">
        <v>80111600</v>
      </c>
      <c r="C633" s="27" t="s">
        <v>2016</v>
      </c>
      <c r="D633" s="27" t="s">
        <v>4383</v>
      </c>
      <c r="E633" s="26" t="s">
        <v>4401</v>
      </c>
      <c r="F633" s="35" t="s">
        <v>4522</v>
      </c>
      <c r="G633" s="38" t="s">
        <v>4525</v>
      </c>
      <c r="H633" s="36">
        <f>749421255*2</f>
        <v>1498842510</v>
      </c>
      <c r="I633" s="36">
        <v>1498842511</v>
      </c>
      <c r="J633" s="28" t="s">
        <v>4423</v>
      </c>
      <c r="K633" s="28" t="s">
        <v>48</v>
      </c>
      <c r="L633" s="27" t="s">
        <v>1686</v>
      </c>
      <c r="M633" s="27" t="s">
        <v>104</v>
      </c>
      <c r="N633" s="27" t="s">
        <v>1701</v>
      </c>
      <c r="O633" s="27" t="s">
        <v>1688</v>
      </c>
      <c r="P633" s="28" t="s">
        <v>1710</v>
      </c>
      <c r="Q633" s="28" t="s">
        <v>2017</v>
      </c>
      <c r="R633" s="28" t="s">
        <v>2018</v>
      </c>
      <c r="S633" s="28" t="s">
        <v>2019</v>
      </c>
      <c r="T633" s="28" t="s">
        <v>1713</v>
      </c>
      <c r="U633" s="29" t="s">
        <v>2013</v>
      </c>
      <c r="V633">
        <v>6455</v>
      </c>
      <c r="W633" s="28" t="s">
        <v>2020</v>
      </c>
      <c r="X633" s="30">
        <v>42798.379861111112</v>
      </c>
      <c r="Y633" s="28" t="s">
        <v>2021</v>
      </c>
      <c r="Z633" s="28">
        <v>4600006343</v>
      </c>
      <c r="AA633" s="31">
        <f t="shared" si="12"/>
        <v>1</v>
      </c>
      <c r="AB633" s="29" t="s">
        <v>1389</v>
      </c>
      <c r="AC633" s="29">
        <v>42804</v>
      </c>
      <c r="AD633" s="29" t="s">
        <v>425</v>
      </c>
      <c r="AE633" s="27" t="s">
        <v>2022</v>
      </c>
      <c r="AF633" s="28" t="s">
        <v>908</v>
      </c>
      <c r="AG633" s="27" t="s">
        <v>2023</v>
      </c>
    </row>
    <row r="634" spans="1:33" s="32" customFormat="1" ht="127.5" x14ac:dyDescent="0.25">
      <c r="A634" s="25" t="s">
        <v>1684</v>
      </c>
      <c r="B634" s="26">
        <v>80111600</v>
      </c>
      <c r="C634" s="27" t="s">
        <v>2024</v>
      </c>
      <c r="D634" s="27" t="s">
        <v>4385</v>
      </c>
      <c r="E634" s="26" t="s">
        <v>4397</v>
      </c>
      <c r="F634" s="35" t="s">
        <v>4522</v>
      </c>
      <c r="G634" s="38" t="s">
        <v>4525</v>
      </c>
      <c r="H634" s="36">
        <v>1000000000</v>
      </c>
      <c r="I634" s="36">
        <v>1000000000</v>
      </c>
      <c r="J634" s="28" t="s">
        <v>4423</v>
      </c>
      <c r="K634" s="28" t="s">
        <v>48</v>
      </c>
      <c r="L634" s="27" t="s">
        <v>1686</v>
      </c>
      <c r="M634" s="27" t="s">
        <v>104</v>
      </c>
      <c r="N634" s="27" t="s">
        <v>1701</v>
      </c>
      <c r="O634" s="27" t="s">
        <v>1688</v>
      </c>
      <c r="P634" s="28" t="s">
        <v>1710</v>
      </c>
      <c r="Q634" s="28" t="s">
        <v>2025</v>
      </c>
      <c r="R634" s="28" t="s">
        <v>1712</v>
      </c>
      <c r="S634" s="28">
        <v>180035001</v>
      </c>
      <c r="T634" s="28" t="s">
        <v>1713</v>
      </c>
      <c r="U634" s="29" t="s">
        <v>2013</v>
      </c>
      <c r="V634" s="29"/>
      <c r="W634" s="28"/>
      <c r="X634" s="30"/>
      <c r="Y634" s="28"/>
      <c r="Z634" s="28"/>
      <c r="AA634" s="31" t="str">
        <f t="shared" si="12"/>
        <v/>
      </c>
      <c r="AB634" s="29"/>
      <c r="AC634" s="29"/>
      <c r="AD634" s="29"/>
      <c r="AE634" s="27" t="s">
        <v>2022</v>
      </c>
      <c r="AF634" s="28" t="s">
        <v>908</v>
      </c>
      <c r="AG634" s="27" t="s">
        <v>2023</v>
      </c>
    </row>
    <row r="635" spans="1:33" s="32" customFormat="1" ht="153" x14ac:dyDescent="0.25">
      <c r="A635" s="25" t="s">
        <v>1684</v>
      </c>
      <c r="B635" s="26">
        <v>80111600</v>
      </c>
      <c r="C635" s="27" t="s">
        <v>2026</v>
      </c>
      <c r="D635" s="27" t="s">
        <v>4383</v>
      </c>
      <c r="E635" s="26" t="s">
        <v>4399</v>
      </c>
      <c r="F635" s="35" t="s">
        <v>4522</v>
      </c>
      <c r="G635" s="38" t="s">
        <v>4525</v>
      </c>
      <c r="H635" s="36">
        <v>200000000</v>
      </c>
      <c r="I635" s="36">
        <v>200000000</v>
      </c>
      <c r="J635" s="28" t="s">
        <v>4423</v>
      </c>
      <c r="K635" s="28" t="s">
        <v>48</v>
      </c>
      <c r="L635" s="27" t="s">
        <v>1686</v>
      </c>
      <c r="M635" s="27" t="s">
        <v>104</v>
      </c>
      <c r="N635" s="27" t="s">
        <v>1701</v>
      </c>
      <c r="O635" s="27" t="s">
        <v>1688</v>
      </c>
      <c r="P635" s="28" t="s">
        <v>1710</v>
      </c>
      <c r="Q635" s="28" t="s">
        <v>2027</v>
      </c>
      <c r="R635" s="28" t="s">
        <v>1712</v>
      </c>
      <c r="S635" s="28">
        <v>180035001</v>
      </c>
      <c r="T635" s="28" t="s">
        <v>1713</v>
      </c>
      <c r="U635" s="29" t="s">
        <v>2013</v>
      </c>
      <c r="V635" s="29"/>
      <c r="W635" s="28" t="s">
        <v>2028</v>
      </c>
      <c r="X635" s="30"/>
      <c r="Y635" s="28"/>
      <c r="Z635" s="28"/>
      <c r="AA635" s="31">
        <f t="shared" si="12"/>
        <v>0</v>
      </c>
      <c r="AB635" s="29"/>
      <c r="AC635" s="29"/>
      <c r="AD635" s="29"/>
      <c r="AE635" s="27" t="s">
        <v>2029</v>
      </c>
      <c r="AF635" s="28" t="s">
        <v>54</v>
      </c>
      <c r="AG635" s="27" t="s">
        <v>2023</v>
      </c>
    </row>
    <row r="636" spans="1:33" s="32" customFormat="1" ht="127.5" x14ac:dyDescent="0.25">
      <c r="A636" s="25" t="s">
        <v>1684</v>
      </c>
      <c r="B636" s="26">
        <v>80111600</v>
      </c>
      <c r="C636" s="27" t="s">
        <v>2030</v>
      </c>
      <c r="D636" s="27" t="s">
        <v>4383</v>
      </c>
      <c r="E636" s="26" t="s">
        <v>4398</v>
      </c>
      <c r="F636" s="35" t="s">
        <v>4520</v>
      </c>
      <c r="G636" s="38" t="s">
        <v>4525</v>
      </c>
      <c r="H636" s="36">
        <v>350000000</v>
      </c>
      <c r="I636" s="36">
        <v>350000000</v>
      </c>
      <c r="J636" s="28" t="s">
        <v>4423</v>
      </c>
      <c r="K636" s="28" t="s">
        <v>48</v>
      </c>
      <c r="L636" s="27" t="s">
        <v>1686</v>
      </c>
      <c r="M636" s="27" t="s">
        <v>104</v>
      </c>
      <c r="N636" s="27" t="s">
        <v>1701</v>
      </c>
      <c r="O636" s="27" t="s">
        <v>1688</v>
      </c>
      <c r="P636" s="28" t="s">
        <v>1918</v>
      </c>
      <c r="Q636" s="28" t="s">
        <v>1972</v>
      </c>
      <c r="R636" s="28" t="s">
        <v>1973</v>
      </c>
      <c r="S636" s="28">
        <v>180114001</v>
      </c>
      <c r="T636" s="28" t="s">
        <v>1969</v>
      </c>
      <c r="U636" s="29" t="s">
        <v>1974</v>
      </c>
      <c r="V636" s="29"/>
      <c r="W636" s="28"/>
      <c r="X636" s="30"/>
      <c r="Y636" s="28"/>
      <c r="Z636" s="28"/>
      <c r="AA636" s="31" t="str">
        <f t="shared" si="12"/>
        <v/>
      </c>
      <c r="AB636" s="29"/>
      <c r="AC636" s="29"/>
      <c r="AD636" s="29"/>
      <c r="AE636" s="27" t="s">
        <v>2029</v>
      </c>
      <c r="AF636" s="28" t="s">
        <v>54</v>
      </c>
      <c r="AG636" s="27" t="s">
        <v>2023</v>
      </c>
    </row>
    <row r="637" spans="1:33" s="32" customFormat="1" ht="153" x14ac:dyDescent="0.25">
      <c r="A637" s="25" t="s">
        <v>1684</v>
      </c>
      <c r="B637" s="26">
        <v>86131504</v>
      </c>
      <c r="C637" s="27" t="s">
        <v>2031</v>
      </c>
      <c r="D637" s="27" t="s">
        <v>4388</v>
      </c>
      <c r="E637" s="26" t="s">
        <v>4398</v>
      </c>
      <c r="F637" s="35" t="s">
        <v>4522</v>
      </c>
      <c r="G637" s="38" t="s">
        <v>4525</v>
      </c>
      <c r="H637" s="36">
        <v>400000000</v>
      </c>
      <c r="I637" s="36">
        <v>400000000</v>
      </c>
      <c r="J637" s="28" t="s">
        <v>4423</v>
      </c>
      <c r="K637" s="28" t="s">
        <v>48</v>
      </c>
      <c r="L637" s="27" t="s">
        <v>1686</v>
      </c>
      <c r="M637" s="27" t="s">
        <v>104</v>
      </c>
      <c r="N637" s="27" t="s">
        <v>1701</v>
      </c>
      <c r="O637" s="27" t="s">
        <v>1688</v>
      </c>
      <c r="P637" s="28" t="s">
        <v>1710</v>
      </c>
      <c r="Q637" s="28" t="s">
        <v>2027</v>
      </c>
      <c r="R637" s="28" t="s">
        <v>1712</v>
      </c>
      <c r="S637" s="28">
        <v>180035001</v>
      </c>
      <c r="T637" s="28" t="s">
        <v>1713</v>
      </c>
      <c r="U637" s="29" t="s">
        <v>2013</v>
      </c>
      <c r="V637" s="29"/>
      <c r="W637" s="28"/>
      <c r="X637" s="30"/>
      <c r="Y637" s="28"/>
      <c r="Z637" s="28"/>
      <c r="AA637" s="31" t="str">
        <f t="shared" si="12"/>
        <v/>
      </c>
      <c r="AB637" s="29"/>
      <c r="AC637" s="29"/>
      <c r="AD637" s="29"/>
      <c r="AE637" s="27" t="s">
        <v>2032</v>
      </c>
      <c r="AF637" s="28" t="s">
        <v>54</v>
      </c>
      <c r="AG637" s="27" t="s">
        <v>1708</v>
      </c>
    </row>
    <row r="638" spans="1:33" s="32" customFormat="1" ht="165.75" x14ac:dyDescent="0.25">
      <c r="A638" s="25" t="s">
        <v>1684</v>
      </c>
      <c r="B638" s="26">
        <v>80141607</v>
      </c>
      <c r="C638" s="27" t="s">
        <v>2033</v>
      </c>
      <c r="D638" s="27" t="s">
        <v>4388</v>
      </c>
      <c r="E638" s="26" t="s">
        <v>4399</v>
      </c>
      <c r="F638" s="35" t="s">
        <v>4522</v>
      </c>
      <c r="G638" s="38" t="s">
        <v>4525</v>
      </c>
      <c r="H638" s="36">
        <v>400000000</v>
      </c>
      <c r="I638" s="36">
        <v>400000000</v>
      </c>
      <c r="J638" s="28" t="s">
        <v>4423</v>
      </c>
      <c r="K638" s="28" t="s">
        <v>48</v>
      </c>
      <c r="L638" s="27" t="s">
        <v>1686</v>
      </c>
      <c r="M638" s="27" t="s">
        <v>104</v>
      </c>
      <c r="N638" s="27" t="s">
        <v>1701</v>
      </c>
      <c r="O638" s="27" t="s">
        <v>1688</v>
      </c>
      <c r="P638" s="28" t="s">
        <v>1710</v>
      </c>
      <c r="Q638" s="28" t="s">
        <v>2027</v>
      </c>
      <c r="R638" s="28" t="s">
        <v>1712</v>
      </c>
      <c r="S638" s="28">
        <v>180035001</v>
      </c>
      <c r="T638" s="28" t="s">
        <v>1713</v>
      </c>
      <c r="U638" s="29" t="s">
        <v>2013</v>
      </c>
      <c r="V638" s="29"/>
      <c r="W638" s="28"/>
      <c r="X638" s="30"/>
      <c r="Y638" s="28"/>
      <c r="Z638" s="28"/>
      <c r="AA638" s="31" t="str">
        <f t="shared" si="12"/>
        <v/>
      </c>
      <c r="AB638" s="29"/>
      <c r="AC638" s="29"/>
      <c r="AD638" s="29"/>
      <c r="AE638" s="27" t="s">
        <v>2032</v>
      </c>
      <c r="AF638" s="28" t="s">
        <v>54</v>
      </c>
      <c r="AG638" s="27" t="s">
        <v>1708</v>
      </c>
    </row>
    <row r="639" spans="1:33" s="32" customFormat="1" ht="102" x14ac:dyDescent="0.25">
      <c r="A639" s="25" t="s">
        <v>1684</v>
      </c>
      <c r="B639" s="26" t="s">
        <v>4352</v>
      </c>
      <c r="C639" s="27" t="s">
        <v>2034</v>
      </c>
      <c r="D639" s="27" t="s">
        <v>4383</v>
      </c>
      <c r="E639" s="26" t="s">
        <v>4399</v>
      </c>
      <c r="F639" s="35" t="s">
        <v>4520</v>
      </c>
      <c r="G639" s="38" t="s">
        <v>4525</v>
      </c>
      <c r="H639" s="36">
        <v>18921331000</v>
      </c>
      <c r="I639" s="36">
        <v>18921331000</v>
      </c>
      <c r="J639" s="28" t="s">
        <v>4423</v>
      </c>
      <c r="K639" s="28" t="s">
        <v>48</v>
      </c>
      <c r="L639" s="27" t="s">
        <v>1686</v>
      </c>
      <c r="M639" s="27" t="s">
        <v>104</v>
      </c>
      <c r="N639" s="27" t="s">
        <v>1701</v>
      </c>
      <c r="O639" s="27" t="s">
        <v>1688</v>
      </c>
      <c r="P639" s="28" t="s">
        <v>1817</v>
      </c>
      <c r="Q639" s="28" t="s">
        <v>2035</v>
      </c>
      <c r="R639" s="28" t="s">
        <v>2036</v>
      </c>
      <c r="S639" s="28" t="s">
        <v>2037</v>
      </c>
      <c r="T639" s="28" t="s">
        <v>2038</v>
      </c>
      <c r="U639" s="29" t="s">
        <v>2039</v>
      </c>
      <c r="V639" s="29"/>
      <c r="W639" s="28"/>
      <c r="X639" s="30"/>
      <c r="Y639" s="28"/>
      <c r="Z639" s="28"/>
      <c r="AA639" s="31" t="str">
        <f t="shared" si="12"/>
        <v/>
      </c>
      <c r="AB639" s="29"/>
      <c r="AC639" s="29"/>
      <c r="AD639" s="29"/>
      <c r="AE639" s="27" t="s">
        <v>1945</v>
      </c>
      <c r="AF639" s="28" t="s">
        <v>1002</v>
      </c>
      <c r="AG639" s="27" t="s">
        <v>1699</v>
      </c>
    </row>
    <row r="640" spans="1:33" s="32" customFormat="1" ht="102" x14ac:dyDescent="0.25">
      <c r="A640" s="25" t="s">
        <v>1684</v>
      </c>
      <c r="B640" s="26" t="s">
        <v>4352</v>
      </c>
      <c r="C640" s="27" t="s">
        <v>2040</v>
      </c>
      <c r="D640" s="27" t="s">
        <v>4383</v>
      </c>
      <c r="E640" s="26" t="s">
        <v>4399</v>
      </c>
      <c r="F640" s="35" t="s">
        <v>4520</v>
      </c>
      <c r="G640" s="38" t="s">
        <v>4525</v>
      </c>
      <c r="H640" s="36">
        <v>28000000000</v>
      </c>
      <c r="I640" s="36">
        <v>28000000000</v>
      </c>
      <c r="J640" s="28" t="s">
        <v>4423</v>
      </c>
      <c r="K640" s="28" t="s">
        <v>48</v>
      </c>
      <c r="L640" s="27" t="s">
        <v>1686</v>
      </c>
      <c r="M640" s="27" t="s">
        <v>104</v>
      </c>
      <c r="N640" s="27" t="s">
        <v>1701</v>
      </c>
      <c r="O640" s="27" t="s">
        <v>1688</v>
      </c>
      <c r="P640" s="28" t="s">
        <v>1817</v>
      </c>
      <c r="Q640" s="28" t="s">
        <v>2035</v>
      </c>
      <c r="R640" s="28" t="s">
        <v>2036</v>
      </c>
      <c r="S640" s="28" t="s">
        <v>2037</v>
      </c>
      <c r="T640" s="28" t="s">
        <v>1807</v>
      </c>
      <c r="U640" s="29" t="s">
        <v>2041</v>
      </c>
      <c r="V640" s="29"/>
      <c r="W640" s="28"/>
      <c r="X640" s="30"/>
      <c r="Y640" s="28"/>
      <c r="Z640" s="28"/>
      <c r="AA640" s="31" t="str">
        <f t="shared" si="12"/>
        <v/>
      </c>
      <c r="AB640" s="29"/>
      <c r="AC640" s="29"/>
      <c r="AD640" s="29"/>
      <c r="AE640" s="27" t="s">
        <v>1945</v>
      </c>
      <c r="AF640" s="28" t="s">
        <v>1002</v>
      </c>
      <c r="AG640" s="27" t="s">
        <v>1708</v>
      </c>
    </row>
    <row r="641" spans="1:33" s="32" customFormat="1" ht="114.75" x14ac:dyDescent="0.25">
      <c r="A641" s="25" t="s">
        <v>1684</v>
      </c>
      <c r="B641" s="26">
        <v>81102101</v>
      </c>
      <c r="C641" s="27" t="s">
        <v>2042</v>
      </c>
      <c r="D641" s="27" t="s">
        <v>4383</v>
      </c>
      <c r="E641" s="26" t="s">
        <v>4404</v>
      </c>
      <c r="F641" s="35" t="s">
        <v>4522</v>
      </c>
      <c r="G641" s="38" t="s">
        <v>4525</v>
      </c>
      <c r="H641" s="36">
        <v>1500000000</v>
      </c>
      <c r="I641" s="36">
        <v>1500000000</v>
      </c>
      <c r="J641" s="28" t="s">
        <v>4423</v>
      </c>
      <c r="K641" s="28" t="s">
        <v>48</v>
      </c>
      <c r="L641" s="27" t="s">
        <v>1686</v>
      </c>
      <c r="M641" s="27" t="s">
        <v>104</v>
      </c>
      <c r="N641" s="27" t="s">
        <v>1701</v>
      </c>
      <c r="O641" s="27" t="s">
        <v>1688</v>
      </c>
      <c r="P641" s="28" t="s">
        <v>1918</v>
      </c>
      <c r="Q641" s="28" t="s">
        <v>1972</v>
      </c>
      <c r="R641" s="28" t="s">
        <v>1973</v>
      </c>
      <c r="S641" s="28">
        <v>180114001</v>
      </c>
      <c r="T641" s="28" t="s">
        <v>1969</v>
      </c>
      <c r="U641" s="29" t="s">
        <v>1974</v>
      </c>
      <c r="V641" t="s">
        <v>2043</v>
      </c>
      <c r="W641" s="28" t="s">
        <v>1936</v>
      </c>
      <c r="X641" s="30">
        <v>43049.822222222225</v>
      </c>
      <c r="Y641" s="28" t="s">
        <v>2044</v>
      </c>
      <c r="Z641" s="28" t="s">
        <v>2045</v>
      </c>
      <c r="AA641" s="31">
        <f t="shared" si="12"/>
        <v>1</v>
      </c>
      <c r="AB641" s="29" t="s">
        <v>1431</v>
      </c>
      <c r="AC641" s="29">
        <v>43049</v>
      </c>
      <c r="AD641" s="29" t="s">
        <v>1546</v>
      </c>
      <c r="AE641" s="27" t="s">
        <v>1932</v>
      </c>
      <c r="AF641" s="28" t="s">
        <v>54</v>
      </c>
      <c r="AG641" s="27" t="s">
        <v>1708</v>
      </c>
    </row>
    <row r="642" spans="1:33" s="32" customFormat="1" ht="76.5" x14ac:dyDescent="0.25">
      <c r="A642" s="25" t="s">
        <v>1684</v>
      </c>
      <c r="B642" s="26">
        <v>22101600</v>
      </c>
      <c r="C642" s="27" t="s">
        <v>2046</v>
      </c>
      <c r="D642" s="27" t="s">
        <v>4383</v>
      </c>
      <c r="E642" s="26" t="s">
        <v>4411</v>
      </c>
      <c r="F642" s="28" t="s">
        <v>4504</v>
      </c>
      <c r="G642" s="38" t="s">
        <v>4525</v>
      </c>
      <c r="H642" s="36">
        <f>10000000000+9642000000</f>
        <v>19642000000</v>
      </c>
      <c r="I642" s="36">
        <f>10000000000+9642000000</f>
        <v>19642000000</v>
      </c>
      <c r="J642" s="28" t="s">
        <v>4423</v>
      </c>
      <c r="K642" s="28" t="s">
        <v>48</v>
      </c>
      <c r="L642" s="27" t="s">
        <v>1686</v>
      </c>
      <c r="M642" s="27" t="s">
        <v>104</v>
      </c>
      <c r="N642" s="27" t="s">
        <v>1701</v>
      </c>
      <c r="O642" s="27" t="s">
        <v>1688</v>
      </c>
      <c r="P642" s="28" t="s">
        <v>1829</v>
      </c>
      <c r="Q642" s="28" t="s">
        <v>2047</v>
      </c>
      <c r="R642" s="28" t="s">
        <v>2048</v>
      </c>
      <c r="S642" s="28">
        <v>180068001</v>
      </c>
      <c r="T642" s="28" t="s">
        <v>2049</v>
      </c>
      <c r="U642" s="29" t="s">
        <v>2050</v>
      </c>
      <c r="V642" s="29"/>
      <c r="W642" s="28"/>
      <c r="X642" s="30"/>
      <c r="Y642" s="28"/>
      <c r="Z642" s="28"/>
      <c r="AA642" s="31" t="str">
        <f t="shared" si="12"/>
        <v/>
      </c>
      <c r="AB642" s="29"/>
      <c r="AC642" s="29"/>
      <c r="AD642" s="29"/>
      <c r="AE642" s="27" t="s">
        <v>1932</v>
      </c>
      <c r="AF642" s="28" t="s">
        <v>54</v>
      </c>
      <c r="AG642" s="27" t="s">
        <v>1708</v>
      </c>
    </row>
    <row r="643" spans="1:33" s="32" customFormat="1" ht="102" x14ac:dyDescent="0.25">
      <c r="A643" s="25" t="s">
        <v>1684</v>
      </c>
      <c r="B643" s="26">
        <v>90121502</v>
      </c>
      <c r="C643" s="27" t="s">
        <v>2051</v>
      </c>
      <c r="D643" s="27" t="s">
        <v>4383</v>
      </c>
      <c r="E643" s="26" t="s">
        <v>4406</v>
      </c>
      <c r="F643" s="35" t="s">
        <v>4522</v>
      </c>
      <c r="G643" s="38" t="s">
        <v>4525</v>
      </c>
      <c r="H643" s="36">
        <v>120000000</v>
      </c>
      <c r="I643" s="36">
        <v>120000000</v>
      </c>
      <c r="J643" s="28" t="s">
        <v>4423</v>
      </c>
      <c r="K643" s="28" t="s">
        <v>48</v>
      </c>
      <c r="L643" s="27" t="s">
        <v>1686</v>
      </c>
      <c r="M643" s="27" t="s">
        <v>104</v>
      </c>
      <c r="N643" s="27" t="s">
        <v>1701</v>
      </c>
      <c r="O643" s="27" t="s">
        <v>1688</v>
      </c>
      <c r="P643" s="28" t="s">
        <v>2052</v>
      </c>
      <c r="Q643" s="28" t="s">
        <v>1936</v>
      </c>
      <c r="R643" s="28" t="s">
        <v>1936</v>
      </c>
      <c r="S643" s="28" t="s">
        <v>1936</v>
      </c>
      <c r="T643" s="28" t="s">
        <v>1936</v>
      </c>
      <c r="U643" s="29" t="s">
        <v>1936</v>
      </c>
      <c r="V643">
        <v>7571</v>
      </c>
      <c r="W643" s="28" t="s">
        <v>2053</v>
      </c>
      <c r="X643" s="30">
        <v>43013.425000000003</v>
      </c>
      <c r="Y643" s="28" t="s">
        <v>2054</v>
      </c>
      <c r="Z643" s="28">
        <v>4600007506</v>
      </c>
      <c r="AA643" s="31">
        <f t="shared" si="12"/>
        <v>1</v>
      </c>
      <c r="AB643" s="29" t="s">
        <v>2055</v>
      </c>
      <c r="AC643" s="29">
        <v>43011</v>
      </c>
      <c r="AD643" s="29" t="s">
        <v>425</v>
      </c>
      <c r="AE643" s="27" t="s">
        <v>2056</v>
      </c>
      <c r="AF643" s="28" t="s">
        <v>54</v>
      </c>
      <c r="AG643" s="27" t="s">
        <v>2023</v>
      </c>
    </row>
    <row r="644" spans="1:33" s="32" customFormat="1" ht="76.5" x14ac:dyDescent="0.25">
      <c r="A644" s="25" t="s">
        <v>1684</v>
      </c>
      <c r="B644" s="26">
        <v>93151610</v>
      </c>
      <c r="C644" s="27" t="s">
        <v>2057</v>
      </c>
      <c r="D644" s="27" t="s">
        <v>4383</v>
      </c>
      <c r="E644" s="26" t="s">
        <v>4403</v>
      </c>
      <c r="F644" s="28" t="s">
        <v>4504</v>
      </c>
      <c r="G644" s="38" t="s">
        <v>4525</v>
      </c>
      <c r="H644" s="36">
        <v>432128476</v>
      </c>
      <c r="I644" s="36">
        <v>432128476</v>
      </c>
      <c r="J644" s="28" t="s">
        <v>4423</v>
      </c>
      <c r="K644" s="28" t="s">
        <v>48</v>
      </c>
      <c r="L644" s="27" t="s">
        <v>1686</v>
      </c>
      <c r="M644" s="27" t="s">
        <v>104</v>
      </c>
      <c r="N644" s="27" t="s">
        <v>1701</v>
      </c>
      <c r="O644" s="27" t="s">
        <v>1688</v>
      </c>
      <c r="P644" s="28" t="s">
        <v>2052</v>
      </c>
      <c r="Q644" s="28" t="s">
        <v>1936</v>
      </c>
      <c r="R644" s="28" t="s">
        <v>1936</v>
      </c>
      <c r="S644" s="28" t="s">
        <v>1936</v>
      </c>
      <c r="T644" s="28" t="s">
        <v>1936</v>
      </c>
      <c r="U644" s="29" t="s">
        <v>1936</v>
      </c>
      <c r="V644">
        <v>6370</v>
      </c>
      <c r="W644" s="28" t="s">
        <v>2058</v>
      </c>
      <c r="X644" s="30">
        <v>42773.723611111112</v>
      </c>
      <c r="Y644" s="28" t="s">
        <v>2059</v>
      </c>
      <c r="Z644" s="28">
        <v>4600006532</v>
      </c>
      <c r="AA644" s="31">
        <f t="shared" si="12"/>
        <v>1</v>
      </c>
      <c r="AB644" s="29" t="s">
        <v>2060</v>
      </c>
      <c r="AC644" s="29">
        <v>42821</v>
      </c>
      <c r="AD644" s="29" t="s">
        <v>425</v>
      </c>
      <c r="AE644" s="27" t="s">
        <v>2061</v>
      </c>
      <c r="AF644" s="28" t="s">
        <v>54</v>
      </c>
      <c r="AG644" s="27" t="s">
        <v>1708</v>
      </c>
    </row>
    <row r="645" spans="1:33" s="32" customFormat="1" ht="63.75" x14ac:dyDescent="0.25">
      <c r="A645" s="25" t="s">
        <v>1684</v>
      </c>
      <c r="B645" s="27" t="s">
        <v>4353</v>
      </c>
      <c r="C645" s="27" t="s">
        <v>2062</v>
      </c>
      <c r="D645" s="27" t="s">
        <v>4383</v>
      </c>
      <c r="E645" s="26" t="s">
        <v>4404</v>
      </c>
      <c r="F645" s="28" t="s">
        <v>4504</v>
      </c>
      <c r="G645" s="38" t="s">
        <v>4525</v>
      </c>
      <c r="H645" s="36">
        <v>1293081524</v>
      </c>
      <c r="I645" s="36">
        <v>1000000000</v>
      </c>
      <c r="J645" s="28" t="s">
        <v>4423</v>
      </c>
      <c r="K645" s="28" t="s">
        <v>48</v>
      </c>
      <c r="L645" s="27" t="s">
        <v>1686</v>
      </c>
      <c r="M645" s="27" t="s">
        <v>104</v>
      </c>
      <c r="N645" s="27" t="s">
        <v>1701</v>
      </c>
      <c r="O645" s="27" t="s">
        <v>1688</v>
      </c>
      <c r="P645" s="28" t="s">
        <v>2052</v>
      </c>
      <c r="Q645" s="28" t="s">
        <v>1936</v>
      </c>
      <c r="R645" s="28" t="s">
        <v>1936</v>
      </c>
      <c r="S645" s="28" t="s">
        <v>1936</v>
      </c>
      <c r="T645" s="28" t="s">
        <v>1936</v>
      </c>
      <c r="U645" s="29" t="s">
        <v>1936</v>
      </c>
      <c r="V645" s="29">
        <v>8041</v>
      </c>
      <c r="W645" s="28" t="s">
        <v>2063</v>
      </c>
      <c r="X645" s="30"/>
      <c r="Y645" s="28"/>
      <c r="Z645" s="28"/>
      <c r="AA645" s="31">
        <f t="shared" si="12"/>
        <v>0</v>
      </c>
      <c r="AB645" s="29"/>
      <c r="AC645" s="29"/>
      <c r="AD645" s="29"/>
      <c r="AE645" s="27" t="s">
        <v>2061</v>
      </c>
      <c r="AF645" s="28" t="s">
        <v>54</v>
      </c>
      <c r="AG645" s="27" t="s">
        <v>1708</v>
      </c>
    </row>
    <row r="646" spans="1:33" s="32" customFormat="1" ht="114.75" x14ac:dyDescent="0.25">
      <c r="A646" s="25" t="s">
        <v>1684</v>
      </c>
      <c r="B646" s="26">
        <v>14111700</v>
      </c>
      <c r="C646" s="27" t="s">
        <v>2064</v>
      </c>
      <c r="D646" s="27" t="s">
        <v>4383</v>
      </c>
      <c r="E646" s="26" t="s">
        <v>4409</v>
      </c>
      <c r="F646" s="26" t="s">
        <v>4447</v>
      </c>
      <c r="G646" s="38" t="s">
        <v>4525</v>
      </c>
      <c r="H646" s="36">
        <v>50000000</v>
      </c>
      <c r="I646" s="36">
        <v>50000000</v>
      </c>
      <c r="J646" s="28" t="s">
        <v>4423</v>
      </c>
      <c r="K646" s="28" t="s">
        <v>48</v>
      </c>
      <c r="L646" s="27" t="s">
        <v>1686</v>
      </c>
      <c r="M646" s="27" t="s">
        <v>104</v>
      </c>
      <c r="N646" s="27" t="s">
        <v>1701</v>
      </c>
      <c r="O646" s="27" t="s">
        <v>1688</v>
      </c>
      <c r="P646" s="28" t="s">
        <v>2052</v>
      </c>
      <c r="Q646" s="28" t="s">
        <v>1936</v>
      </c>
      <c r="R646" s="28" t="s">
        <v>1936</v>
      </c>
      <c r="S646" s="28" t="s">
        <v>1936</v>
      </c>
      <c r="T646" s="28" t="s">
        <v>1936</v>
      </c>
      <c r="U646" s="29" t="s">
        <v>1936</v>
      </c>
      <c r="V646" s="29"/>
      <c r="W646" s="28"/>
      <c r="X646" s="30"/>
      <c r="Y646" s="28"/>
      <c r="Z646" s="28"/>
      <c r="AA646" s="31" t="str">
        <f t="shared" si="12"/>
        <v/>
      </c>
      <c r="AB646" s="29"/>
      <c r="AC646" s="29"/>
      <c r="AD646" s="29"/>
      <c r="AE646" s="27" t="s">
        <v>2065</v>
      </c>
      <c r="AF646" s="28" t="s">
        <v>54</v>
      </c>
      <c r="AG646" s="27" t="s">
        <v>2023</v>
      </c>
    </row>
    <row r="647" spans="1:33" s="32" customFormat="1" ht="89.25" x14ac:dyDescent="0.25">
      <c r="A647" s="25" t="s">
        <v>1684</v>
      </c>
      <c r="B647" s="26">
        <v>55101504</v>
      </c>
      <c r="C647" s="27" t="s">
        <v>2066</v>
      </c>
      <c r="D647" s="27" t="s">
        <v>4383</v>
      </c>
      <c r="E647" s="26" t="s">
        <v>4409</v>
      </c>
      <c r="F647" s="35" t="s">
        <v>4522</v>
      </c>
      <c r="G647" s="38" t="s">
        <v>4525</v>
      </c>
      <c r="H647" s="36">
        <v>15000000</v>
      </c>
      <c r="I647" s="36">
        <v>15000000</v>
      </c>
      <c r="J647" s="28" t="s">
        <v>4423</v>
      </c>
      <c r="K647" s="28" t="s">
        <v>48</v>
      </c>
      <c r="L647" s="27" t="s">
        <v>1686</v>
      </c>
      <c r="M647" s="27" t="s">
        <v>104</v>
      </c>
      <c r="N647" s="27" t="s">
        <v>1701</v>
      </c>
      <c r="O647" s="27" t="s">
        <v>1688</v>
      </c>
      <c r="P647" s="28" t="s">
        <v>2052</v>
      </c>
      <c r="Q647" s="28" t="s">
        <v>1936</v>
      </c>
      <c r="R647" s="28" t="s">
        <v>1936</v>
      </c>
      <c r="S647" s="28" t="s">
        <v>1936</v>
      </c>
      <c r="T647" s="28" t="s">
        <v>1936</v>
      </c>
      <c r="U647" s="29" t="s">
        <v>1936</v>
      </c>
      <c r="V647" s="29"/>
      <c r="W647" s="28"/>
      <c r="X647" s="30"/>
      <c r="Y647" s="28"/>
      <c r="Z647" s="28"/>
      <c r="AA647" s="31" t="str">
        <f t="shared" si="12"/>
        <v/>
      </c>
      <c r="AB647" s="29"/>
      <c r="AC647" s="29"/>
      <c r="AD647" s="29"/>
      <c r="AE647" s="27" t="s">
        <v>2065</v>
      </c>
      <c r="AF647" s="28" t="s">
        <v>54</v>
      </c>
      <c r="AG647" s="27" t="s">
        <v>2023</v>
      </c>
    </row>
    <row r="648" spans="1:33" s="32" customFormat="1" ht="114.75" x14ac:dyDescent="0.25">
      <c r="A648" s="25" t="s">
        <v>1684</v>
      </c>
      <c r="B648" s="26">
        <v>55101504</v>
      </c>
      <c r="C648" s="27" t="s">
        <v>2067</v>
      </c>
      <c r="D648" s="27" t="s">
        <v>4383</v>
      </c>
      <c r="E648" s="26" t="s">
        <v>4409</v>
      </c>
      <c r="F648" s="35" t="s">
        <v>4522</v>
      </c>
      <c r="G648" s="38" t="s">
        <v>4525</v>
      </c>
      <c r="H648" s="36">
        <v>29496000</v>
      </c>
      <c r="I648" s="36">
        <v>29496000</v>
      </c>
      <c r="J648" s="28" t="s">
        <v>4423</v>
      </c>
      <c r="K648" s="28" t="s">
        <v>48</v>
      </c>
      <c r="L648" s="27" t="s">
        <v>1686</v>
      </c>
      <c r="M648" s="27" t="s">
        <v>104</v>
      </c>
      <c r="N648" s="27" t="s">
        <v>1701</v>
      </c>
      <c r="O648" s="27" t="s">
        <v>1688</v>
      </c>
      <c r="P648" s="28" t="s">
        <v>2052</v>
      </c>
      <c r="Q648" s="28" t="s">
        <v>1936</v>
      </c>
      <c r="R648" s="28" t="s">
        <v>1936</v>
      </c>
      <c r="S648" s="28" t="s">
        <v>1936</v>
      </c>
      <c r="T648" s="28" t="s">
        <v>1936</v>
      </c>
      <c r="U648" s="29" t="s">
        <v>1936</v>
      </c>
      <c r="V648" s="29"/>
      <c r="W648" s="28"/>
      <c r="X648" s="30"/>
      <c r="Y648" s="28"/>
      <c r="Z648" s="28"/>
      <c r="AA648" s="31" t="str">
        <f t="shared" si="12"/>
        <v/>
      </c>
      <c r="AB648" s="29"/>
      <c r="AC648" s="29"/>
      <c r="AD648" s="29"/>
      <c r="AE648" s="27" t="s">
        <v>2065</v>
      </c>
      <c r="AF648" s="28" t="s">
        <v>54</v>
      </c>
      <c r="AG648" s="27" t="s">
        <v>2023</v>
      </c>
    </row>
    <row r="649" spans="1:33" s="32" customFormat="1" ht="102" x14ac:dyDescent="0.25">
      <c r="A649" s="25" t="s">
        <v>1684</v>
      </c>
      <c r="B649" s="26">
        <v>55101504</v>
      </c>
      <c r="C649" s="27" t="s">
        <v>2068</v>
      </c>
      <c r="D649" s="27" t="s">
        <v>4383</v>
      </c>
      <c r="E649" s="26" t="s">
        <v>4408</v>
      </c>
      <c r="F649" s="35" t="s">
        <v>4522</v>
      </c>
      <c r="G649" s="38" t="s">
        <v>4525</v>
      </c>
      <c r="H649" s="36">
        <v>76032000</v>
      </c>
      <c r="I649" s="36">
        <v>76032000</v>
      </c>
      <c r="J649" s="28" t="s">
        <v>4423</v>
      </c>
      <c r="K649" s="28" t="s">
        <v>48</v>
      </c>
      <c r="L649" s="27" t="s">
        <v>1686</v>
      </c>
      <c r="M649" s="27" t="s">
        <v>104</v>
      </c>
      <c r="N649" s="27" t="s">
        <v>1701</v>
      </c>
      <c r="O649" s="27" t="s">
        <v>1688</v>
      </c>
      <c r="P649" s="28" t="s">
        <v>2052</v>
      </c>
      <c r="Q649" s="28" t="s">
        <v>1936</v>
      </c>
      <c r="R649" s="28" t="s">
        <v>1936</v>
      </c>
      <c r="S649" s="28" t="s">
        <v>1936</v>
      </c>
      <c r="T649" s="28" t="s">
        <v>1936</v>
      </c>
      <c r="U649" s="29" t="s">
        <v>1936</v>
      </c>
      <c r="V649" s="29"/>
      <c r="W649" s="28"/>
      <c r="X649" s="30"/>
      <c r="Y649" s="28"/>
      <c r="Z649" s="28"/>
      <c r="AA649" s="31" t="str">
        <f t="shared" si="12"/>
        <v/>
      </c>
      <c r="AB649" s="29"/>
      <c r="AC649" s="29"/>
      <c r="AD649" s="29"/>
      <c r="AE649" s="27" t="s">
        <v>2065</v>
      </c>
      <c r="AF649" s="28" t="s">
        <v>54</v>
      </c>
      <c r="AG649" s="27" t="s">
        <v>2023</v>
      </c>
    </row>
    <row r="650" spans="1:33" s="32" customFormat="1" ht="178.5" x14ac:dyDescent="0.25">
      <c r="A650" s="25" t="s">
        <v>1684</v>
      </c>
      <c r="B650" s="26">
        <v>44101700</v>
      </c>
      <c r="C650" s="27" t="s">
        <v>2069</v>
      </c>
      <c r="D650" s="27" t="s">
        <v>4386</v>
      </c>
      <c r="E650" s="26" t="s">
        <v>4400</v>
      </c>
      <c r="F650" s="26" t="s">
        <v>4512</v>
      </c>
      <c r="G650" s="38" t="s">
        <v>4525</v>
      </c>
      <c r="H650" s="36">
        <v>5573000</v>
      </c>
      <c r="I650" s="36">
        <v>5573000</v>
      </c>
      <c r="J650" s="28" t="s">
        <v>4423</v>
      </c>
      <c r="K650" s="28" t="s">
        <v>48</v>
      </c>
      <c r="L650" s="27" t="s">
        <v>1686</v>
      </c>
      <c r="M650" s="27" t="s">
        <v>104</v>
      </c>
      <c r="N650" s="27" t="s">
        <v>1701</v>
      </c>
      <c r="O650" s="27" t="s">
        <v>1688</v>
      </c>
      <c r="P650" s="28" t="s">
        <v>2052</v>
      </c>
      <c r="Q650" s="28" t="s">
        <v>1936</v>
      </c>
      <c r="R650" s="28" t="s">
        <v>1936</v>
      </c>
      <c r="S650" s="28" t="s">
        <v>1936</v>
      </c>
      <c r="T650" s="28" t="s">
        <v>1936</v>
      </c>
      <c r="U650" s="29" t="s">
        <v>1936</v>
      </c>
      <c r="V650" s="29"/>
      <c r="W650" s="28"/>
      <c r="X650" s="30"/>
      <c r="Y650" s="28"/>
      <c r="Z650" s="28"/>
      <c r="AA650" s="31" t="str">
        <f t="shared" si="12"/>
        <v/>
      </c>
      <c r="AB650" s="29"/>
      <c r="AC650" s="29"/>
      <c r="AD650" s="29"/>
      <c r="AE650" s="27" t="s">
        <v>2070</v>
      </c>
      <c r="AF650" s="28" t="s">
        <v>54</v>
      </c>
      <c r="AG650" s="27" t="s">
        <v>2023</v>
      </c>
    </row>
    <row r="651" spans="1:33" s="32" customFormat="1" ht="63.75" x14ac:dyDescent="0.25">
      <c r="A651" s="25" t="s">
        <v>1684</v>
      </c>
      <c r="B651" s="26" t="s">
        <v>4346</v>
      </c>
      <c r="C651" s="27" t="s">
        <v>2071</v>
      </c>
      <c r="D651" s="27" t="s">
        <v>4383</v>
      </c>
      <c r="E651" s="26" t="s">
        <v>4398</v>
      </c>
      <c r="F651" s="28" t="s">
        <v>4504</v>
      </c>
      <c r="G651" s="38" t="s">
        <v>4527</v>
      </c>
      <c r="H651" s="36">
        <f>3720000000+179582222</f>
        <v>3899582222</v>
      </c>
      <c r="I651" s="36">
        <v>3838570010</v>
      </c>
      <c r="J651" s="28" t="s">
        <v>4423</v>
      </c>
      <c r="K651" s="28" t="s">
        <v>48</v>
      </c>
      <c r="L651" s="27" t="s">
        <v>1686</v>
      </c>
      <c r="M651" s="27" t="s">
        <v>104</v>
      </c>
      <c r="N651" s="27" t="s">
        <v>1701</v>
      </c>
      <c r="O651" s="27" t="s">
        <v>1688</v>
      </c>
      <c r="P651" s="28" t="s">
        <v>1710</v>
      </c>
      <c r="Q651" s="28" t="s">
        <v>2072</v>
      </c>
      <c r="R651" s="28" t="s">
        <v>2073</v>
      </c>
      <c r="S651" s="28" t="s">
        <v>2074</v>
      </c>
      <c r="T651" s="28" t="s">
        <v>2075</v>
      </c>
      <c r="U651" s="29" t="s">
        <v>2076</v>
      </c>
      <c r="V651">
        <v>7989</v>
      </c>
      <c r="W651" s="28" t="s">
        <v>2077</v>
      </c>
      <c r="X651" s="30">
        <v>43124.415277777778</v>
      </c>
      <c r="Y651" s="28"/>
      <c r="Z651" s="28"/>
      <c r="AA651" s="31">
        <f t="shared" si="12"/>
        <v>0.33</v>
      </c>
      <c r="AB651" s="29"/>
      <c r="AC651" s="29"/>
      <c r="AD651" s="29" t="s">
        <v>1682</v>
      </c>
      <c r="AE651" s="27" t="s">
        <v>2078</v>
      </c>
      <c r="AF651" s="28" t="s">
        <v>1002</v>
      </c>
      <c r="AG651" s="27" t="s">
        <v>1708</v>
      </c>
    </row>
    <row r="652" spans="1:33" s="32" customFormat="1" ht="76.5" x14ac:dyDescent="0.25">
      <c r="A652" s="25" t="s">
        <v>1684</v>
      </c>
      <c r="B652" s="26">
        <v>81101510</v>
      </c>
      <c r="C652" s="27" t="s">
        <v>2079</v>
      </c>
      <c r="D652" s="27" t="s">
        <v>4383</v>
      </c>
      <c r="E652" s="26" t="s">
        <v>4400</v>
      </c>
      <c r="F652" s="26" t="s">
        <v>4523</v>
      </c>
      <c r="G652" s="38" t="s">
        <v>4527</v>
      </c>
      <c r="H652" s="36">
        <f>279365673+12709081</f>
        <v>292074754</v>
      </c>
      <c r="I652" s="36">
        <f>279365673+12709081</f>
        <v>292074754</v>
      </c>
      <c r="J652" s="28" t="s">
        <v>4423</v>
      </c>
      <c r="K652" s="28" t="s">
        <v>48</v>
      </c>
      <c r="L652" s="27" t="s">
        <v>1686</v>
      </c>
      <c r="M652" s="27" t="s">
        <v>104</v>
      </c>
      <c r="N652" s="27" t="s">
        <v>1701</v>
      </c>
      <c r="O652" s="27" t="s">
        <v>1688</v>
      </c>
      <c r="P652" s="28" t="s">
        <v>1710</v>
      </c>
      <c r="Q652" s="28" t="s">
        <v>2072</v>
      </c>
      <c r="R652" s="28" t="s">
        <v>2073</v>
      </c>
      <c r="S652" s="28" t="s">
        <v>2074</v>
      </c>
      <c r="T652" s="28" t="s">
        <v>2075</v>
      </c>
      <c r="U652" s="29" t="s">
        <v>2076</v>
      </c>
      <c r="V652" s="29">
        <v>8002</v>
      </c>
      <c r="W652" s="28" t="s">
        <v>2080</v>
      </c>
      <c r="X652" s="30"/>
      <c r="Y652" s="28"/>
      <c r="Z652" s="28"/>
      <c r="AA652" s="31">
        <f t="shared" si="12"/>
        <v>0</v>
      </c>
      <c r="AB652" s="29"/>
      <c r="AC652" s="29"/>
      <c r="AD652" s="29" t="s">
        <v>378</v>
      </c>
      <c r="AE652" s="27" t="s">
        <v>2081</v>
      </c>
      <c r="AF652" s="28" t="s">
        <v>54</v>
      </c>
      <c r="AG652" s="27" t="s">
        <v>1708</v>
      </c>
    </row>
    <row r="653" spans="1:33" s="32" customFormat="1" ht="63.75" x14ac:dyDescent="0.25">
      <c r="A653" s="25" t="s">
        <v>1684</v>
      </c>
      <c r="B653" s="26" t="s">
        <v>4346</v>
      </c>
      <c r="C653" s="27" t="s">
        <v>2082</v>
      </c>
      <c r="D653" s="27" t="s">
        <v>4383</v>
      </c>
      <c r="E653" s="26" t="s">
        <v>4398</v>
      </c>
      <c r="F653" s="28" t="s">
        <v>4504</v>
      </c>
      <c r="G653" s="38" t="s">
        <v>4527</v>
      </c>
      <c r="H653" s="36">
        <f>3673170479+377867314</f>
        <v>4051037793</v>
      </c>
      <c r="I653" s="36">
        <v>3996833229</v>
      </c>
      <c r="J653" s="28" t="s">
        <v>4423</v>
      </c>
      <c r="K653" s="28" t="s">
        <v>48</v>
      </c>
      <c r="L653" s="27" t="s">
        <v>1686</v>
      </c>
      <c r="M653" s="27" t="s">
        <v>104</v>
      </c>
      <c r="N653" s="27" t="s">
        <v>1701</v>
      </c>
      <c r="O653" s="27" t="s">
        <v>1688</v>
      </c>
      <c r="P653" s="28" t="s">
        <v>1710</v>
      </c>
      <c r="Q653" s="28" t="s">
        <v>2072</v>
      </c>
      <c r="R653" s="28" t="s">
        <v>2073</v>
      </c>
      <c r="S653" s="28" t="s">
        <v>2074</v>
      </c>
      <c r="T653" s="28" t="s">
        <v>2075</v>
      </c>
      <c r="U653" s="29" t="s">
        <v>2076</v>
      </c>
      <c r="V653">
        <v>7985</v>
      </c>
      <c r="W653" s="28" t="s">
        <v>2083</v>
      </c>
      <c r="X653" s="30">
        <v>43124.666666666664</v>
      </c>
      <c r="Y653" s="28"/>
      <c r="Z653" s="28"/>
      <c r="AA653" s="31">
        <f t="shared" ref="AA653:AA716" si="13">+IF(AND(W653="",X653="",Y653="",Z653=""),"",IF(AND(W653&lt;&gt;"",X653="",Y653="",Z653=""),0%,IF(AND(W653&lt;&gt;"",X653&lt;&gt;"",Y653="",Z653=""),33%,IF(AND(W653&lt;&gt;"",X653&lt;&gt;"",Y653&lt;&gt;"",Z653=""),66%,IF(AND(W653&lt;&gt;"",X653&lt;&gt;"",Y653&lt;&gt;"",Z653&lt;&gt;""),100%,"Información incompleta")))))</f>
        <v>0.33</v>
      </c>
      <c r="AB653" s="29"/>
      <c r="AC653" s="29"/>
      <c r="AD653" s="29" t="s">
        <v>1682</v>
      </c>
      <c r="AE653" s="27" t="s">
        <v>2084</v>
      </c>
      <c r="AF653" s="28" t="s">
        <v>1002</v>
      </c>
      <c r="AG653" s="27" t="s">
        <v>1708</v>
      </c>
    </row>
    <row r="654" spans="1:33" s="32" customFormat="1" ht="76.5" x14ac:dyDescent="0.25">
      <c r="A654" s="25" t="s">
        <v>1684</v>
      </c>
      <c r="B654" s="26">
        <v>81101510</v>
      </c>
      <c r="C654" s="27" t="s">
        <v>2085</v>
      </c>
      <c r="D654" s="27" t="s">
        <v>4383</v>
      </c>
      <c r="E654" s="26" t="s">
        <v>4400</v>
      </c>
      <c r="F654" s="26" t="s">
        <v>4523</v>
      </c>
      <c r="G654" s="38" t="s">
        <v>4527</v>
      </c>
      <c r="H654" s="36">
        <f>326829521+14604513</f>
        <v>341434034</v>
      </c>
      <c r="I654" s="36">
        <f>326829521+14604513</f>
        <v>341434034</v>
      </c>
      <c r="J654" s="28" t="s">
        <v>4423</v>
      </c>
      <c r="K654" s="28" t="s">
        <v>48</v>
      </c>
      <c r="L654" s="27" t="s">
        <v>1686</v>
      </c>
      <c r="M654" s="27" t="s">
        <v>104</v>
      </c>
      <c r="N654" s="27" t="s">
        <v>1701</v>
      </c>
      <c r="O654" s="27" t="s">
        <v>1688</v>
      </c>
      <c r="P654" s="28" t="s">
        <v>1710</v>
      </c>
      <c r="Q654" s="28" t="s">
        <v>2072</v>
      </c>
      <c r="R654" s="28" t="s">
        <v>2073</v>
      </c>
      <c r="S654" s="28" t="s">
        <v>2074</v>
      </c>
      <c r="T654" s="28" t="s">
        <v>2075</v>
      </c>
      <c r="U654" s="29" t="s">
        <v>2076</v>
      </c>
      <c r="V654" s="29">
        <v>8000</v>
      </c>
      <c r="W654" s="28" t="s">
        <v>2086</v>
      </c>
      <c r="X654" s="30"/>
      <c r="Y654" s="28"/>
      <c r="Z654" s="28"/>
      <c r="AA654" s="31">
        <f t="shared" si="13"/>
        <v>0</v>
      </c>
      <c r="AB654" s="29"/>
      <c r="AC654" s="29"/>
      <c r="AD654" s="29" t="s">
        <v>378</v>
      </c>
      <c r="AE654" s="27" t="s">
        <v>2081</v>
      </c>
      <c r="AF654" s="28" t="s">
        <v>54</v>
      </c>
      <c r="AG654" s="27" t="s">
        <v>1708</v>
      </c>
    </row>
    <row r="655" spans="1:33" s="32" customFormat="1" ht="63.75" x14ac:dyDescent="0.25">
      <c r="A655" s="25" t="s">
        <v>1684</v>
      </c>
      <c r="B655" s="26" t="s">
        <v>4346</v>
      </c>
      <c r="C655" s="27" t="s">
        <v>2087</v>
      </c>
      <c r="D655" s="27" t="s">
        <v>4383</v>
      </c>
      <c r="E655" s="26" t="s">
        <v>4398</v>
      </c>
      <c r="F655" s="28" t="s">
        <v>4504</v>
      </c>
      <c r="G655" s="38" t="s">
        <v>4527</v>
      </c>
      <c r="H655" s="36">
        <f>3657208831+395491742</f>
        <v>4052700573</v>
      </c>
      <c r="I655" s="36">
        <v>3986535165</v>
      </c>
      <c r="J655" s="28" t="s">
        <v>4423</v>
      </c>
      <c r="K655" s="28" t="s">
        <v>48</v>
      </c>
      <c r="L655" s="27" t="s">
        <v>1686</v>
      </c>
      <c r="M655" s="27" t="s">
        <v>104</v>
      </c>
      <c r="N655" s="27" t="s">
        <v>1701</v>
      </c>
      <c r="O655" s="27" t="s">
        <v>1688</v>
      </c>
      <c r="P655" s="28" t="s">
        <v>1710</v>
      </c>
      <c r="Q655" s="28" t="s">
        <v>2072</v>
      </c>
      <c r="R655" s="28" t="s">
        <v>2073</v>
      </c>
      <c r="S655" s="28" t="s">
        <v>2074</v>
      </c>
      <c r="T655" s="28" t="s">
        <v>2075</v>
      </c>
      <c r="U655" s="29" t="s">
        <v>2076</v>
      </c>
      <c r="V655">
        <v>7991</v>
      </c>
      <c r="W655" s="28" t="s">
        <v>2088</v>
      </c>
      <c r="X655" s="30">
        <v>43124.652083333334</v>
      </c>
      <c r="Y655" s="28"/>
      <c r="Z655" s="28"/>
      <c r="AA655" s="31">
        <f t="shared" si="13"/>
        <v>0.33</v>
      </c>
      <c r="AB655" s="29"/>
      <c r="AC655" s="29"/>
      <c r="AD655" s="29" t="s">
        <v>1682</v>
      </c>
      <c r="AE655" s="27" t="s">
        <v>2089</v>
      </c>
      <c r="AF655" s="28" t="s">
        <v>1002</v>
      </c>
      <c r="AG655" s="27" t="s">
        <v>1708</v>
      </c>
    </row>
    <row r="656" spans="1:33" s="32" customFormat="1" ht="76.5" x14ac:dyDescent="0.25">
      <c r="A656" s="25" t="s">
        <v>1684</v>
      </c>
      <c r="B656" s="26">
        <v>81101510</v>
      </c>
      <c r="C656" s="27" t="s">
        <v>2090</v>
      </c>
      <c r="D656" s="27" t="s">
        <v>4383</v>
      </c>
      <c r="E656" s="26" t="s">
        <v>4400</v>
      </c>
      <c r="F656" s="26" t="s">
        <v>4523</v>
      </c>
      <c r="G656" s="38" t="s">
        <v>4527</v>
      </c>
      <c r="H656" s="36">
        <f>342791168+46658704</f>
        <v>389449872</v>
      </c>
      <c r="I656" s="36">
        <f>342791168+46658704</f>
        <v>389449872</v>
      </c>
      <c r="J656" s="28" t="s">
        <v>4423</v>
      </c>
      <c r="K656" s="28" t="s">
        <v>48</v>
      </c>
      <c r="L656" s="27" t="s">
        <v>1686</v>
      </c>
      <c r="M656" s="27" t="s">
        <v>104</v>
      </c>
      <c r="N656" s="27" t="s">
        <v>1701</v>
      </c>
      <c r="O656" s="27" t="s">
        <v>1688</v>
      </c>
      <c r="P656" s="28" t="s">
        <v>1710</v>
      </c>
      <c r="Q656" s="28" t="s">
        <v>2072</v>
      </c>
      <c r="R656" s="28" t="s">
        <v>2073</v>
      </c>
      <c r="S656" s="28" t="s">
        <v>2074</v>
      </c>
      <c r="T656" s="28" t="s">
        <v>2075</v>
      </c>
      <c r="U656" s="29" t="s">
        <v>2076</v>
      </c>
      <c r="V656" s="29">
        <v>8003</v>
      </c>
      <c r="W656" s="28" t="s">
        <v>2091</v>
      </c>
      <c r="X656" s="30"/>
      <c r="Y656" s="28"/>
      <c r="Z656" s="28"/>
      <c r="AA656" s="31">
        <f t="shared" si="13"/>
        <v>0</v>
      </c>
      <c r="AB656" s="29"/>
      <c r="AC656" s="29"/>
      <c r="AD656" s="29" t="s">
        <v>378</v>
      </c>
      <c r="AE656" s="27" t="s">
        <v>2092</v>
      </c>
      <c r="AF656" s="28" t="s">
        <v>54</v>
      </c>
      <c r="AG656" s="27" t="s">
        <v>1708</v>
      </c>
    </row>
    <row r="657" spans="1:33" s="32" customFormat="1" ht="63.75" x14ac:dyDescent="0.25">
      <c r="A657" s="25" t="s">
        <v>1684</v>
      </c>
      <c r="B657" s="26" t="s">
        <v>4346</v>
      </c>
      <c r="C657" s="27" t="s">
        <v>2093</v>
      </c>
      <c r="D657" s="27" t="s">
        <v>4383</v>
      </c>
      <c r="E657" s="26" t="s">
        <v>4398</v>
      </c>
      <c r="F657" s="28" t="s">
        <v>4504</v>
      </c>
      <c r="G657" s="38" t="s">
        <v>4527</v>
      </c>
      <c r="H657" s="36">
        <f>3720028159+382845303</f>
        <v>4102873462</v>
      </c>
      <c r="I657" s="36">
        <v>4035707619</v>
      </c>
      <c r="J657" s="28" t="s">
        <v>4423</v>
      </c>
      <c r="K657" s="28" t="s">
        <v>48</v>
      </c>
      <c r="L657" s="27" t="s">
        <v>1686</v>
      </c>
      <c r="M657" s="27" t="s">
        <v>104</v>
      </c>
      <c r="N657" s="27" t="s">
        <v>1701</v>
      </c>
      <c r="O657" s="27" t="s">
        <v>1688</v>
      </c>
      <c r="P657" s="28" t="s">
        <v>1710</v>
      </c>
      <c r="Q657" s="28" t="s">
        <v>2072</v>
      </c>
      <c r="R657" s="28" t="s">
        <v>2073</v>
      </c>
      <c r="S657" s="28" t="s">
        <v>2074</v>
      </c>
      <c r="T657" s="28" t="s">
        <v>2075</v>
      </c>
      <c r="U657" s="29" t="s">
        <v>2076</v>
      </c>
      <c r="V657">
        <v>7987</v>
      </c>
      <c r="W657" s="28" t="s">
        <v>2094</v>
      </c>
      <c r="X657" s="30">
        <v>43124.521527777775</v>
      </c>
      <c r="Y657" s="28"/>
      <c r="Z657" s="28"/>
      <c r="AA657" s="31">
        <f t="shared" si="13"/>
        <v>0.33</v>
      </c>
      <c r="AB657" s="29"/>
      <c r="AC657" s="29"/>
      <c r="AD657" s="29" t="s">
        <v>1682</v>
      </c>
      <c r="AE657" s="27" t="s">
        <v>2095</v>
      </c>
      <c r="AF657" s="28" t="s">
        <v>1002</v>
      </c>
      <c r="AG657" s="27" t="s">
        <v>1708</v>
      </c>
    </row>
    <row r="658" spans="1:33" s="32" customFormat="1" ht="76.5" x14ac:dyDescent="0.25">
      <c r="A658" s="25" t="s">
        <v>1684</v>
      </c>
      <c r="B658" s="26">
        <v>81101510</v>
      </c>
      <c r="C658" s="27" t="s">
        <v>2096</v>
      </c>
      <c r="D658" s="27" t="s">
        <v>4383</v>
      </c>
      <c r="E658" s="26" t="s">
        <v>4400</v>
      </c>
      <c r="F658" s="26" t="s">
        <v>4523</v>
      </c>
      <c r="G658" s="38" t="s">
        <v>4527</v>
      </c>
      <c r="H658" s="36">
        <f>279964951+6897907</f>
        <v>286862858</v>
      </c>
      <c r="I658" s="36">
        <f>279964951+6897907</f>
        <v>286862858</v>
      </c>
      <c r="J658" s="28" t="s">
        <v>4423</v>
      </c>
      <c r="K658" s="28" t="s">
        <v>48</v>
      </c>
      <c r="L658" s="27" t="s">
        <v>1686</v>
      </c>
      <c r="M658" s="27" t="s">
        <v>104</v>
      </c>
      <c r="N658" s="27" t="s">
        <v>1701</v>
      </c>
      <c r="O658" s="27" t="s">
        <v>1688</v>
      </c>
      <c r="P658" s="28" t="s">
        <v>1710</v>
      </c>
      <c r="Q658" s="28" t="s">
        <v>2072</v>
      </c>
      <c r="R658" s="28" t="s">
        <v>2073</v>
      </c>
      <c r="S658" s="28" t="s">
        <v>2074</v>
      </c>
      <c r="T658" s="28" t="s">
        <v>2075</v>
      </c>
      <c r="U658" s="29" t="s">
        <v>2076</v>
      </c>
      <c r="V658" s="29">
        <v>8005</v>
      </c>
      <c r="W658" s="28" t="s">
        <v>2097</v>
      </c>
      <c r="X658" s="30"/>
      <c r="Y658" s="28"/>
      <c r="Z658" s="28"/>
      <c r="AA658" s="31">
        <f t="shared" si="13"/>
        <v>0</v>
      </c>
      <c r="AB658" s="29"/>
      <c r="AC658" s="29"/>
      <c r="AD658" s="29" t="s">
        <v>378</v>
      </c>
      <c r="AE658" s="27" t="s">
        <v>2098</v>
      </c>
      <c r="AF658" s="28" t="s">
        <v>54</v>
      </c>
      <c r="AG658" s="27" t="s">
        <v>1708</v>
      </c>
    </row>
    <row r="659" spans="1:33" s="32" customFormat="1" ht="63.75" x14ac:dyDescent="0.25">
      <c r="A659" s="25" t="s">
        <v>1684</v>
      </c>
      <c r="B659" s="26">
        <v>72141003</v>
      </c>
      <c r="C659" s="27" t="s">
        <v>2099</v>
      </c>
      <c r="D659" s="27" t="s">
        <v>4383</v>
      </c>
      <c r="E659" s="26" t="s">
        <v>4398</v>
      </c>
      <c r="F659" s="28" t="s">
        <v>4504</v>
      </c>
      <c r="G659" s="38" t="s">
        <v>4527</v>
      </c>
      <c r="H659" s="36">
        <f>1833400000+189785195</f>
        <v>2023185195</v>
      </c>
      <c r="I659" s="36">
        <v>2003669679</v>
      </c>
      <c r="J659" s="28" t="s">
        <v>4423</v>
      </c>
      <c r="K659" s="28" t="s">
        <v>48</v>
      </c>
      <c r="L659" s="27" t="s">
        <v>1686</v>
      </c>
      <c r="M659" s="27" t="s">
        <v>104</v>
      </c>
      <c r="N659" s="27" t="s">
        <v>1701</v>
      </c>
      <c r="O659" s="27" t="s">
        <v>1688</v>
      </c>
      <c r="P659" s="28" t="s">
        <v>1710</v>
      </c>
      <c r="Q659" s="28" t="s">
        <v>2072</v>
      </c>
      <c r="R659" s="28" t="s">
        <v>2073</v>
      </c>
      <c r="S659" s="28" t="s">
        <v>2074</v>
      </c>
      <c r="T659" s="28" t="s">
        <v>2075</v>
      </c>
      <c r="U659" s="29" t="s">
        <v>2076</v>
      </c>
      <c r="V659">
        <v>7990</v>
      </c>
      <c r="W659" s="28" t="s">
        <v>2100</v>
      </c>
      <c r="X659" s="30">
        <v>43124.430555555555</v>
      </c>
      <c r="Y659" s="28"/>
      <c r="Z659" s="28"/>
      <c r="AA659" s="31">
        <f t="shared" si="13"/>
        <v>0.33</v>
      </c>
      <c r="AB659" s="29"/>
      <c r="AC659" s="29"/>
      <c r="AD659" s="29" t="s">
        <v>1682</v>
      </c>
      <c r="AE659" s="27" t="s">
        <v>2101</v>
      </c>
      <c r="AF659" s="28" t="s">
        <v>1002</v>
      </c>
      <c r="AG659" s="27" t="s">
        <v>1708</v>
      </c>
    </row>
    <row r="660" spans="1:33" s="32" customFormat="1" ht="76.5" x14ac:dyDescent="0.25">
      <c r="A660" s="25" t="s">
        <v>1684</v>
      </c>
      <c r="B660" s="26">
        <v>81101510</v>
      </c>
      <c r="C660" s="27" t="s">
        <v>2102</v>
      </c>
      <c r="D660" s="27" t="s">
        <v>4383</v>
      </c>
      <c r="E660" s="26" t="s">
        <v>4400</v>
      </c>
      <c r="F660" s="26" t="s">
        <v>4523</v>
      </c>
      <c r="G660" s="38" t="s">
        <v>4527</v>
      </c>
      <c r="H660" s="36">
        <f>166600000+7423666</f>
        <v>174023666</v>
      </c>
      <c r="I660" s="36">
        <f>166600000+7423666</f>
        <v>174023666</v>
      </c>
      <c r="J660" s="28" t="s">
        <v>4423</v>
      </c>
      <c r="K660" s="28" t="s">
        <v>48</v>
      </c>
      <c r="L660" s="27" t="s">
        <v>1686</v>
      </c>
      <c r="M660" s="27" t="s">
        <v>104</v>
      </c>
      <c r="N660" s="27" t="s">
        <v>1701</v>
      </c>
      <c r="O660" s="27" t="s">
        <v>1688</v>
      </c>
      <c r="P660" s="28" t="s">
        <v>1710</v>
      </c>
      <c r="Q660" s="28" t="s">
        <v>2072</v>
      </c>
      <c r="R660" s="28" t="s">
        <v>2073</v>
      </c>
      <c r="S660" s="28" t="s">
        <v>2074</v>
      </c>
      <c r="T660" s="28" t="s">
        <v>2075</v>
      </c>
      <c r="U660" s="29" t="s">
        <v>2076</v>
      </c>
      <c r="V660" s="29">
        <v>7997</v>
      </c>
      <c r="W660" s="28" t="s">
        <v>2103</v>
      </c>
      <c r="X660" s="30"/>
      <c r="Y660" s="28"/>
      <c r="Z660" s="28"/>
      <c r="AA660" s="31">
        <f t="shared" si="13"/>
        <v>0</v>
      </c>
      <c r="AB660" s="29"/>
      <c r="AC660" s="29"/>
      <c r="AD660" s="29" t="s">
        <v>378</v>
      </c>
      <c r="AE660" s="27" t="s">
        <v>2104</v>
      </c>
      <c r="AF660" s="28" t="s">
        <v>54</v>
      </c>
      <c r="AG660" s="27" t="s">
        <v>1708</v>
      </c>
    </row>
    <row r="661" spans="1:33" s="32" customFormat="1" ht="63.75" x14ac:dyDescent="0.25">
      <c r="A661" s="25" t="s">
        <v>1684</v>
      </c>
      <c r="B661" s="26" t="s">
        <v>4346</v>
      </c>
      <c r="C661" s="27" t="s">
        <v>2105</v>
      </c>
      <c r="D661" s="27" t="s">
        <v>4383</v>
      </c>
      <c r="E661" s="26" t="s">
        <v>4398</v>
      </c>
      <c r="F661" s="28" t="s">
        <v>4504</v>
      </c>
      <c r="G661" s="38" t="s">
        <v>4527</v>
      </c>
      <c r="H661" s="36">
        <f>4196661132+458655487</f>
        <v>4655316619</v>
      </c>
      <c r="I661" s="36">
        <v>4534617807</v>
      </c>
      <c r="J661" s="28" t="s">
        <v>4423</v>
      </c>
      <c r="K661" s="28" t="s">
        <v>48</v>
      </c>
      <c r="L661" s="27" t="s">
        <v>1686</v>
      </c>
      <c r="M661" s="27" t="s">
        <v>104</v>
      </c>
      <c r="N661" s="27" t="s">
        <v>1701</v>
      </c>
      <c r="O661" s="27" t="s">
        <v>1688</v>
      </c>
      <c r="P661" s="28" t="s">
        <v>1710</v>
      </c>
      <c r="Q661" s="28" t="s">
        <v>2072</v>
      </c>
      <c r="R661" s="28" t="s">
        <v>2073</v>
      </c>
      <c r="S661" s="28" t="s">
        <v>2074</v>
      </c>
      <c r="T661" s="28" t="s">
        <v>2075</v>
      </c>
      <c r="U661" s="29" t="s">
        <v>2076</v>
      </c>
      <c r="V661">
        <v>7992</v>
      </c>
      <c r="W661" s="28" t="s">
        <v>2106</v>
      </c>
      <c r="X661" s="30">
        <v>43124.441666666666</v>
      </c>
      <c r="Y661" s="28"/>
      <c r="Z661" s="28"/>
      <c r="AA661" s="31">
        <f t="shared" si="13"/>
        <v>0.33</v>
      </c>
      <c r="AB661" s="29"/>
      <c r="AC661" s="29"/>
      <c r="AD661" s="29" t="s">
        <v>1682</v>
      </c>
      <c r="AE661" s="27" t="s">
        <v>2107</v>
      </c>
      <c r="AF661" s="28" t="s">
        <v>1002</v>
      </c>
      <c r="AG661" s="27" t="s">
        <v>1708</v>
      </c>
    </row>
    <row r="662" spans="1:33" s="32" customFormat="1" ht="76.5" x14ac:dyDescent="0.25">
      <c r="A662" s="25" t="s">
        <v>1684</v>
      </c>
      <c r="B662" s="26">
        <v>81101510</v>
      </c>
      <c r="C662" s="27" t="s">
        <v>2108</v>
      </c>
      <c r="D662" s="27" t="s">
        <v>4383</v>
      </c>
      <c r="E662" s="26" t="s">
        <v>4400</v>
      </c>
      <c r="F662" s="26" t="s">
        <v>4523</v>
      </c>
      <c r="G662" s="38" t="s">
        <v>4527</v>
      </c>
      <c r="H662" s="36">
        <f>302493609+14036342</f>
        <v>316529951</v>
      </c>
      <c r="I662" s="36">
        <f>302493609+14036342</f>
        <v>316529951</v>
      </c>
      <c r="J662" s="28" t="s">
        <v>4423</v>
      </c>
      <c r="K662" s="28" t="s">
        <v>48</v>
      </c>
      <c r="L662" s="27" t="s">
        <v>1686</v>
      </c>
      <c r="M662" s="27" t="s">
        <v>104</v>
      </c>
      <c r="N662" s="27" t="s">
        <v>1701</v>
      </c>
      <c r="O662" s="27" t="s">
        <v>1688</v>
      </c>
      <c r="P662" s="28" t="s">
        <v>1710</v>
      </c>
      <c r="Q662" s="28" t="s">
        <v>2072</v>
      </c>
      <c r="R662" s="28" t="s">
        <v>2073</v>
      </c>
      <c r="S662" s="28" t="s">
        <v>2074</v>
      </c>
      <c r="T662" s="28" t="s">
        <v>2075</v>
      </c>
      <c r="U662" s="29" t="s">
        <v>2076</v>
      </c>
      <c r="V662" s="29">
        <v>7998</v>
      </c>
      <c r="W662" s="28" t="s">
        <v>2109</v>
      </c>
      <c r="X662" s="30"/>
      <c r="Y662" s="28"/>
      <c r="Z662" s="28"/>
      <c r="AA662" s="31">
        <f t="shared" si="13"/>
        <v>0</v>
      </c>
      <c r="AB662" s="29"/>
      <c r="AC662" s="29"/>
      <c r="AD662" s="29" t="s">
        <v>378</v>
      </c>
      <c r="AE662" s="27" t="s">
        <v>2110</v>
      </c>
      <c r="AF662" s="28" t="s">
        <v>54</v>
      </c>
      <c r="AG662" s="27" t="s">
        <v>1708</v>
      </c>
    </row>
    <row r="663" spans="1:33" s="32" customFormat="1" ht="76.5" x14ac:dyDescent="0.25">
      <c r="A663" s="25" t="s">
        <v>1684</v>
      </c>
      <c r="B663" s="26" t="s">
        <v>4346</v>
      </c>
      <c r="C663" s="27" t="s">
        <v>2111</v>
      </c>
      <c r="D663" s="27" t="s">
        <v>4383</v>
      </c>
      <c r="E663" s="26" t="s">
        <v>4398</v>
      </c>
      <c r="F663" s="28" t="s">
        <v>4504</v>
      </c>
      <c r="G663" s="38" t="s">
        <v>4527</v>
      </c>
      <c r="H663" s="36">
        <f>3178021638+130737604+221163504</f>
        <v>3529922746</v>
      </c>
      <c r="I663" s="36">
        <v>3445357364</v>
      </c>
      <c r="J663" s="28" t="s">
        <v>4423</v>
      </c>
      <c r="K663" s="28" t="s">
        <v>48</v>
      </c>
      <c r="L663" s="27" t="s">
        <v>1686</v>
      </c>
      <c r="M663" s="27" t="s">
        <v>104</v>
      </c>
      <c r="N663" s="27" t="s">
        <v>1701</v>
      </c>
      <c r="O663" s="27" t="s">
        <v>1688</v>
      </c>
      <c r="P663" s="28" t="s">
        <v>1710</v>
      </c>
      <c r="Q663" s="28" t="s">
        <v>2072</v>
      </c>
      <c r="R663" s="28" t="s">
        <v>2073</v>
      </c>
      <c r="S663" s="28" t="s">
        <v>2074</v>
      </c>
      <c r="T663" s="28" t="s">
        <v>2075</v>
      </c>
      <c r="U663" s="29" t="s">
        <v>2076</v>
      </c>
      <c r="V663">
        <v>7983</v>
      </c>
      <c r="W663" s="28" t="s">
        <v>2112</v>
      </c>
      <c r="X663" s="30">
        <v>43124.605555555558</v>
      </c>
      <c r="Y663" s="28"/>
      <c r="Z663" s="28"/>
      <c r="AA663" s="31">
        <f t="shared" si="13"/>
        <v>0.33</v>
      </c>
      <c r="AB663" s="29"/>
      <c r="AC663" s="29"/>
      <c r="AD663" s="29" t="s">
        <v>1682</v>
      </c>
      <c r="AE663" s="27" t="s">
        <v>2113</v>
      </c>
      <c r="AF663" s="28" t="s">
        <v>1002</v>
      </c>
      <c r="AG663" s="27" t="s">
        <v>1708</v>
      </c>
    </row>
    <row r="664" spans="1:33" s="32" customFormat="1" ht="76.5" x14ac:dyDescent="0.25">
      <c r="A664" s="25" t="s">
        <v>1684</v>
      </c>
      <c r="B664" s="26">
        <v>81101510</v>
      </c>
      <c r="C664" s="27" t="s">
        <v>2114</v>
      </c>
      <c r="D664" s="27" t="s">
        <v>4383</v>
      </c>
      <c r="E664" s="26" t="s">
        <v>4400</v>
      </c>
      <c r="F664" s="26" t="s">
        <v>4523</v>
      </c>
      <c r="G664" s="38" t="s">
        <v>4527</v>
      </c>
      <c r="H664" s="36">
        <f>321028757+16355122</f>
        <v>337383879</v>
      </c>
      <c r="I664" s="36">
        <f>321028757+16355122</f>
        <v>337383879</v>
      </c>
      <c r="J664" s="28" t="s">
        <v>4423</v>
      </c>
      <c r="K664" s="28" t="s">
        <v>48</v>
      </c>
      <c r="L664" s="27" t="s">
        <v>1686</v>
      </c>
      <c r="M664" s="27" t="s">
        <v>104</v>
      </c>
      <c r="N664" s="27" t="s">
        <v>1701</v>
      </c>
      <c r="O664" s="27" t="s">
        <v>1688</v>
      </c>
      <c r="P664" s="28" t="s">
        <v>1710</v>
      </c>
      <c r="Q664" s="28" t="s">
        <v>2072</v>
      </c>
      <c r="R664" s="28" t="s">
        <v>2073</v>
      </c>
      <c r="S664" s="28" t="s">
        <v>2074</v>
      </c>
      <c r="T664" s="28" t="s">
        <v>2075</v>
      </c>
      <c r="U664" s="29" t="s">
        <v>2076</v>
      </c>
      <c r="V664" s="29">
        <v>8001</v>
      </c>
      <c r="W664" s="28" t="s">
        <v>2115</v>
      </c>
      <c r="X664" s="30"/>
      <c r="Y664" s="28"/>
      <c r="Z664" s="28"/>
      <c r="AA664" s="31">
        <f t="shared" si="13"/>
        <v>0</v>
      </c>
      <c r="AB664" s="29"/>
      <c r="AC664" s="29"/>
      <c r="AD664" s="29" t="s">
        <v>378</v>
      </c>
      <c r="AE664" s="27" t="s">
        <v>2116</v>
      </c>
      <c r="AF664" s="28" t="s">
        <v>54</v>
      </c>
      <c r="AG664" s="27" t="s">
        <v>1708</v>
      </c>
    </row>
    <row r="665" spans="1:33" s="32" customFormat="1" ht="63.75" x14ac:dyDescent="0.25">
      <c r="A665" s="25" t="s">
        <v>1684</v>
      </c>
      <c r="B665" s="26" t="s">
        <v>4346</v>
      </c>
      <c r="C665" s="27" t="s">
        <v>2117</v>
      </c>
      <c r="D665" s="27" t="s">
        <v>4383</v>
      </c>
      <c r="E665" s="26" t="s">
        <v>4398</v>
      </c>
      <c r="F665" s="28" t="s">
        <v>4504</v>
      </c>
      <c r="G665" s="38" t="s">
        <v>4527</v>
      </c>
      <c r="H665" s="36">
        <f>1847200000+89035424</f>
        <v>1936235424</v>
      </c>
      <c r="I665" s="36">
        <v>1905903907</v>
      </c>
      <c r="J665" s="28" t="s">
        <v>4423</v>
      </c>
      <c r="K665" s="28" t="s">
        <v>48</v>
      </c>
      <c r="L665" s="27" t="s">
        <v>1686</v>
      </c>
      <c r="M665" s="27" t="s">
        <v>104</v>
      </c>
      <c r="N665" s="27" t="s">
        <v>1701</v>
      </c>
      <c r="O665" s="27" t="s">
        <v>1688</v>
      </c>
      <c r="P665" s="28" t="s">
        <v>1710</v>
      </c>
      <c r="Q665" s="28" t="s">
        <v>2072</v>
      </c>
      <c r="R665" s="28" t="s">
        <v>2073</v>
      </c>
      <c r="S665" s="28" t="s">
        <v>2074</v>
      </c>
      <c r="T665" s="28" t="s">
        <v>2075</v>
      </c>
      <c r="U665" s="29" t="s">
        <v>2076</v>
      </c>
      <c r="V665">
        <v>7993</v>
      </c>
      <c r="W665" s="28" t="s">
        <v>2118</v>
      </c>
      <c r="X665" s="30">
        <v>43124.454861111109</v>
      </c>
      <c r="Y665" s="28"/>
      <c r="Z665" s="28"/>
      <c r="AA665" s="31">
        <f t="shared" si="13"/>
        <v>0.33</v>
      </c>
      <c r="AB665" s="29"/>
      <c r="AC665" s="29"/>
      <c r="AD665" s="29" t="s">
        <v>1682</v>
      </c>
      <c r="AE665" s="27" t="s">
        <v>2119</v>
      </c>
      <c r="AF665" s="28" t="s">
        <v>1002</v>
      </c>
      <c r="AG665" s="27" t="s">
        <v>1708</v>
      </c>
    </row>
    <row r="666" spans="1:33" s="32" customFormat="1" ht="76.5" x14ac:dyDescent="0.25">
      <c r="A666" s="25" t="s">
        <v>1684</v>
      </c>
      <c r="B666" s="26">
        <v>81101510</v>
      </c>
      <c r="C666" s="27" t="s">
        <v>2120</v>
      </c>
      <c r="D666" s="27" t="s">
        <v>4383</v>
      </c>
      <c r="E666" s="26" t="s">
        <v>4400</v>
      </c>
      <c r="F666" s="26" t="s">
        <v>4523</v>
      </c>
      <c r="G666" s="38" t="s">
        <v>4527</v>
      </c>
      <c r="H666" s="36">
        <f>152794568+6790587</f>
        <v>159585155</v>
      </c>
      <c r="I666" s="36">
        <f>152794568+6790587</f>
        <v>159585155</v>
      </c>
      <c r="J666" s="28" t="s">
        <v>4423</v>
      </c>
      <c r="K666" s="28" t="s">
        <v>48</v>
      </c>
      <c r="L666" s="27" t="s">
        <v>1686</v>
      </c>
      <c r="M666" s="27" t="s">
        <v>104</v>
      </c>
      <c r="N666" s="27" t="s">
        <v>1701</v>
      </c>
      <c r="O666" s="27" t="s">
        <v>1688</v>
      </c>
      <c r="P666" s="28" t="s">
        <v>1710</v>
      </c>
      <c r="Q666" s="28" t="s">
        <v>2072</v>
      </c>
      <c r="R666" s="28" t="s">
        <v>2073</v>
      </c>
      <c r="S666" s="28" t="s">
        <v>2074</v>
      </c>
      <c r="T666" s="28" t="s">
        <v>2075</v>
      </c>
      <c r="U666" s="29" t="s">
        <v>2076</v>
      </c>
      <c r="V666" s="29">
        <v>8004</v>
      </c>
      <c r="W666" s="28" t="s">
        <v>2121</v>
      </c>
      <c r="X666" s="30"/>
      <c r="Y666" s="28"/>
      <c r="Z666" s="28"/>
      <c r="AA666" s="31">
        <f t="shared" si="13"/>
        <v>0</v>
      </c>
      <c r="AB666" s="29"/>
      <c r="AC666" s="29"/>
      <c r="AD666" s="29" t="s">
        <v>378</v>
      </c>
      <c r="AE666" s="27" t="s">
        <v>2110</v>
      </c>
      <c r="AF666" s="28" t="s">
        <v>54</v>
      </c>
      <c r="AG666" s="27" t="s">
        <v>1708</v>
      </c>
    </row>
    <row r="667" spans="1:33" s="32" customFormat="1" ht="63.75" x14ac:dyDescent="0.25">
      <c r="A667" s="25" t="s">
        <v>1684</v>
      </c>
      <c r="B667" s="26" t="s">
        <v>4346</v>
      </c>
      <c r="C667" s="27" t="s">
        <v>2122</v>
      </c>
      <c r="D667" s="27" t="s">
        <v>4383</v>
      </c>
      <c r="E667" s="26" t="s">
        <v>4398</v>
      </c>
      <c r="F667" s="28" t="s">
        <v>4504</v>
      </c>
      <c r="G667" s="38" t="s">
        <v>4527</v>
      </c>
      <c r="H667" s="36">
        <f>3720000000+337305877</f>
        <v>4057305877</v>
      </c>
      <c r="I667" s="36">
        <v>4000434955</v>
      </c>
      <c r="J667" s="28" t="s">
        <v>4423</v>
      </c>
      <c r="K667" s="28" t="s">
        <v>48</v>
      </c>
      <c r="L667" s="27" t="s">
        <v>1686</v>
      </c>
      <c r="M667" s="27" t="s">
        <v>104</v>
      </c>
      <c r="N667" s="27" t="s">
        <v>1701</v>
      </c>
      <c r="O667" s="27" t="s">
        <v>1688</v>
      </c>
      <c r="P667" s="28" t="s">
        <v>1710</v>
      </c>
      <c r="Q667" s="28" t="s">
        <v>2072</v>
      </c>
      <c r="R667" s="28" t="s">
        <v>2073</v>
      </c>
      <c r="S667" s="28" t="s">
        <v>2074</v>
      </c>
      <c r="T667" s="28" t="s">
        <v>2075</v>
      </c>
      <c r="U667" s="29" t="s">
        <v>2076</v>
      </c>
      <c r="V667">
        <v>7982</v>
      </c>
      <c r="W667" s="28" t="s">
        <v>2123</v>
      </c>
      <c r="X667" s="30">
        <v>43124.435416666667</v>
      </c>
      <c r="Y667" s="28"/>
      <c r="Z667" s="28"/>
      <c r="AA667" s="31">
        <f t="shared" si="13"/>
        <v>0.33</v>
      </c>
      <c r="AB667" s="29"/>
      <c r="AC667" s="29"/>
      <c r="AD667" s="29" t="s">
        <v>1682</v>
      </c>
      <c r="AE667" s="27" t="s">
        <v>2124</v>
      </c>
      <c r="AF667" s="28" t="s">
        <v>1002</v>
      </c>
      <c r="AG667" s="27" t="s">
        <v>1708</v>
      </c>
    </row>
    <row r="668" spans="1:33" s="32" customFormat="1" ht="76.5" x14ac:dyDescent="0.25">
      <c r="A668" s="25" t="s">
        <v>1684</v>
      </c>
      <c r="B668" s="26">
        <v>81101510</v>
      </c>
      <c r="C668" s="27" t="s">
        <v>2125</v>
      </c>
      <c r="D668" s="27" t="s">
        <v>4383</v>
      </c>
      <c r="E668" s="26" t="s">
        <v>4407</v>
      </c>
      <c r="F668" s="26" t="s">
        <v>4523</v>
      </c>
      <c r="G668" s="38" t="s">
        <v>4527</v>
      </c>
      <c r="H668" s="36">
        <f>279997503+3602071</f>
        <v>283599574</v>
      </c>
      <c r="I668" s="36">
        <f>279997503+3602071</f>
        <v>283599574</v>
      </c>
      <c r="J668" s="28" t="s">
        <v>4423</v>
      </c>
      <c r="K668" s="28" t="s">
        <v>48</v>
      </c>
      <c r="L668" s="27" t="s">
        <v>1686</v>
      </c>
      <c r="M668" s="27" t="s">
        <v>104</v>
      </c>
      <c r="N668" s="27" t="s">
        <v>1701</v>
      </c>
      <c r="O668" s="27" t="s">
        <v>1688</v>
      </c>
      <c r="P668" s="28" t="s">
        <v>1710</v>
      </c>
      <c r="Q668" s="28" t="s">
        <v>2072</v>
      </c>
      <c r="R668" s="28" t="s">
        <v>2073</v>
      </c>
      <c r="S668" s="28" t="s">
        <v>2074</v>
      </c>
      <c r="T668" s="28" t="s">
        <v>2075</v>
      </c>
      <c r="U668" s="29" t="s">
        <v>2076</v>
      </c>
      <c r="V668" s="29">
        <v>7999</v>
      </c>
      <c r="W668" s="28" t="s">
        <v>2126</v>
      </c>
      <c r="X668" s="30"/>
      <c r="Y668" s="28"/>
      <c r="Z668" s="28"/>
      <c r="AA668" s="31">
        <f t="shared" si="13"/>
        <v>0</v>
      </c>
      <c r="AB668" s="29"/>
      <c r="AC668" s="29"/>
      <c r="AD668" s="29" t="s">
        <v>378</v>
      </c>
      <c r="AE668" s="27" t="s">
        <v>2092</v>
      </c>
      <c r="AF668" s="28" t="s">
        <v>54</v>
      </c>
      <c r="AG668" s="27" t="s">
        <v>1708</v>
      </c>
    </row>
    <row r="669" spans="1:33" s="32" customFormat="1" ht="89.25" x14ac:dyDescent="0.25">
      <c r="A669" s="25" t="s">
        <v>1684</v>
      </c>
      <c r="B669" s="26" t="s">
        <v>2127</v>
      </c>
      <c r="C669" s="27" t="s">
        <v>2128</v>
      </c>
      <c r="D669" s="27" t="s">
        <v>4383</v>
      </c>
      <c r="E669" s="26" t="s">
        <v>4407</v>
      </c>
      <c r="F669" s="35" t="s">
        <v>4520</v>
      </c>
      <c r="G669" s="39" t="s">
        <v>4526</v>
      </c>
      <c r="H669" s="36">
        <v>45000000000</v>
      </c>
      <c r="I669" s="36">
        <v>45000000000</v>
      </c>
      <c r="J669" s="28" t="s">
        <v>4423</v>
      </c>
      <c r="K669" s="28" t="s">
        <v>48</v>
      </c>
      <c r="L669" s="27" t="s">
        <v>1686</v>
      </c>
      <c r="M669" s="27" t="s">
        <v>104</v>
      </c>
      <c r="N669" s="27" t="s">
        <v>1701</v>
      </c>
      <c r="O669" s="27" t="s">
        <v>1688</v>
      </c>
      <c r="P669" s="28" t="s">
        <v>1986</v>
      </c>
      <c r="Q669" s="28" t="s">
        <v>2129</v>
      </c>
      <c r="R669" s="28" t="s">
        <v>2130</v>
      </c>
      <c r="S669" s="28" t="s">
        <v>2131</v>
      </c>
      <c r="T669" s="28" t="s">
        <v>2132</v>
      </c>
      <c r="U669" s="29" t="s">
        <v>2133</v>
      </c>
      <c r="V669" t="s">
        <v>2134</v>
      </c>
      <c r="W669" s="28" t="s">
        <v>1936</v>
      </c>
      <c r="X669" s="30">
        <v>43049.754861111112</v>
      </c>
      <c r="Y669" s="28" t="s">
        <v>2135</v>
      </c>
      <c r="Z669" s="28" t="s">
        <v>2136</v>
      </c>
      <c r="AA669" s="31">
        <f t="shared" si="13"/>
        <v>1</v>
      </c>
      <c r="AB669" s="29" t="s">
        <v>2137</v>
      </c>
      <c r="AC669" s="29">
        <v>43049</v>
      </c>
      <c r="AD669" s="29" t="s">
        <v>1546</v>
      </c>
      <c r="AE669" s="27" t="s">
        <v>2138</v>
      </c>
      <c r="AF669" s="28" t="s">
        <v>54</v>
      </c>
      <c r="AG669" s="27" t="s">
        <v>1708</v>
      </c>
    </row>
    <row r="670" spans="1:33" s="32" customFormat="1" ht="89.25" x14ac:dyDescent="0.25">
      <c r="A670" s="25" t="s">
        <v>1684</v>
      </c>
      <c r="B670" s="26" t="s">
        <v>2127</v>
      </c>
      <c r="C670" s="27" t="s">
        <v>2139</v>
      </c>
      <c r="D670" s="27" t="s">
        <v>4383</v>
      </c>
      <c r="E670" s="26" t="s">
        <v>4398</v>
      </c>
      <c r="F670" s="35" t="s">
        <v>4520</v>
      </c>
      <c r="G670" s="39" t="s">
        <v>4526</v>
      </c>
      <c r="H670" s="36">
        <f>4698965959-469896597</f>
        <v>4229069362</v>
      </c>
      <c r="I670" s="36">
        <f>4698965959-469896597</f>
        <v>4229069362</v>
      </c>
      <c r="J670" s="28" t="s">
        <v>4423</v>
      </c>
      <c r="K670" s="28" t="s">
        <v>48</v>
      </c>
      <c r="L670" s="27" t="s">
        <v>1686</v>
      </c>
      <c r="M670" s="27" t="s">
        <v>104</v>
      </c>
      <c r="N670" s="27" t="s">
        <v>1701</v>
      </c>
      <c r="O670" s="27" t="s">
        <v>1688</v>
      </c>
      <c r="P670" s="28" t="s">
        <v>1918</v>
      </c>
      <c r="Q670" s="28" t="s">
        <v>2140</v>
      </c>
      <c r="R670" s="28" t="s">
        <v>2141</v>
      </c>
      <c r="S670" s="28" t="s">
        <v>2142</v>
      </c>
      <c r="T670" s="28" t="s">
        <v>2143</v>
      </c>
      <c r="U670" s="29" t="s">
        <v>2144</v>
      </c>
      <c r="V670" t="s">
        <v>2145</v>
      </c>
      <c r="W670" s="28" t="s">
        <v>1936</v>
      </c>
      <c r="X670" s="30">
        <v>43049.747916666667</v>
      </c>
      <c r="Y670" s="28" t="s">
        <v>2135</v>
      </c>
      <c r="Z670" s="28" t="s">
        <v>2146</v>
      </c>
      <c r="AA670" s="31">
        <f t="shared" si="13"/>
        <v>1</v>
      </c>
      <c r="AB670" s="29" t="s">
        <v>2137</v>
      </c>
      <c r="AC670" s="29">
        <v>43049</v>
      </c>
      <c r="AD670" s="29" t="s">
        <v>1546</v>
      </c>
      <c r="AE670" s="27" t="s">
        <v>2138</v>
      </c>
      <c r="AF670" s="28" t="s">
        <v>54</v>
      </c>
      <c r="AG670" s="27" t="s">
        <v>1708</v>
      </c>
    </row>
    <row r="671" spans="1:33" s="32" customFormat="1" ht="76.5" x14ac:dyDescent="0.25">
      <c r="A671" s="25" t="s">
        <v>1684</v>
      </c>
      <c r="B671" s="26" t="s">
        <v>4346</v>
      </c>
      <c r="C671" s="27" t="s">
        <v>2147</v>
      </c>
      <c r="D671" s="27" t="s">
        <v>4385</v>
      </c>
      <c r="E671" s="26" t="s">
        <v>4398</v>
      </c>
      <c r="F671" s="28" t="s">
        <v>4504</v>
      </c>
      <c r="G671" s="39" t="s">
        <v>4526</v>
      </c>
      <c r="H671" s="36">
        <v>6577592007</v>
      </c>
      <c r="I671" s="36">
        <v>6577592007</v>
      </c>
      <c r="J671" s="28" t="s">
        <v>4423</v>
      </c>
      <c r="K671" s="28" t="s">
        <v>48</v>
      </c>
      <c r="L671" s="27" t="s">
        <v>1686</v>
      </c>
      <c r="M671" s="27" t="s">
        <v>104</v>
      </c>
      <c r="N671" s="27" t="s">
        <v>1701</v>
      </c>
      <c r="O671" s="27" t="s">
        <v>1688</v>
      </c>
      <c r="P671" s="28" t="s">
        <v>1829</v>
      </c>
      <c r="Q671" s="28" t="s">
        <v>2148</v>
      </c>
      <c r="R671" s="28" t="s">
        <v>2149</v>
      </c>
      <c r="S671" s="28">
        <v>180124001</v>
      </c>
      <c r="T671" s="28" t="s">
        <v>1978</v>
      </c>
      <c r="U671" s="29" t="s">
        <v>2150</v>
      </c>
      <c r="V671" s="29"/>
      <c r="W671" s="28"/>
      <c r="X671" s="30"/>
      <c r="Y671" s="28"/>
      <c r="Z671" s="28"/>
      <c r="AA671" s="31" t="str">
        <f t="shared" si="13"/>
        <v/>
      </c>
      <c r="AB671" s="29"/>
      <c r="AC671" s="29"/>
      <c r="AD671" s="29"/>
      <c r="AE671" s="27" t="s">
        <v>2151</v>
      </c>
      <c r="AF671" s="28" t="s">
        <v>1002</v>
      </c>
      <c r="AG671" s="27" t="s">
        <v>1699</v>
      </c>
    </row>
    <row r="672" spans="1:33" s="32" customFormat="1" ht="76.5" x14ac:dyDescent="0.25">
      <c r="A672" s="25" t="s">
        <v>1684</v>
      </c>
      <c r="B672" s="26" t="s">
        <v>4346</v>
      </c>
      <c r="C672" s="27" t="s">
        <v>2152</v>
      </c>
      <c r="D672" s="27" t="s">
        <v>4385</v>
      </c>
      <c r="E672" s="26" t="s">
        <v>4398</v>
      </c>
      <c r="F672" s="28" t="s">
        <v>4504</v>
      </c>
      <c r="G672" s="39" t="s">
        <v>4526</v>
      </c>
      <c r="H672" s="36">
        <v>6200034100</v>
      </c>
      <c r="I672" s="36">
        <v>6200034100</v>
      </c>
      <c r="J672" s="28" t="s">
        <v>4423</v>
      </c>
      <c r="K672" s="28" t="s">
        <v>48</v>
      </c>
      <c r="L672" s="27" t="s">
        <v>1686</v>
      </c>
      <c r="M672" s="27" t="s">
        <v>104</v>
      </c>
      <c r="N672" s="27" t="s">
        <v>1701</v>
      </c>
      <c r="O672" s="27" t="s">
        <v>1688</v>
      </c>
      <c r="P672" s="28" t="s">
        <v>1829</v>
      </c>
      <c r="Q672" s="28" t="s">
        <v>2148</v>
      </c>
      <c r="R672" s="28" t="s">
        <v>2149</v>
      </c>
      <c r="S672" s="28">
        <v>180124001</v>
      </c>
      <c r="T672" s="28" t="s">
        <v>1978</v>
      </c>
      <c r="U672" s="29" t="s">
        <v>2150</v>
      </c>
      <c r="V672" s="29"/>
      <c r="W672" s="28"/>
      <c r="X672" s="30"/>
      <c r="Y672" s="28"/>
      <c r="Z672" s="28"/>
      <c r="AA672" s="31" t="str">
        <f t="shared" si="13"/>
        <v/>
      </c>
      <c r="AB672" s="29"/>
      <c r="AC672" s="29"/>
      <c r="AD672" s="29"/>
      <c r="AE672" s="27" t="s">
        <v>2151</v>
      </c>
      <c r="AF672" s="28" t="s">
        <v>1002</v>
      </c>
      <c r="AG672" s="27" t="s">
        <v>1699</v>
      </c>
    </row>
    <row r="673" spans="1:33" s="32" customFormat="1" ht="76.5" x14ac:dyDescent="0.25">
      <c r="A673" s="25" t="s">
        <v>1684</v>
      </c>
      <c r="B673" s="26" t="s">
        <v>4346</v>
      </c>
      <c r="C673" s="27" t="s">
        <v>2153</v>
      </c>
      <c r="D673" s="27" t="s">
        <v>4385</v>
      </c>
      <c r="E673" s="26" t="s">
        <v>4398</v>
      </c>
      <c r="F673" s="28" t="s">
        <v>4504</v>
      </c>
      <c r="G673" s="39" t="s">
        <v>4526</v>
      </c>
      <c r="H673" s="36">
        <v>7800911263</v>
      </c>
      <c r="I673" s="36">
        <v>7800911263</v>
      </c>
      <c r="J673" s="28" t="s">
        <v>4423</v>
      </c>
      <c r="K673" s="28" t="s">
        <v>48</v>
      </c>
      <c r="L673" s="27" t="s">
        <v>1686</v>
      </c>
      <c r="M673" s="27" t="s">
        <v>104</v>
      </c>
      <c r="N673" s="27" t="s">
        <v>1701</v>
      </c>
      <c r="O673" s="27" t="s">
        <v>1688</v>
      </c>
      <c r="P673" s="28" t="s">
        <v>1829</v>
      </c>
      <c r="Q673" s="28" t="s">
        <v>2148</v>
      </c>
      <c r="R673" s="28" t="s">
        <v>2149</v>
      </c>
      <c r="S673" s="28">
        <v>180124001</v>
      </c>
      <c r="T673" s="28" t="s">
        <v>1978</v>
      </c>
      <c r="U673" s="29" t="s">
        <v>2150</v>
      </c>
      <c r="V673" s="29"/>
      <c r="W673" s="28"/>
      <c r="X673" s="30"/>
      <c r="Y673" s="28"/>
      <c r="Z673" s="28"/>
      <c r="AA673" s="31" t="str">
        <f t="shared" si="13"/>
        <v/>
      </c>
      <c r="AB673" s="29"/>
      <c r="AC673" s="29"/>
      <c r="AD673" s="29"/>
      <c r="AE673" s="27" t="s">
        <v>2151</v>
      </c>
      <c r="AF673" s="28" t="s">
        <v>1002</v>
      </c>
      <c r="AG673" s="27" t="s">
        <v>1699</v>
      </c>
    </row>
    <row r="674" spans="1:33" s="32" customFormat="1" ht="76.5" x14ac:dyDescent="0.25">
      <c r="A674" s="25" t="s">
        <v>1684</v>
      </c>
      <c r="B674" s="26" t="s">
        <v>4346</v>
      </c>
      <c r="C674" s="27" t="s">
        <v>2154</v>
      </c>
      <c r="D674" s="27" t="s">
        <v>4385</v>
      </c>
      <c r="E674" s="26" t="s">
        <v>4398</v>
      </c>
      <c r="F674" s="28" t="s">
        <v>4504</v>
      </c>
      <c r="G674" s="39" t="s">
        <v>4526</v>
      </c>
      <c r="H674" s="36">
        <v>8854205938</v>
      </c>
      <c r="I674" s="36">
        <v>8854205938</v>
      </c>
      <c r="J674" s="28" t="s">
        <v>4423</v>
      </c>
      <c r="K674" s="28" t="s">
        <v>48</v>
      </c>
      <c r="L674" s="27" t="s">
        <v>1686</v>
      </c>
      <c r="M674" s="27" t="s">
        <v>104</v>
      </c>
      <c r="N674" s="27" t="s">
        <v>1701</v>
      </c>
      <c r="O674" s="27" t="s">
        <v>1688</v>
      </c>
      <c r="P674" s="28" t="s">
        <v>1829</v>
      </c>
      <c r="Q674" s="28" t="s">
        <v>2148</v>
      </c>
      <c r="R674" s="28" t="s">
        <v>2149</v>
      </c>
      <c r="S674" s="28">
        <v>180124001</v>
      </c>
      <c r="T674" s="28" t="s">
        <v>1978</v>
      </c>
      <c r="U674" s="29" t="s">
        <v>2150</v>
      </c>
      <c r="V674" s="29"/>
      <c r="W674" s="28"/>
      <c r="X674" s="30"/>
      <c r="Y674" s="28"/>
      <c r="Z674" s="28"/>
      <c r="AA674" s="31" t="str">
        <f t="shared" si="13"/>
        <v/>
      </c>
      <c r="AB674" s="29"/>
      <c r="AC674" s="29"/>
      <c r="AD674" s="29"/>
      <c r="AE674" s="27" t="s">
        <v>2151</v>
      </c>
      <c r="AF674" s="28" t="s">
        <v>1002</v>
      </c>
      <c r="AG674" s="27" t="s">
        <v>1699</v>
      </c>
    </row>
    <row r="675" spans="1:33" s="32" customFormat="1" ht="76.5" x14ac:dyDescent="0.25">
      <c r="A675" s="25" t="s">
        <v>1684</v>
      </c>
      <c r="B675" s="26" t="s">
        <v>4346</v>
      </c>
      <c r="C675" s="27" t="s">
        <v>2155</v>
      </c>
      <c r="D675" s="27" t="s">
        <v>4385</v>
      </c>
      <c r="E675" s="26" t="s">
        <v>4398</v>
      </c>
      <c r="F675" s="28" t="s">
        <v>4504</v>
      </c>
      <c r="G675" s="39" t="s">
        <v>4526</v>
      </c>
      <c r="H675" s="36">
        <v>7977304865</v>
      </c>
      <c r="I675" s="36">
        <v>7977304865</v>
      </c>
      <c r="J675" s="28" t="s">
        <v>4423</v>
      </c>
      <c r="K675" s="28" t="s">
        <v>48</v>
      </c>
      <c r="L675" s="27" t="s">
        <v>1686</v>
      </c>
      <c r="M675" s="27" t="s">
        <v>104</v>
      </c>
      <c r="N675" s="27" t="s">
        <v>1701</v>
      </c>
      <c r="O675" s="27" t="s">
        <v>1688</v>
      </c>
      <c r="P675" s="28" t="s">
        <v>1829</v>
      </c>
      <c r="Q675" s="28" t="s">
        <v>2148</v>
      </c>
      <c r="R675" s="28" t="s">
        <v>2149</v>
      </c>
      <c r="S675" s="28">
        <v>180124001</v>
      </c>
      <c r="T675" s="28" t="s">
        <v>1978</v>
      </c>
      <c r="U675" s="29" t="s">
        <v>2150</v>
      </c>
      <c r="V675" s="29"/>
      <c r="W675" s="28"/>
      <c r="X675" s="30"/>
      <c r="Y675" s="28"/>
      <c r="Z675" s="28"/>
      <c r="AA675" s="31" t="str">
        <f t="shared" si="13"/>
        <v/>
      </c>
      <c r="AB675" s="29"/>
      <c r="AC675" s="29"/>
      <c r="AD675" s="29"/>
      <c r="AE675" s="27" t="s">
        <v>2151</v>
      </c>
      <c r="AF675" s="28" t="s">
        <v>1002</v>
      </c>
      <c r="AG675" s="27" t="s">
        <v>1699</v>
      </c>
    </row>
    <row r="676" spans="1:33" s="32" customFormat="1" ht="76.5" x14ac:dyDescent="0.25">
      <c r="A676" s="25" t="s">
        <v>1684</v>
      </c>
      <c r="B676" s="26" t="s">
        <v>4346</v>
      </c>
      <c r="C676" s="27" t="s">
        <v>2156</v>
      </c>
      <c r="D676" s="27" t="s">
        <v>4385</v>
      </c>
      <c r="E676" s="26" t="s">
        <v>4398</v>
      </c>
      <c r="F676" s="28" t="s">
        <v>4504</v>
      </c>
      <c r="G676" s="39" t="s">
        <v>4526</v>
      </c>
      <c r="H676" s="36">
        <v>5103274933</v>
      </c>
      <c r="I676" s="36">
        <v>5103274933</v>
      </c>
      <c r="J676" s="28" t="s">
        <v>4423</v>
      </c>
      <c r="K676" s="28" t="s">
        <v>48</v>
      </c>
      <c r="L676" s="27" t="s">
        <v>1686</v>
      </c>
      <c r="M676" s="27" t="s">
        <v>104</v>
      </c>
      <c r="N676" s="27" t="s">
        <v>1701</v>
      </c>
      <c r="O676" s="27" t="s">
        <v>1688</v>
      </c>
      <c r="P676" s="28" t="s">
        <v>1829</v>
      </c>
      <c r="Q676" s="28" t="s">
        <v>2148</v>
      </c>
      <c r="R676" s="28" t="s">
        <v>2149</v>
      </c>
      <c r="S676" s="28">
        <v>180124001</v>
      </c>
      <c r="T676" s="28" t="s">
        <v>1978</v>
      </c>
      <c r="U676" s="29" t="s">
        <v>2150</v>
      </c>
      <c r="V676" s="29"/>
      <c r="W676" s="28"/>
      <c r="X676" s="30"/>
      <c r="Y676" s="28"/>
      <c r="Z676" s="28"/>
      <c r="AA676" s="31" t="str">
        <f t="shared" si="13"/>
        <v/>
      </c>
      <c r="AB676" s="29"/>
      <c r="AC676" s="29"/>
      <c r="AD676" s="29"/>
      <c r="AE676" s="27" t="s">
        <v>2151</v>
      </c>
      <c r="AF676" s="28" t="s">
        <v>1002</v>
      </c>
      <c r="AG676" s="27" t="s">
        <v>1699</v>
      </c>
    </row>
    <row r="677" spans="1:33" s="32" customFormat="1" ht="76.5" x14ac:dyDescent="0.25">
      <c r="A677" s="25" t="s">
        <v>1684</v>
      </c>
      <c r="B677" s="26" t="s">
        <v>4346</v>
      </c>
      <c r="C677" s="27" t="s">
        <v>2157</v>
      </c>
      <c r="D677" s="27" t="s">
        <v>4385</v>
      </c>
      <c r="E677" s="26" t="s">
        <v>4398</v>
      </c>
      <c r="F677" s="28" t="s">
        <v>4504</v>
      </c>
      <c r="G677" s="39" t="s">
        <v>4526</v>
      </c>
      <c r="H677" s="36">
        <v>7896891004</v>
      </c>
      <c r="I677" s="36">
        <v>7896891004</v>
      </c>
      <c r="J677" s="28" t="s">
        <v>4423</v>
      </c>
      <c r="K677" s="28" t="s">
        <v>48</v>
      </c>
      <c r="L677" s="27" t="s">
        <v>1686</v>
      </c>
      <c r="M677" s="27" t="s">
        <v>104</v>
      </c>
      <c r="N677" s="27" t="s">
        <v>1701</v>
      </c>
      <c r="O677" s="27" t="s">
        <v>1688</v>
      </c>
      <c r="P677" s="28" t="s">
        <v>1829</v>
      </c>
      <c r="Q677" s="28" t="s">
        <v>2148</v>
      </c>
      <c r="R677" s="28" t="s">
        <v>2149</v>
      </c>
      <c r="S677" s="28">
        <v>180124001</v>
      </c>
      <c r="T677" s="28" t="s">
        <v>1978</v>
      </c>
      <c r="U677" s="29" t="s">
        <v>2150</v>
      </c>
      <c r="V677" s="29"/>
      <c r="W677" s="28"/>
      <c r="X677" s="30"/>
      <c r="Y677" s="28"/>
      <c r="Z677" s="28"/>
      <c r="AA677" s="31" t="str">
        <f t="shared" si="13"/>
        <v/>
      </c>
      <c r="AB677" s="29"/>
      <c r="AC677" s="29"/>
      <c r="AD677" s="29"/>
      <c r="AE677" s="27" t="s">
        <v>2151</v>
      </c>
      <c r="AF677" s="28" t="s">
        <v>1002</v>
      </c>
      <c r="AG677" s="27" t="s">
        <v>1699</v>
      </c>
    </row>
    <row r="678" spans="1:33" s="32" customFormat="1" ht="76.5" x14ac:dyDescent="0.25">
      <c r="A678" s="25" t="s">
        <v>1684</v>
      </c>
      <c r="B678" s="26" t="s">
        <v>4346</v>
      </c>
      <c r="C678" s="27" t="s">
        <v>2158</v>
      </c>
      <c r="D678" s="27" t="s">
        <v>4385</v>
      </c>
      <c r="E678" s="26" t="s">
        <v>4398</v>
      </c>
      <c r="F678" s="28" t="s">
        <v>4504</v>
      </c>
      <c r="G678" s="39" t="s">
        <v>4526</v>
      </c>
      <c r="H678" s="36">
        <v>8937885260</v>
      </c>
      <c r="I678" s="36">
        <f>+H678</f>
        <v>8937885260</v>
      </c>
      <c r="J678" s="28" t="s">
        <v>4423</v>
      </c>
      <c r="K678" s="28" t="s">
        <v>48</v>
      </c>
      <c r="L678" s="27" t="s">
        <v>1686</v>
      </c>
      <c r="M678" s="27" t="s">
        <v>104</v>
      </c>
      <c r="N678" s="27" t="s">
        <v>1701</v>
      </c>
      <c r="O678" s="27" t="s">
        <v>1688</v>
      </c>
      <c r="P678" s="28" t="s">
        <v>1829</v>
      </c>
      <c r="Q678" s="28" t="s">
        <v>2148</v>
      </c>
      <c r="R678" s="28" t="s">
        <v>2149</v>
      </c>
      <c r="S678" s="28">
        <v>180124001</v>
      </c>
      <c r="T678" s="28" t="s">
        <v>1978</v>
      </c>
      <c r="U678" s="29" t="s">
        <v>2150</v>
      </c>
      <c r="V678" s="29"/>
      <c r="W678" s="28"/>
      <c r="X678" s="30"/>
      <c r="Y678" s="28"/>
      <c r="Z678" s="28"/>
      <c r="AA678" s="31" t="str">
        <f t="shared" si="13"/>
        <v/>
      </c>
      <c r="AB678" s="29"/>
      <c r="AC678" s="29"/>
      <c r="AD678" s="29"/>
      <c r="AE678" s="27" t="s">
        <v>2151</v>
      </c>
      <c r="AF678" s="28" t="s">
        <v>1002</v>
      </c>
      <c r="AG678" s="27" t="s">
        <v>1699</v>
      </c>
    </row>
    <row r="679" spans="1:33" s="32" customFormat="1" ht="76.5" x14ac:dyDescent="0.25">
      <c r="A679" s="25" t="s">
        <v>1684</v>
      </c>
      <c r="B679" s="26" t="s">
        <v>4346</v>
      </c>
      <c r="C679" s="27" t="s">
        <v>2159</v>
      </c>
      <c r="D679" s="27" t="s">
        <v>4385</v>
      </c>
      <c r="E679" s="26" t="s">
        <v>4398</v>
      </c>
      <c r="F679" s="28" t="s">
        <v>4504</v>
      </c>
      <c r="G679" s="39" t="s">
        <v>4526</v>
      </c>
      <c r="H679" s="36">
        <v>6200240575</v>
      </c>
      <c r="I679" s="36">
        <v>6200240575</v>
      </c>
      <c r="J679" s="28" t="s">
        <v>4423</v>
      </c>
      <c r="K679" s="28" t="s">
        <v>48</v>
      </c>
      <c r="L679" s="27" t="s">
        <v>1686</v>
      </c>
      <c r="M679" s="27" t="s">
        <v>104</v>
      </c>
      <c r="N679" s="27" t="s">
        <v>1701</v>
      </c>
      <c r="O679" s="27" t="s">
        <v>1688</v>
      </c>
      <c r="P679" s="28" t="s">
        <v>1829</v>
      </c>
      <c r="Q679" s="28" t="s">
        <v>2148</v>
      </c>
      <c r="R679" s="28" t="s">
        <v>2149</v>
      </c>
      <c r="S679" s="28">
        <v>180124001</v>
      </c>
      <c r="T679" s="28" t="s">
        <v>1978</v>
      </c>
      <c r="U679" s="29" t="s">
        <v>2150</v>
      </c>
      <c r="V679" s="29"/>
      <c r="W679" s="28"/>
      <c r="X679" s="30"/>
      <c r="Y679" s="28"/>
      <c r="Z679" s="28"/>
      <c r="AA679" s="31" t="str">
        <f t="shared" si="13"/>
        <v/>
      </c>
      <c r="AB679" s="29"/>
      <c r="AC679" s="29"/>
      <c r="AD679" s="29"/>
      <c r="AE679" s="27" t="s">
        <v>2151</v>
      </c>
      <c r="AF679" s="28" t="s">
        <v>1002</v>
      </c>
      <c r="AG679" s="27" t="s">
        <v>1699</v>
      </c>
    </row>
    <row r="680" spans="1:33" s="32" customFormat="1" ht="76.5" x14ac:dyDescent="0.25">
      <c r="A680" s="25" t="s">
        <v>1684</v>
      </c>
      <c r="B680" s="26" t="s">
        <v>4346</v>
      </c>
      <c r="C680" s="27" t="s">
        <v>2160</v>
      </c>
      <c r="D680" s="27" t="s">
        <v>4385</v>
      </c>
      <c r="E680" s="26" t="s">
        <v>4398</v>
      </c>
      <c r="F680" s="28" t="s">
        <v>4504</v>
      </c>
      <c r="G680" s="39" t="s">
        <v>4526</v>
      </c>
      <c r="H680" s="36">
        <v>6682311334</v>
      </c>
      <c r="I680" s="36">
        <v>6682311334</v>
      </c>
      <c r="J680" s="28" t="s">
        <v>4423</v>
      </c>
      <c r="K680" s="28" t="s">
        <v>48</v>
      </c>
      <c r="L680" s="27" t="s">
        <v>1686</v>
      </c>
      <c r="M680" s="27" t="s">
        <v>104</v>
      </c>
      <c r="N680" s="27" t="s">
        <v>1701</v>
      </c>
      <c r="O680" s="27" t="s">
        <v>1688</v>
      </c>
      <c r="P680" s="28" t="s">
        <v>1829</v>
      </c>
      <c r="Q680" s="28" t="s">
        <v>2148</v>
      </c>
      <c r="R680" s="28" t="s">
        <v>2149</v>
      </c>
      <c r="S680" s="28">
        <v>180124001</v>
      </c>
      <c r="T680" s="28" t="s">
        <v>1978</v>
      </c>
      <c r="U680" s="29" t="s">
        <v>2150</v>
      </c>
      <c r="V680" s="29"/>
      <c r="W680" s="28"/>
      <c r="X680" s="30"/>
      <c r="Y680" s="28"/>
      <c r="Z680" s="28"/>
      <c r="AA680" s="31" t="str">
        <f t="shared" si="13"/>
        <v/>
      </c>
      <c r="AB680" s="29"/>
      <c r="AC680" s="29"/>
      <c r="AD680" s="29"/>
      <c r="AE680" s="27" t="s">
        <v>2151</v>
      </c>
      <c r="AF680" s="28" t="s">
        <v>1002</v>
      </c>
      <c r="AG680" s="27" t="s">
        <v>1699</v>
      </c>
    </row>
    <row r="681" spans="1:33" s="32" customFormat="1" ht="76.5" x14ac:dyDescent="0.25">
      <c r="A681" s="25" t="s">
        <v>1684</v>
      </c>
      <c r="B681" s="26" t="s">
        <v>4346</v>
      </c>
      <c r="C681" s="27" t="s">
        <v>2161</v>
      </c>
      <c r="D681" s="27" t="s">
        <v>4385</v>
      </c>
      <c r="E681" s="26" t="s">
        <v>4398</v>
      </c>
      <c r="F681" s="28" t="s">
        <v>4504</v>
      </c>
      <c r="G681" s="39" t="s">
        <v>4526</v>
      </c>
      <c r="H681" s="36">
        <v>3150000000</v>
      </c>
      <c r="I681" s="36">
        <v>3150000000</v>
      </c>
      <c r="J681" s="28" t="s">
        <v>4423</v>
      </c>
      <c r="K681" s="28" t="s">
        <v>48</v>
      </c>
      <c r="L681" s="27" t="s">
        <v>1686</v>
      </c>
      <c r="M681" s="27" t="s">
        <v>104</v>
      </c>
      <c r="N681" s="27" t="s">
        <v>1701</v>
      </c>
      <c r="O681" s="27" t="s">
        <v>1688</v>
      </c>
      <c r="P681" s="28" t="s">
        <v>1829</v>
      </c>
      <c r="Q681" s="28" t="s">
        <v>2148</v>
      </c>
      <c r="R681" s="28" t="s">
        <v>2162</v>
      </c>
      <c r="S681" s="28">
        <v>180129001</v>
      </c>
      <c r="T681" s="28" t="s">
        <v>1978</v>
      </c>
      <c r="U681" s="29" t="s">
        <v>2150</v>
      </c>
      <c r="V681" s="29"/>
      <c r="W681" s="28"/>
      <c r="X681" s="30"/>
      <c r="Y681" s="28"/>
      <c r="Z681" s="28"/>
      <c r="AA681" s="31" t="str">
        <f t="shared" si="13"/>
        <v/>
      </c>
      <c r="AB681" s="29"/>
      <c r="AC681" s="29"/>
      <c r="AD681" s="29"/>
      <c r="AE681" s="27" t="s">
        <v>2151</v>
      </c>
      <c r="AF681" s="28" t="s">
        <v>1002</v>
      </c>
      <c r="AG681" s="27" t="s">
        <v>1699</v>
      </c>
    </row>
    <row r="682" spans="1:33" s="32" customFormat="1" ht="76.5" x14ac:dyDescent="0.25">
      <c r="A682" s="25" t="s">
        <v>1684</v>
      </c>
      <c r="B682" s="26" t="s">
        <v>4346</v>
      </c>
      <c r="C682" s="27" t="s">
        <v>2163</v>
      </c>
      <c r="D682" s="27" t="s">
        <v>4385</v>
      </c>
      <c r="E682" s="26" t="s">
        <v>4398</v>
      </c>
      <c r="F682" s="28" t="s">
        <v>4504</v>
      </c>
      <c r="G682" s="39" t="s">
        <v>4526</v>
      </c>
      <c r="H682" s="36">
        <v>3150000000</v>
      </c>
      <c r="I682" s="36">
        <v>3150000000</v>
      </c>
      <c r="J682" s="28" t="s">
        <v>4423</v>
      </c>
      <c r="K682" s="28" t="s">
        <v>48</v>
      </c>
      <c r="L682" s="27" t="s">
        <v>1686</v>
      </c>
      <c r="M682" s="27" t="s">
        <v>104</v>
      </c>
      <c r="N682" s="27" t="s">
        <v>1701</v>
      </c>
      <c r="O682" s="27" t="s">
        <v>1688</v>
      </c>
      <c r="P682" s="28" t="s">
        <v>1829</v>
      </c>
      <c r="Q682" s="28" t="s">
        <v>2148</v>
      </c>
      <c r="R682" s="28" t="s">
        <v>2162</v>
      </c>
      <c r="S682" s="28">
        <v>180129001</v>
      </c>
      <c r="T682" s="28" t="s">
        <v>1978</v>
      </c>
      <c r="U682" s="29" t="s">
        <v>2150</v>
      </c>
      <c r="V682" s="29"/>
      <c r="W682" s="28"/>
      <c r="X682" s="30"/>
      <c r="Y682" s="28"/>
      <c r="Z682" s="28"/>
      <c r="AA682" s="31" t="str">
        <f t="shared" si="13"/>
        <v/>
      </c>
      <c r="AB682" s="29"/>
      <c r="AC682" s="29"/>
      <c r="AD682" s="29"/>
      <c r="AE682" s="27" t="s">
        <v>2151</v>
      </c>
      <c r="AF682" s="28" t="s">
        <v>1002</v>
      </c>
      <c r="AG682" s="27" t="s">
        <v>1699</v>
      </c>
    </row>
    <row r="683" spans="1:33" s="32" customFormat="1" ht="76.5" x14ac:dyDescent="0.25">
      <c r="A683" s="25" t="s">
        <v>1684</v>
      </c>
      <c r="B683" s="26" t="s">
        <v>4346</v>
      </c>
      <c r="C683" s="27" t="s">
        <v>2164</v>
      </c>
      <c r="D683" s="27" t="s">
        <v>4385</v>
      </c>
      <c r="E683" s="26" t="s">
        <v>4398</v>
      </c>
      <c r="F683" s="28" t="s">
        <v>4504</v>
      </c>
      <c r="G683" s="39" t="s">
        <v>4526</v>
      </c>
      <c r="H683" s="36">
        <v>3150000000</v>
      </c>
      <c r="I683" s="36">
        <v>3150000000</v>
      </c>
      <c r="J683" s="28" t="s">
        <v>4423</v>
      </c>
      <c r="K683" s="28" t="s">
        <v>48</v>
      </c>
      <c r="L683" s="27" t="s">
        <v>1686</v>
      </c>
      <c r="M683" s="27" t="s">
        <v>104</v>
      </c>
      <c r="N683" s="27" t="s">
        <v>1701</v>
      </c>
      <c r="O683" s="27" t="s">
        <v>1688</v>
      </c>
      <c r="P683" s="28" t="s">
        <v>1829</v>
      </c>
      <c r="Q683" s="28" t="s">
        <v>2148</v>
      </c>
      <c r="R683" s="28" t="s">
        <v>2162</v>
      </c>
      <c r="S683" s="28">
        <v>180129001</v>
      </c>
      <c r="T683" s="28" t="s">
        <v>1978</v>
      </c>
      <c r="U683" s="29" t="s">
        <v>2150</v>
      </c>
      <c r="V683" s="29"/>
      <c r="W683" s="28"/>
      <c r="X683" s="30"/>
      <c r="Y683" s="28"/>
      <c r="Z683" s="28"/>
      <c r="AA683" s="31" t="str">
        <f t="shared" si="13"/>
        <v/>
      </c>
      <c r="AB683" s="29"/>
      <c r="AC683" s="29"/>
      <c r="AD683" s="29"/>
      <c r="AE683" s="27" t="s">
        <v>2151</v>
      </c>
      <c r="AF683" s="28" t="s">
        <v>1002</v>
      </c>
      <c r="AG683" s="27" t="s">
        <v>1699</v>
      </c>
    </row>
    <row r="684" spans="1:33" s="32" customFormat="1" ht="76.5" x14ac:dyDescent="0.25">
      <c r="A684" s="25" t="s">
        <v>1684</v>
      </c>
      <c r="B684" s="26" t="s">
        <v>4346</v>
      </c>
      <c r="C684" s="27" t="s">
        <v>2165</v>
      </c>
      <c r="D684" s="27" t="s">
        <v>4385</v>
      </c>
      <c r="E684" s="26" t="s">
        <v>4398</v>
      </c>
      <c r="F684" s="28" t="s">
        <v>4504</v>
      </c>
      <c r="G684" s="39" t="s">
        <v>4526</v>
      </c>
      <c r="H684" s="36">
        <v>3150000000</v>
      </c>
      <c r="I684" s="36">
        <v>3150000000</v>
      </c>
      <c r="J684" s="28" t="s">
        <v>4423</v>
      </c>
      <c r="K684" s="28" t="s">
        <v>48</v>
      </c>
      <c r="L684" s="27" t="s">
        <v>1686</v>
      </c>
      <c r="M684" s="27" t="s">
        <v>104</v>
      </c>
      <c r="N684" s="27" t="s">
        <v>1701</v>
      </c>
      <c r="O684" s="27" t="s">
        <v>1688</v>
      </c>
      <c r="P684" s="28" t="s">
        <v>1829</v>
      </c>
      <c r="Q684" s="28" t="s">
        <v>2148</v>
      </c>
      <c r="R684" s="28" t="s">
        <v>2162</v>
      </c>
      <c r="S684" s="28">
        <v>180129001</v>
      </c>
      <c r="T684" s="28" t="s">
        <v>1978</v>
      </c>
      <c r="U684" s="29" t="s">
        <v>2150</v>
      </c>
      <c r="V684" s="29"/>
      <c r="W684" s="28"/>
      <c r="X684" s="30"/>
      <c r="Y684" s="28"/>
      <c r="Z684" s="28"/>
      <c r="AA684" s="31" t="str">
        <f t="shared" si="13"/>
        <v/>
      </c>
      <c r="AB684" s="29"/>
      <c r="AC684" s="29"/>
      <c r="AD684" s="29"/>
      <c r="AE684" s="27" t="s">
        <v>2151</v>
      </c>
      <c r="AF684" s="28" t="s">
        <v>1002</v>
      </c>
      <c r="AG684" s="27" t="s">
        <v>1699</v>
      </c>
    </row>
    <row r="685" spans="1:33" s="32" customFormat="1" ht="76.5" x14ac:dyDescent="0.25">
      <c r="A685" s="25" t="s">
        <v>1684</v>
      </c>
      <c r="B685" s="26" t="s">
        <v>4346</v>
      </c>
      <c r="C685" s="27" t="s">
        <v>2166</v>
      </c>
      <c r="D685" s="27" t="s">
        <v>4385</v>
      </c>
      <c r="E685" s="26" t="s">
        <v>4398</v>
      </c>
      <c r="F685" s="28" t="s">
        <v>4504</v>
      </c>
      <c r="G685" s="39" t="s">
        <v>4526</v>
      </c>
      <c r="H685" s="36">
        <v>3150000000</v>
      </c>
      <c r="I685" s="36">
        <v>3150000000</v>
      </c>
      <c r="J685" s="28" t="s">
        <v>4423</v>
      </c>
      <c r="K685" s="28" t="s">
        <v>48</v>
      </c>
      <c r="L685" s="27" t="s">
        <v>1686</v>
      </c>
      <c r="M685" s="27" t="s">
        <v>104</v>
      </c>
      <c r="N685" s="27" t="s">
        <v>1701</v>
      </c>
      <c r="O685" s="27" t="s">
        <v>1688</v>
      </c>
      <c r="P685" s="28" t="s">
        <v>1829</v>
      </c>
      <c r="Q685" s="28" t="s">
        <v>2148</v>
      </c>
      <c r="R685" s="28" t="s">
        <v>2149</v>
      </c>
      <c r="S685" s="28">
        <v>180124001</v>
      </c>
      <c r="T685" s="28" t="s">
        <v>1978</v>
      </c>
      <c r="U685" s="29" t="s">
        <v>2150</v>
      </c>
      <c r="V685" s="29"/>
      <c r="W685" s="28"/>
      <c r="X685" s="30"/>
      <c r="Y685" s="28"/>
      <c r="Z685" s="28"/>
      <c r="AA685" s="31" t="str">
        <f t="shared" si="13"/>
        <v/>
      </c>
      <c r="AB685" s="29"/>
      <c r="AC685" s="29"/>
      <c r="AD685" s="29"/>
      <c r="AE685" s="27" t="s">
        <v>2151</v>
      </c>
      <c r="AF685" s="28" t="s">
        <v>1002</v>
      </c>
      <c r="AG685" s="27" t="s">
        <v>1699</v>
      </c>
    </row>
    <row r="686" spans="1:33" s="32" customFormat="1" ht="114.75" x14ac:dyDescent="0.25">
      <c r="A686" s="25" t="s">
        <v>1684</v>
      </c>
      <c r="B686" s="26" t="s">
        <v>4346</v>
      </c>
      <c r="C686" s="27" t="s">
        <v>2167</v>
      </c>
      <c r="D686" s="27" t="s">
        <v>4385</v>
      </c>
      <c r="E686" s="26" t="s">
        <v>4398</v>
      </c>
      <c r="F686" s="28" t="s">
        <v>4504</v>
      </c>
      <c r="G686" s="39" t="s">
        <v>4526</v>
      </c>
      <c r="H686" s="36">
        <v>4626667247</v>
      </c>
      <c r="I686" s="36">
        <f t="shared" ref="I686" si="14">H686</f>
        <v>4626667247</v>
      </c>
      <c r="J686" s="28" t="s">
        <v>4423</v>
      </c>
      <c r="K686" s="28" t="s">
        <v>48</v>
      </c>
      <c r="L686" s="27" t="s">
        <v>1686</v>
      </c>
      <c r="M686" s="27" t="s">
        <v>104</v>
      </c>
      <c r="N686" s="27" t="s">
        <v>1701</v>
      </c>
      <c r="O686" s="27" t="s">
        <v>1688</v>
      </c>
      <c r="P686" s="28" t="s">
        <v>1710</v>
      </c>
      <c r="Q686" s="28" t="s">
        <v>2168</v>
      </c>
      <c r="R686" s="28" t="s">
        <v>2169</v>
      </c>
      <c r="S686" s="28">
        <v>180125001</v>
      </c>
      <c r="T686" s="28" t="s">
        <v>2075</v>
      </c>
      <c r="U686" s="29" t="s">
        <v>2150</v>
      </c>
      <c r="V686" s="29"/>
      <c r="W686" s="28"/>
      <c r="X686" s="30"/>
      <c r="Y686" s="28"/>
      <c r="Z686" s="28"/>
      <c r="AA686" s="31" t="str">
        <f t="shared" si="13"/>
        <v/>
      </c>
      <c r="AB686" s="29"/>
      <c r="AC686" s="29"/>
      <c r="AD686" s="29"/>
      <c r="AE686" s="27" t="s">
        <v>2170</v>
      </c>
      <c r="AF686" s="28" t="s">
        <v>1002</v>
      </c>
      <c r="AG686" s="27" t="s">
        <v>1699</v>
      </c>
    </row>
    <row r="687" spans="1:33" s="32" customFormat="1" ht="89.25" x14ac:dyDescent="0.25">
      <c r="A687" s="25" t="s">
        <v>1684</v>
      </c>
      <c r="B687" s="26" t="s">
        <v>4346</v>
      </c>
      <c r="C687" s="27" t="s">
        <v>2171</v>
      </c>
      <c r="D687" s="27" t="s">
        <v>4385</v>
      </c>
      <c r="E687" s="26" t="s">
        <v>4398</v>
      </c>
      <c r="F687" s="28" t="s">
        <v>4504</v>
      </c>
      <c r="G687" s="39" t="s">
        <v>4526</v>
      </c>
      <c r="H687" s="36">
        <v>8099913240</v>
      </c>
      <c r="I687" s="36">
        <v>8099913240</v>
      </c>
      <c r="J687" s="28" t="s">
        <v>4423</v>
      </c>
      <c r="K687" s="28" t="s">
        <v>48</v>
      </c>
      <c r="L687" s="27" t="s">
        <v>1686</v>
      </c>
      <c r="M687" s="27" t="s">
        <v>104</v>
      </c>
      <c r="N687" s="27" t="s">
        <v>1701</v>
      </c>
      <c r="O687" s="27" t="s">
        <v>1688</v>
      </c>
      <c r="P687" s="28" t="s">
        <v>1710</v>
      </c>
      <c r="Q687" s="28" t="s">
        <v>2172</v>
      </c>
      <c r="R687" s="28" t="s">
        <v>2169</v>
      </c>
      <c r="S687" s="28">
        <v>180125001</v>
      </c>
      <c r="T687" s="28" t="s">
        <v>2075</v>
      </c>
      <c r="U687" s="29" t="s">
        <v>2150</v>
      </c>
      <c r="V687" s="29"/>
      <c r="W687" s="28"/>
      <c r="X687" s="30"/>
      <c r="Y687" s="28"/>
      <c r="Z687" s="28"/>
      <c r="AA687" s="31" t="str">
        <f t="shared" si="13"/>
        <v/>
      </c>
      <c r="AB687" s="29"/>
      <c r="AC687" s="29"/>
      <c r="AD687" s="29"/>
      <c r="AE687" s="27" t="s">
        <v>2170</v>
      </c>
      <c r="AF687" s="28" t="s">
        <v>1002</v>
      </c>
      <c r="AG687" s="27" t="s">
        <v>1699</v>
      </c>
    </row>
    <row r="688" spans="1:33" s="32" customFormat="1" ht="89.25" x14ac:dyDescent="0.25">
      <c r="A688" s="25" t="s">
        <v>1684</v>
      </c>
      <c r="B688" s="26" t="s">
        <v>4346</v>
      </c>
      <c r="C688" s="27" t="s">
        <v>2173</v>
      </c>
      <c r="D688" s="27" t="s">
        <v>4385</v>
      </c>
      <c r="E688" s="26" t="s">
        <v>4398</v>
      </c>
      <c r="F688" s="28" t="s">
        <v>4504</v>
      </c>
      <c r="G688" s="39" t="s">
        <v>4526</v>
      </c>
      <c r="H688" s="36">
        <v>7794361099</v>
      </c>
      <c r="I688" s="36">
        <v>7794361099</v>
      </c>
      <c r="J688" s="28" t="s">
        <v>4423</v>
      </c>
      <c r="K688" s="28" t="s">
        <v>48</v>
      </c>
      <c r="L688" s="27" t="s">
        <v>1686</v>
      </c>
      <c r="M688" s="27" t="s">
        <v>104</v>
      </c>
      <c r="N688" s="27" t="s">
        <v>1701</v>
      </c>
      <c r="O688" s="27" t="s">
        <v>1688</v>
      </c>
      <c r="P688" s="28" t="s">
        <v>1710</v>
      </c>
      <c r="Q688" s="28" t="s">
        <v>2172</v>
      </c>
      <c r="R688" s="28" t="s">
        <v>2169</v>
      </c>
      <c r="S688" s="28">
        <v>180125001</v>
      </c>
      <c r="T688" s="28" t="s">
        <v>2075</v>
      </c>
      <c r="U688" s="29" t="s">
        <v>2150</v>
      </c>
      <c r="V688" s="29"/>
      <c r="W688" s="28"/>
      <c r="X688" s="30"/>
      <c r="Y688" s="28"/>
      <c r="Z688" s="28"/>
      <c r="AA688" s="31" t="str">
        <f t="shared" si="13"/>
        <v/>
      </c>
      <c r="AB688" s="29"/>
      <c r="AC688" s="29"/>
      <c r="AD688" s="29"/>
      <c r="AE688" s="27" t="s">
        <v>2170</v>
      </c>
      <c r="AF688" s="28" t="s">
        <v>1002</v>
      </c>
      <c r="AG688" s="27" t="s">
        <v>1699</v>
      </c>
    </row>
    <row r="689" spans="1:33" s="32" customFormat="1" ht="89.25" x14ac:dyDescent="0.25">
      <c r="A689" s="25" t="s">
        <v>1684</v>
      </c>
      <c r="B689" s="26" t="s">
        <v>4346</v>
      </c>
      <c r="C689" s="27" t="s">
        <v>2174</v>
      </c>
      <c r="D689" s="27" t="s">
        <v>4385</v>
      </c>
      <c r="E689" s="26" t="s">
        <v>4398</v>
      </c>
      <c r="F689" s="28" t="s">
        <v>4504</v>
      </c>
      <c r="G689" s="39" t="s">
        <v>4526</v>
      </c>
      <c r="H689" s="36">
        <v>12717635388</v>
      </c>
      <c r="I689" s="36">
        <v>12717635388</v>
      </c>
      <c r="J689" s="28" t="s">
        <v>4423</v>
      </c>
      <c r="K689" s="28" t="s">
        <v>48</v>
      </c>
      <c r="L689" s="27" t="s">
        <v>1686</v>
      </c>
      <c r="M689" s="27" t="s">
        <v>104</v>
      </c>
      <c r="N689" s="27" t="s">
        <v>1701</v>
      </c>
      <c r="O689" s="27" t="s">
        <v>1688</v>
      </c>
      <c r="P689" s="28" t="s">
        <v>1710</v>
      </c>
      <c r="Q689" s="28" t="s">
        <v>2172</v>
      </c>
      <c r="R689" s="28" t="s">
        <v>2169</v>
      </c>
      <c r="S689" s="28">
        <v>180125001</v>
      </c>
      <c r="T689" s="28" t="s">
        <v>2075</v>
      </c>
      <c r="U689" s="29" t="s">
        <v>2150</v>
      </c>
      <c r="V689" s="29"/>
      <c r="W689" s="28"/>
      <c r="X689" s="30"/>
      <c r="Y689" s="28"/>
      <c r="Z689" s="28"/>
      <c r="AA689" s="31" t="str">
        <f t="shared" si="13"/>
        <v/>
      </c>
      <c r="AB689" s="29"/>
      <c r="AC689" s="29"/>
      <c r="AD689" s="29"/>
      <c r="AE689" s="27" t="s">
        <v>2170</v>
      </c>
      <c r="AF689" s="28" t="s">
        <v>1002</v>
      </c>
      <c r="AG689" s="27" t="s">
        <v>1699</v>
      </c>
    </row>
    <row r="690" spans="1:33" s="32" customFormat="1" ht="89.25" x14ac:dyDescent="0.25">
      <c r="A690" s="25" t="s">
        <v>1684</v>
      </c>
      <c r="B690" s="26" t="s">
        <v>4346</v>
      </c>
      <c r="C690" s="27" t="s">
        <v>2175</v>
      </c>
      <c r="D690" s="27" t="s">
        <v>4385</v>
      </c>
      <c r="E690" s="26" t="s">
        <v>4398</v>
      </c>
      <c r="F690" s="28" t="s">
        <v>4504</v>
      </c>
      <c r="G690" s="39" t="s">
        <v>4526</v>
      </c>
      <c r="H690" s="36">
        <v>12717635388</v>
      </c>
      <c r="I690" s="36">
        <v>12717635388</v>
      </c>
      <c r="J690" s="28" t="s">
        <v>4423</v>
      </c>
      <c r="K690" s="28" t="s">
        <v>48</v>
      </c>
      <c r="L690" s="27" t="s">
        <v>1686</v>
      </c>
      <c r="M690" s="27" t="s">
        <v>104</v>
      </c>
      <c r="N690" s="27" t="s">
        <v>1701</v>
      </c>
      <c r="O690" s="27" t="s">
        <v>1688</v>
      </c>
      <c r="P690" s="28" t="s">
        <v>1710</v>
      </c>
      <c r="Q690" s="28" t="s">
        <v>2172</v>
      </c>
      <c r="R690" s="28" t="s">
        <v>2169</v>
      </c>
      <c r="S690" s="28">
        <v>180125001</v>
      </c>
      <c r="T690" s="28" t="s">
        <v>2075</v>
      </c>
      <c r="U690" s="29" t="s">
        <v>2150</v>
      </c>
      <c r="V690" s="29"/>
      <c r="W690" s="28"/>
      <c r="X690" s="30"/>
      <c r="Y690" s="28"/>
      <c r="Z690" s="28"/>
      <c r="AA690" s="31" t="str">
        <f t="shared" si="13"/>
        <v/>
      </c>
      <c r="AB690" s="29"/>
      <c r="AC690" s="29"/>
      <c r="AD690" s="29"/>
      <c r="AE690" s="27" t="s">
        <v>2170</v>
      </c>
      <c r="AF690" s="28" t="s">
        <v>1002</v>
      </c>
      <c r="AG690" s="27" t="s">
        <v>1699</v>
      </c>
    </row>
    <row r="691" spans="1:33" s="32" customFormat="1" ht="89.25" x14ac:dyDescent="0.25">
      <c r="A691" s="25" t="s">
        <v>1684</v>
      </c>
      <c r="B691" s="26" t="s">
        <v>4346</v>
      </c>
      <c r="C691" s="27" t="s">
        <v>2176</v>
      </c>
      <c r="D691" s="27" t="s">
        <v>4385</v>
      </c>
      <c r="E691" s="26" t="s">
        <v>4398</v>
      </c>
      <c r="F691" s="28" t="s">
        <v>4504</v>
      </c>
      <c r="G691" s="39" t="s">
        <v>4526</v>
      </c>
      <c r="H691" s="36">
        <v>4960192459</v>
      </c>
      <c r="I691" s="36">
        <v>4960192459</v>
      </c>
      <c r="J691" s="28" t="s">
        <v>4423</v>
      </c>
      <c r="K691" s="28" t="s">
        <v>48</v>
      </c>
      <c r="L691" s="27" t="s">
        <v>1686</v>
      </c>
      <c r="M691" s="27" t="s">
        <v>104</v>
      </c>
      <c r="N691" s="27" t="s">
        <v>1701</v>
      </c>
      <c r="O691" s="27" t="s">
        <v>1688</v>
      </c>
      <c r="P691" s="28" t="s">
        <v>1710</v>
      </c>
      <c r="Q691" s="28" t="s">
        <v>2172</v>
      </c>
      <c r="R691" s="28" t="s">
        <v>2169</v>
      </c>
      <c r="S691" s="28">
        <v>180125001</v>
      </c>
      <c r="T691" s="28" t="s">
        <v>2075</v>
      </c>
      <c r="U691" s="29" t="s">
        <v>2150</v>
      </c>
      <c r="V691" s="29"/>
      <c r="W691" s="28"/>
      <c r="X691" s="30"/>
      <c r="Y691" s="28"/>
      <c r="Z691" s="28"/>
      <c r="AA691" s="31" t="str">
        <f t="shared" si="13"/>
        <v/>
      </c>
      <c r="AB691" s="29"/>
      <c r="AC691" s="29"/>
      <c r="AD691" s="29"/>
      <c r="AE691" s="27" t="s">
        <v>2170</v>
      </c>
      <c r="AF691" s="28" t="s">
        <v>1002</v>
      </c>
      <c r="AG691" s="27" t="s">
        <v>1699</v>
      </c>
    </row>
    <row r="692" spans="1:33" s="32" customFormat="1" ht="114.75" x14ac:dyDescent="0.25">
      <c r="A692" s="25" t="s">
        <v>1684</v>
      </c>
      <c r="B692" s="26" t="s">
        <v>4346</v>
      </c>
      <c r="C692" s="27" t="s">
        <v>2177</v>
      </c>
      <c r="D692" s="27" t="s">
        <v>4385</v>
      </c>
      <c r="E692" s="26" t="s">
        <v>4398</v>
      </c>
      <c r="F692" s="28" t="s">
        <v>4504</v>
      </c>
      <c r="G692" s="39" t="s">
        <v>4526</v>
      </c>
      <c r="H692" s="36">
        <v>7830196430</v>
      </c>
      <c r="I692" s="36">
        <v>7830196430</v>
      </c>
      <c r="J692" s="28" t="s">
        <v>4423</v>
      </c>
      <c r="K692" s="28" t="s">
        <v>48</v>
      </c>
      <c r="L692" s="27" t="s">
        <v>1686</v>
      </c>
      <c r="M692" s="27" t="s">
        <v>104</v>
      </c>
      <c r="N692" s="27" t="s">
        <v>1701</v>
      </c>
      <c r="O692" s="27" t="s">
        <v>1688</v>
      </c>
      <c r="P692" s="28" t="s">
        <v>1710</v>
      </c>
      <c r="Q692" s="28" t="s">
        <v>2168</v>
      </c>
      <c r="R692" s="28" t="s">
        <v>2178</v>
      </c>
      <c r="S692" s="28">
        <v>180126001</v>
      </c>
      <c r="T692" s="28" t="s">
        <v>2075</v>
      </c>
      <c r="U692" s="29" t="s">
        <v>2150</v>
      </c>
      <c r="V692" s="29"/>
      <c r="W692" s="28"/>
      <c r="X692" s="30"/>
      <c r="Y692" s="28"/>
      <c r="Z692" s="28"/>
      <c r="AA692" s="31" t="str">
        <f t="shared" si="13"/>
        <v/>
      </c>
      <c r="AB692" s="29"/>
      <c r="AC692" s="29"/>
      <c r="AD692" s="29"/>
      <c r="AE692" s="27" t="s">
        <v>2170</v>
      </c>
      <c r="AF692" s="28" t="s">
        <v>1002</v>
      </c>
      <c r="AG692" s="27" t="s">
        <v>1699</v>
      </c>
    </row>
    <row r="693" spans="1:33" s="32" customFormat="1" ht="114.75" x14ac:dyDescent="0.25">
      <c r="A693" s="25" t="s">
        <v>1684</v>
      </c>
      <c r="B693" s="26" t="s">
        <v>4346</v>
      </c>
      <c r="C693" s="27" t="s">
        <v>2179</v>
      </c>
      <c r="D693" s="27" t="s">
        <v>4385</v>
      </c>
      <c r="E693" s="26" t="s">
        <v>4398</v>
      </c>
      <c r="F693" s="28" t="s">
        <v>4504</v>
      </c>
      <c r="G693" s="39" t="s">
        <v>4526</v>
      </c>
      <c r="H693" s="36">
        <v>3600000000</v>
      </c>
      <c r="I693" s="36">
        <v>3600000000</v>
      </c>
      <c r="J693" s="28" t="s">
        <v>4423</v>
      </c>
      <c r="K693" s="28" t="s">
        <v>48</v>
      </c>
      <c r="L693" s="27" t="s">
        <v>1686</v>
      </c>
      <c r="M693" s="27" t="s">
        <v>104</v>
      </c>
      <c r="N693" s="27" t="s">
        <v>1701</v>
      </c>
      <c r="O693" s="27" t="s">
        <v>1688</v>
      </c>
      <c r="P693" s="28" t="s">
        <v>1710</v>
      </c>
      <c r="Q693" s="28" t="s">
        <v>2168</v>
      </c>
      <c r="R693" s="28" t="s">
        <v>2178</v>
      </c>
      <c r="S693" s="28">
        <v>180126001</v>
      </c>
      <c r="T693" s="28" t="s">
        <v>2075</v>
      </c>
      <c r="U693" s="29" t="s">
        <v>2150</v>
      </c>
      <c r="V693" s="29"/>
      <c r="W693" s="28"/>
      <c r="X693" s="30"/>
      <c r="Y693" s="28"/>
      <c r="Z693" s="28"/>
      <c r="AA693" s="31" t="str">
        <f t="shared" si="13"/>
        <v/>
      </c>
      <c r="AB693" s="29"/>
      <c r="AC693" s="29"/>
      <c r="AD693" s="29"/>
      <c r="AE693" s="27" t="s">
        <v>2170</v>
      </c>
      <c r="AF693" s="28" t="s">
        <v>1002</v>
      </c>
      <c r="AG693" s="27" t="s">
        <v>1699</v>
      </c>
    </row>
    <row r="694" spans="1:33" s="32" customFormat="1" ht="114.75" x14ac:dyDescent="0.25">
      <c r="A694" s="25" t="s">
        <v>1684</v>
      </c>
      <c r="B694" s="26" t="s">
        <v>4346</v>
      </c>
      <c r="C694" s="27" t="s">
        <v>2180</v>
      </c>
      <c r="D694" s="27" t="s">
        <v>4385</v>
      </c>
      <c r="E694" s="26" t="s">
        <v>4398</v>
      </c>
      <c r="F694" s="28" t="s">
        <v>4504</v>
      </c>
      <c r="G694" s="39" t="s">
        <v>4526</v>
      </c>
      <c r="H694" s="36">
        <v>7200000000</v>
      </c>
      <c r="I694" s="36">
        <v>7200000000</v>
      </c>
      <c r="J694" s="28" t="s">
        <v>4423</v>
      </c>
      <c r="K694" s="28" t="s">
        <v>48</v>
      </c>
      <c r="L694" s="27" t="s">
        <v>1686</v>
      </c>
      <c r="M694" s="27" t="s">
        <v>104</v>
      </c>
      <c r="N694" s="27" t="s">
        <v>1701</v>
      </c>
      <c r="O694" s="27" t="s">
        <v>1688</v>
      </c>
      <c r="P694" s="28" t="s">
        <v>1710</v>
      </c>
      <c r="Q694" s="28" t="s">
        <v>2168</v>
      </c>
      <c r="R694" s="28" t="s">
        <v>2178</v>
      </c>
      <c r="S694" s="28">
        <v>180126001</v>
      </c>
      <c r="T694" s="28" t="s">
        <v>2075</v>
      </c>
      <c r="U694" s="29" t="s">
        <v>2150</v>
      </c>
      <c r="V694" s="29"/>
      <c r="W694" s="28"/>
      <c r="X694" s="30"/>
      <c r="Y694" s="28"/>
      <c r="Z694" s="28"/>
      <c r="AA694" s="31" t="str">
        <f t="shared" si="13"/>
        <v/>
      </c>
      <c r="AB694" s="29"/>
      <c r="AC694" s="29"/>
      <c r="AD694" s="29"/>
      <c r="AE694" s="27" t="s">
        <v>2170</v>
      </c>
      <c r="AF694" s="28" t="s">
        <v>1002</v>
      </c>
      <c r="AG694" s="27" t="s">
        <v>1699</v>
      </c>
    </row>
    <row r="695" spans="1:33" s="32" customFormat="1" ht="114.75" x14ac:dyDescent="0.25">
      <c r="A695" s="25" t="s">
        <v>1684</v>
      </c>
      <c r="B695" s="26" t="s">
        <v>4346</v>
      </c>
      <c r="C695" s="27" t="s">
        <v>2181</v>
      </c>
      <c r="D695" s="27" t="s">
        <v>4385</v>
      </c>
      <c r="E695" s="26" t="s">
        <v>4398</v>
      </c>
      <c r="F695" s="28" t="s">
        <v>4504</v>
      </c>
      <c r="G695" s="39" t="s">
        <v>4526</v>
      </c>
      <c r="H695" s="36">
        <v>3600000000</v>
      </c>
      <c r="I695" s="36">
        <v>3600000000</v>
      </c>
      <c r="J695" s="28" t="s">
        <v>4423</v>
      </c>
      <c r="K695" s="28" t="s">
        <v>48</v>
      </c>
      <c r="L695" s="27" t="s">
        <v>1686</v>
      </c>
      <c r="M695" s="27" t="s">
        <v>104</v>
      </c>
      <c r="N695" s="27" t="s">
        <v>1701</v>
      </c>
      <c r="O695" s="27" t="s">
        <v>1688</v>
      </c>
      <c r="P695" s="28" t="s">
        <v>1710</v>
      </c>
      <c r="Q695" s="28" t="s">
        <v>2168</v>
      </c>
      <c r="R695" s="28" t="s">
        <v>2178</v>
      </c>
      <c r="S695" s="28">
        <v>180126001</v>
      </c>
      <c r="T695" s="28" t="s">
        <v>2075</v>
      </c>
      <c r="U695" s="29" t="s">
        <v>2150</v>
      </c>
      <c r="V695" s="29"/>
      <c r="W695" s="28"/>
      <c r="X695" s="30"/>
      <c r="Y695" s="28"/>
      <c r="Z695" s="28"/>
      <c r="AA695" s="31" t="str">
        <f t="shared" si="13"/>
        <v/>
      </c>
      <c r="AB695" s="29"/>
      <c r="AC695" s="29"/>
      <c r="AD695" s="29"/>
      <c r="AE695" s="27" t="s">
        <v>2170</v>
      </c>
      <c r="AF695" s="28" t="s">
        <v>1002</v>
      </c>
      <c r="AG695" s="27" t="s">
        <v>1699</v>
      </c>
    </row>
    <row r="696" spans="1:33" s="32" customFormat="1" ht="114.75" x14ac:dyDescent="0.25">
      <c r="A696" s="25" t="s">
        <v>1684</v>
      </c>
      <c r="B696" s="26" t="s">
        <v>4346</v>
      </c>
      <c r="C696" s="27" t="s">
        <v>2182</v>
      </c>
      <c r="D696" s="27" t="s">
        <v>4385</v>
      </c>
      <c r="E696" s="26" t="s">
        <v>4398</v>
      </c>
      <c r="F696" s="28" t="s">
        <v>4504</v>
      </c>
      <c r="G696" s="39" t="s">
        <v>4526</v>
      </c>
      <c r="H696" s="36">
        <v>7200000000</v>
      </c>
      <c r="I696" s="36">
        <v>7200000000</v>
      </c>
      <c r="J696" s="28" t="s">
        <v>4423</v>
      </c>
      <c r="K696" s="28" t="s">
        <v>48</v>
      </c>
      <c r="L696" s="27" t="s">
        <v>1686</v>
      </c>
      <c r="M696" s="27" t="s">
        <v>104</v>
      </c>
      <c r="N696" s="27" t="s">
        <v>1701</v>
      </c>
      <c r="O696" s="27" t="s">
        <v>1688</v>
      </c>
      <c r="P696" s="28" t="s">
        <v>1710</v>
      </c>
      <c r="Q696" s="28" t="s">
        <v>2168</v>
      </c>
      <c r="R696" s="28" t="s">
        <v>2178</v>
      </c>
      <c r="S696" s="28">
        <v>180126001</v>
      </c>
      <c r="T696" s="28" t="s">
        <v>2075</v>
      </c>
      <c r="U696" s="29" t="s">
        <v>2150</v>
      </c>
      <c r="V696" s="29"/>
      <c r="W696" s="28"/>
      <c r="X696" s="30"/>
      <c r="Y696" s="28"/>
      <c r="Z696" s="28"/>
      <c r="AA696" s="31" t="str">
        <f t="shared" si="13"/>
        <v/>
      </c>
      <c r="AB696" s="29"/>
      <c r="AC696" s="29"/>
      <c r="AD696" s="29"/>
      <c r="AE696" s="27" t="s">
        <v>2170</v>
      </c>
      <c r="AF696" s="28" t="s">
        <v>1002</v>
      </c>
      <c r="AG696" s="27" t="s">
        <v>1699</v>
      </c>
    </row>
    <row r="697" spans="1:33" s="32" customFormat="1" ht="89.25" x14ac:dyDescent="0.25">
      <c r="A697" s="25" t="s">
        <v>1684</v>
      </c>
      <c r="B697" s="26" t="s">
        <v>4346</v>
      </c>
      <c r="C697" s="27" t="s">
        <v>2183</v>
      </c>
      <c r="D697" s="27" t="s">
        <v>4385</v>
      </c>
      <c r="E697" s="26" t="s">
        <v>4398</v>
      </c>
      <c r="F697" s="28" t="s">
        <v>4504</v>
      </c>
      <c r="G697" s="39" t="s">
        <v>4526</v>
      </c>
      <c r="H697" s="36">
        <v>7200000000</v>
      </c>
      <c r="I697" s="36">
        <v>7200000000</v>
      </c>
      <c r="J697" s="28" t="s">
        <v>4423</v>
      </c>
      <c r="K697" s="28" t="s">
        <v>48</v>
      </c>
      <c r="L697" s="27" t="s">
        <v>1686</v>
      </c>
      <c r="M697" s="27" t="s">
        <v>104</v>
      </c>
      <c r="N697" s="27" t="s">
        <v>1701</v>
      </c>
      <c r="O697" s="27" t="s">
        <v>1688</v>
      </c>
      <c r="P697" s="28" t="s">
        <v>1710</v>
      </c>
      <c r="Q697" s="28" t="s">
        <v>2172</v>
      </c>
      <c r="R697" s="28" t="s">
        <v>2169</v>
      </c>
      <c r="S697" s="28">
        <v>180125001</v>
      </c>
      <c r="T697" s="28" t="s">
        <v>2075</v>
      </c>
      <c r="U697" s="29" t="s">
        <v>2150</v>
      </c>
      <c r="V697" s="29"/>
      <c r="W697" s="28"/>
      <c r="X697" s="30"/>
      <c r="Y697" s="28"/>
      <c r="Z697" s="28"/>
      <c r="AA697" s="31" t="str">
        <f t="shared" si="13"/>
        <v/>
      </c>
      <c r="AB697" s="29"/>
      <c r="AC697" s="29"/>
      <c r="AD697" s="29"/>
      <c r="AE697" s="27" t="s">
        <v>2170</v>
      </c>
      <c r="AF697" s="28" t="s">
        <v>1002</v>
      </c>
      <c r="AG697" s="27" t="s">
        <v>1699</v>
      </c>
    </row>
    <row r="698" spans="1:33" s="32" customFormat="1" ht="114.75" x14ac:dyDescent="0.25">
      <c r="A698" s="25" t="s">
        <v>1684</v>
      </c>
      <c r="B698" s="26" t="s">
        <v>4346</v>
      </c>
      <c r="C698" s="27" t="s">
        <v>2184</v>
      </c>
      <c r="D698" s="27" t="s">
        <v>4385</v>
      </c>
      <c r="E698" s="26" t="s">
        <v>4398</v>
      </c>
      <c r="F698" s="28" t="s">
        <v>4504</v>
      </c>
      <c r="G698" s="39" t="s">
        <v>4526</v>
      </c>
      <c r="H698" s="36">
        <v>7200000000</v>
      </c>
      <c r="I698" s="36">
        <v>7200000000</v>
      </c>
      <c r="J698" s="28" t="s">
        <v>4423</v>
      </c>
      <c r="K698" s="28" t="s">
        <v>48</v>
      </c>
      <c r="L698" s="27" t="s">
        <v>1686</v>
      </c>
      <c r="M698" s="27" t="s">
        <v>104</v>
      </c>
      <c r="N698" s="27" t="s">
        <v>1701</v>
      </c>
      <c r="O698" s="27" t="s">
        <v>1688</v>
      </c>
      <c r="P698" s="28" t="s">
        <v>1710</v>
      </c>
      <c r="Q698" s="28" t="s">
        <v>2168</v>
      </c>
      <c r="R698" s="28" t="s">
        <v>2178</v>
      </c>
      <c r="S698" s="28">
        <v>180126001</v>
      </c>
      <c r="T698" s="28" t="s">
        <v>2075</v>
      </c>
      <c r="U698" s="29" t="s">
        <v>2150</v>
      </c>
      <c r="V698" s="29"/>
      <c r="W698" s="28"/>
      <c r="X698" s="30"/>
      <c r="Y698" s="28"/>
      <c r="Z698" s="28"/>
      <c r="AA698" s="31" t="str">
        <f t="shared" si="13"/>
        <v/>
      </c>
      <c r="AB698" s="29"/>
      <c r="AC698" s="29"/>
      <c r="AD698" s="29"/>
      <c r="AE698" s="27" t="s">
        <v>2170</v>
      </c>
      <c r="AF698" s="28" t="s">
        <v>1002</v>
      </c>
      <c r="AG698" s="27" t="s">
        <v>1699</v>
      </c>
    </row>
    <row r="699" spans="1:33" s="32" customFormat="1" ht="114.75" x14ac:dyDescent="0.25">
      <c r="A699" s="25" t="s">
        <v>1684</v>
      </c>
      <c r="B699" s="26" t="s">
        <v>4346</v>
      </c>
      <c r="C699" s="27" t="s">
        <v>2185</v>
      </c>
      <c r="D699" s="27" t="s">
        <v>4385</v>
      </c>
      <c r="E699" s="26" t="s">
        <v>4404</v>
      </c>
      <c r="F699" s="28" t="s">
        <v>4504</v>
      </c>
      <c r="G699" s="39" t="s">
        <v>4526</v>
      </c>
      <c r="H699" s="36">
        <v>3600000000</v>
      </c>
      <c r="I699" s="36">
        <v>3600000000</v>
      </c>
      <c r="J699" s="28" t="s">
        <v>4423</v>
      </c>
      <c r="K699" s="28" t="s">
        <v>48</v>
      </c>
      <c r="L699" s="27" t="s">
        <v>1686</v>
      </c>
      <c r="M699" s="27" t="s">
        <v>104</v>
      </c>
      <c r="N699" s="27" t="s">
        <v>1701</v>
      </c>
      <c r="O699" s="27" t="s">
        <v>1688</v>
      </c>
      <c r="P699" s="28" t="s">
        <v>1710</v>
      </c>
      <c r="Q699" s="28" t="s">
        <v>2168</v>
      </c>
      <c r="R699" s="28" t="s">
        <v>2178</v>
      </c>
      <c r="S699" s="28">
        <v>180126001</v>
      </c>
      <c r="T699" s="28" t="s">
        <v>2075</v>
      </c>
      <c r="U699" s="29" t="s">
        <v>2150</v>
      </c>
      <c r="V699" s="29"/>
      <c r="W699" s="28"/>
      <c r="X699" s="30"/>
      <c r="Y699" s="28"/>
      <c r="Z699" s="28"/>
      <c r="AA699" s="31" t="str">
        <f t="shared" si="13"/>
        <v/>
      </c>
      <c r="AB699" s="29"/>
      <c r="AC699" s="29"/>
      <c r="AD699" s="29"/>
      <c r="AE699" s="27" t="s">
        <v>2170</v>
      </c>
      <c r="AF699" s="28" t="s">
        <v>1002</v>
      </c>
      <c r="AG699" s="27" t="s">
        <v>1699</v>
      </c>
    </row>
    <row r="700" spans="1:33" s="32" customFormat="1" ht="76.5" x14ac:dyDescent="0.25">
      <c r="A700" s="25" t="s">
        <v>1684</v>
      </c>
      <c r="B700" s="26" t="s">
        <v>4346</v>
      </c>
      <c r="C700" s="27" t="s">
        <v>2186</v>
      </c>
      <c r="D700" s="27" t="s">
        <v>4388</v>
      </c>
      <c r="E700" s="26" t="s">
        <v>4404</v>
      </c>
      <c r="F700" s="28" t="s">
        <v>4504</v>
      </c>
      <c r="G700" s="38" t="s">
        <v>4527</v>
      </c>
      <c r="H700" s="36">
        <v>1659609563</v>
      </c>
      <c r="I700" s="36">
        <v>1659609563</v>
      </c>
      <c r="J700" s="28" t="s">
        <v>4423</v>
      </c>
      <c r="K700" s="28" t="s">
        <v>48</v>
      </c>
      <c r="L700" s="27" t="s">
        <v>1686</v>
      </c>
      <c r="M700" s="27" t="s">
        <v>104</v>
      </c>
      <c r="N700" s="27" t="s">
        <v>1701</v>
      </c>
      <c r="O700" s="27" t="s">
        <v>1688</v>
      </c>
      <c r="P700" s="28" t="s">
        <v>1829</v>
      </c>
      <c r="Q700" s="28" t="s">
        <v>2047</v>
      </c>
      <c r="R700" s="28" t="s">
        <v>2048</v>
      </c>
      <c r="S700" s="28"/>
      <c r="T700" s="28" t="s">
        <v>1978</v>
      </c>
      <c r="U700" s="29" t="s">
        <v>2150</v>
      </c>
      <c r="V700" s="29"/>
      <c r="W700" s="28"/>
      <c r="X700" s="30"/>
      <c r="Y700" s="28"/>
      <c r="Z700" s="28"/>
      <c r="AA700" s="31" t="str">
        <f t="shared" si="13"/>
        <v/>
      </c>
      <c r="AB700" s="29"/>
      <c r="AC700" s="29"/>
      <c r="AD700" s="29"/>
      <c r="AE700" s="27" t="s">
        <v>2187</v>
      </c>
      <c r="AF700" s="28" t="s">
        <v>1002</v>
      </c>
      <c r="AG700" s="27" t="s">
        <v>1699</v>
      </c>
    </row>
    <row r="701" spans="1:33" s="32" customFormat="1" ht="76.5" x14ac:dyDescent="0.25">
      <c r="A701" s="25" t="s">
        <v>1684</v>
      </c>
      <c r="B701" s="26">
        <v>81101510</v>
      </c>
      <c r="C701" s="27" t="s">
        <v>2188</v>
      </c>
      <c r="D701" s="27" t="s">
        <v>4388</v>
      </c>
      <c r="E701" s="26" t="s">
        <v>4404</v>
      </c>
      <c r="F701" s="26" t="s">
        <v>4523</v>
      </c>
      <c r="G701" s="38" t="s">
        <v>4527</v>
      </c>
      <c r="H701" s="36">
        <v>184401062</v>
      </c>
      <c r="I701" s="36">
        <v>184401062</v>
      </c>
      <c r="J701" s="28" t="s">
        <v>4423</v>
      </c>
      <c r="K701" s="28" t="s">
        <v>48</v>
      </c>
      <c r="L701" s="27" t="s">
        <v>1686</v>
      </c>
      <c r="M701" s="27" t="s">
        <v>104</v>
      </c>
      <c r="N701" s="27" t="s">
        <v>1701</v>
      </c>
      <c r="O701" s="27" t="s">
        <v>1688</v>
      </c>
      <c r="P701" s="28" t="s">
        <v>1829</v>
      </c>
      <c r="Q701" s="28" t="s">
        <v>2047</v>
      </c>
      <c r="R701" s="28" t="s">
        <v>2048</v>
      </c>
      <c r="S701" s="28"/>
      <c r="T701" s="28" t="s">
        <v>1978</v>
      </c>
      <c r="U701" s="29" t="s">
        <v>2150</v>
      </c>
      <c r="V701" s="29"/>
      <c r="W701" s="28"/>
      <c r="X701" s="30"/>
      <c r="Y701" s="28"/>
      <c r="Z701" s="28"/>
      <c r="AA701" s="31" t="str">
        <f t="shared" si="13"/>
        <v/>
      </c>
      <c r="AB701" s="29"/>
      <c r="AC701" s="29"/>
      <c r="AD701" s="29"/>
      <c r="AE701" s="27" t="s">
        <v>1923</v>
      </c>
      <c r="AF701" s="28" t="s">
        <v>54</v>
      </c>
      <c r="AG701" s="27" t="s">
        <v>1708</v>
      </c>
    </row>
    <row r="702" spans="1:33" s="32" customFormat="1" ht="76.5" x14ac:dyDescent="0.25">
      <c r="A702" s="25" t="s">
        <v>1684</v>
      </c>
      <c r="B702" s="26" t="s">
        <v>4346</v>
      </c>
      <c r="C702" s="27" t="s">
        <v>2189</v>
      </c>
      <c r="D702" s="27" t="s">
        <v>4388</v>
      </c>
      <c r="E702" s="26" t="s">
        <v>4404</v>
      </c>
      <c r="F702" s="28" t="s">
        <v>4504</v>
      </c>
      <c r="G702" s="38" t="s">
        <v>4527</v>
      </c>
      <c r="H702" s="36">
        <v>1656000000</v>
      </c>
      <c r="I702" s="36">
        <v>1656000000</v>
      </c>
      <c r="J702" s="28" t="s">
        <v>4423</v>
      </c>
      <c r="K702" s="28" t="s">
        <v>48</v>
      </c>
      <c r="L702" s="27" t="s">
        <v>1686</v>
      </c>
      <c r="M702" s="27" t="s">
        <v>104</v>
      </c>
      <c r="N702" s="27" t="s">
        <v>1701</v>
      </c>
      <c r="O702" s="27" t="s">
        <v>1688</v>
      </c>
      <c r="P702" s="28" t="s">
        <v>1829</v>
      </c>
      <c r="Q702" s="28" t="s">
        <v>2047</v>
      </c>
      <c r="R702" s="28" t="s">
        <v>2048</v>
      </c>
      <c r="S702" s="28"/>
      <c r="T702" s="28" t="s">
        <v>1978</v>
      </c>
      <c r="U702" s="29" t="s">
        <v>2150</v>
      </c>
      <c r="V702" s="29"/>
      <c r="W702" s="28"/>
      <c r="X702" s="30"/>
      <c r="Y702" s="28"/>
      <c r="Z702" s="28"/>
      <c r="AA702" s="31" t="str">
        <f t="shared" si="13"/>
        <v/>
      </c>
      <c r="AB702" s="29"/>
      <c r="AC702" s="29"/>
      <c r="AD702" s="29"/>
      <c r="AE702" s="27" t="s">
        <v>2187</v>
      </c>
      <c r="AF702" s="28" t="s">
        <v>1002</v>
      </c>
      <c r="AG702" s="27" t="s">
        <v>1699</v>
      </c>
    </row>
    <row r="703" spans="1:33" s="32" customFormat="1" ht="76.5" x14ac:dyDescent="0.25">
      <c r="A703" s="25" t="s">
        <v>1684</v>
      </c>
      <c r="B703" s="26">
        <v>81101510</v>
      </c>
      <c r="C703" s="27" t="s">
        <v>2190</v>
      </c>
      <c r="D703" s="27" t="s">
        <v>4388</v>
      </c>
      <c r="E703" s="26" t="s">
        <v>4404</v>
      </c>
      <c r="F703" s="26" t="s">
        <v>4523</v>
      </c>
      <c r="G703" s="38" t="s">
        <v>4527</v>
      </c>
      <c r="H703" s="36">
        <v>184000000</v>
      </c>
      <c r="I703" s="36">
        <v>184000000</v>
      </c>
      <c r="J703" s="28" t="s">
        <v>4423</v>
      </c>
      <c r="K703" s="28" t="s">
        <v>48</v>
      </c>
      <c r="L703" s="27" t="s">
        <v>1686</v>
      </c>
      <c r="M703" s="27" t="s">
        <v>104</v>
      </c>
      <c r="N703" s="27" t="s">
        <v>1701</v>
      </c>
      <c r="O703" s="27" t="s">
        <v>1688</v>
      </c>
      <c r="P703" s="28" t="s">
        <v>1829</v>
      </c>
      <c r="Q703" s="28" t="s">
        <v>2047</v>
      </c>
      <c r="R703" s="28" t="s">
        <v>2048</v>
      </c>
      <c r="S703" s="28"/>
      <c r="T703" s="28" t="s">
        <v>1978</v>
      </c>
      <c r="U703" s="29" t="s">
        <v>2150</v>
      </c>
      <c r="V703" s="29"/>
      <c r="W703" s="28"/>
      <c r="X703" s="30"/>
      <c r="Y703" s="28"/>
      <c r="Z703" s="28"/>
      <c r="AA703" s="31" t="str">
        <f t="shared" si="13"/>
        <v/>
      </c>
      <c r="AB703" s="29"/>
      <c r="AC703" s="29"/>
      <c r="AD703" s="29"/>
      <c r="AE703" s="27" t="s">
        <v>1923</v>
      </c>
      <c r="AF703" s="28" t="s">
        <v>54</v>
      </c>
      <c r="AG703" s="27" t="s">
        <v>1708</v>
      </c>
    </row>
    <row r="704" spans="1:33" s="32" customFormat="1" ht="76.5" x14ac:dyDescent="0.25">
      <c r="A704" s="25" t="s">
        <v>1684</v>
      </c>
      <c r="B704" s="26" t="s">
        <v>4346</v>
      </c>
      <c r="C704" s="27" t="s">
        <v>2191</v>
      </c>
      <c r="D704" s="27" t="s">
        <v>4388</v>
      </c>
      <c r="E704" s="26" t="s">
        <v>4404</v>
      </c>
      <c r="F704" s="28" t="s">
        <v>4504</v>
      </c>
      <c r="G704" s="38" t="s">
        <v>4527</v>
      </c>
      <c r="H704" s="36">
        <v>1656000000</v>
      </c>
      <c r="I704" s="36">
        <v>1656000000</v>
      </c>
      <c r="J704" s="28" t="s">
        <v>4423</v>
      </c>
      <c r="K704" s="28" t="s">
        <v>48</v>
      </c>
      <c r="L704" s="27" t="s">
        <v>1686</v>
      </c>
      <c r="M704" s="27" t="s">
        <v>104</v>
      </c>
      <c r="N704" s="27" t="s">
        <v>1701</v>
      </c>
      <c r="O704" s="27" t="s">
        <v>1688</v>
      </c>
      <c r="P704" s="28" t="s">
        <v>1829</v>
      </c>
      <c r="Q704" s="28" t="s">
        <v>2047</v>
      </c>
      <c r="R704" s="28" t="s">
        <v>2048</v>
      </c>
      <c r="S704" s="28"/>
      <c r="T704" s="28" t="s">
        <v>1978</v>
      </c>
      <c r="U704" s="29" t="s">
        <v>2150</v>
      </c>
      <c r="V704" s="29"/>
      <c r="W704" s="28"/>
      <c r="X704" s="30"/>
      <c r="Y704" s="28"/>
      <c r="Z704" s="28"/>
      <c r="AA704" s="31" t="str">
        <f t="shared" si="13"/>
        <v/>
      </c>
      <c r="AB704" s="29"/>
      <c r="AC704" s="29"/>
      <c r="AD704" s="29"/>
      <c r="AE704" s="27" t="s">
        <v>2187</v>
      </c>
      <c r="AF704" s="28" t="s">
        <v>1002</v>
      </c>
      <c r="AG704" s="27" t="s">
        <v>1699</v>
      </c>
    </row>
    <row r="705" spans="1:33" s="32" customFormat="1" ht="76.5" x14ac:dyDescent="0.25">
      <c r="A705" s="25" t="s">
        <v>1684</v>
      </c>
      <c r="B705" s="26">
        <v>81101510</v>
      </c>
      <c r="C705" s="27" t="s">
        <v>2192</v>
      </c>
      <c r="D705" s="27" t="s">
        <v>4388</v>
      </c>
      <c r="E705" s="26" t="s">
        <v>4404</v>
      </c>
      <c r="F705" s="26" t="s">
        <v>4523</v>
      </c>
      <c r="G705" s="38" t="s">
        <v>4527</v>
      </c>
      <c r="H705" s="36">
        <v>184000000</v>
      </c>
      <c r="I705" s="36">
        <v>184000000</v>
      </c>
      <c r="J705" s="28" t="s">
        <v>4423</v>
      </c>
      <c r="K705" s="28" t="s">
        <v>48</v>
      </c>
      <c r="L705" s="27" t="s">
        <v>1686</v>
      </c>
      <c r="M705" s="27" t="s">
        <v>104</v>
      </c>
      <c r="N705" s="27" t="s">
        <v>1701</v>
      </c>
      <c r="O705" s="27" t="s">
        <v>1688</v>
      </c>
      <c r="P705" s="28" t="s">
        <v>1829</v>
      </c>
      <c r="Q705" s="28" t="s">
        <v>2047</v>
      </c>
      <c r="R705" s="28" t="s">
        <v>2048</v>
      </c>
      <c r="S705" s="28"/>
      <c r="T705" s="28" t="s">
        <v>1978</v>
      </c>
      <c r="U705" s="29" t="s">
        <v>2150</v>
      </c>
      <c r="V705" s="29"/>
      <c r="W705" s="28"/>
      <c r="X705" s="30"/>
      <c r="Y705" s="28"/>
      <c r="Z705" s="28"/>
      <c r="AA705" s="31" t="str">
        <f t="shared" si="13"/>
        <v/>
      </c>
      <c r="AB705" s="29"/>
      <c r="AC705" s="29"/>
      <c r="AD705" s="29"/>
      <c r="AE705" s="27" t="s">
        <v>1923</v>
      </c>
      <c r="AF705" s="28" t="s">
        <v>54</v>
      </c>
      <c r="AG705" s="27" t="s">
        <v>1708</v>
      </c>
    </row>
    <row r="706" spans="1:33" s="32" customFormat="1" ht="76.5" x14ac:dyDescent="0.25">
      <c r="A706" s="25" t="s">
        <v>1684</v>
      </c>
      <c r="B706" s="26" t="s">
        <v>4346</v>
      </c>
      <c r="C706" s="27" t="s">
        <v>2193</v>
      </c>
      <c r="D706" s="27" t="s">
        <v>4388</v>
      </c>
      <c r="E706" s="26" t="s">
        <v>4404</v>
      </c>
      <c r="F706" s="28" t="s">
        <v>4504</v>
      </c>
      <c r="G706" s="38" t="s">
        <v>4527</v>
      </c>
      <c r="H706" s="36">
        <v>1656000000</v>
      </c>
      <c r="I706" s="36">
        <v>1656000000</v>
      </c>
      <c r="J706" s="28" t="s">
        <v>4423</v>
      </c>
      <c r="K706" s="28" t="s">
        <v>48</v>
      </c>
      <c r="L706" s="27" t="s">
        <v>1686</v>
      </c>
      <c r="M706" s="27" t="s">
        <v>104</v>
      </c>
      <c r="N706" s="27" t="s">
        <v>1701</v>
      </c>
      <c r="O706" s="27" t="s">
        <v>1688</v>
      </c>
      <c r="P706" s="28" t="s">
        <v>1829</v>
      </c>
      <c r="Q706" s="28" t="s">
        <v>2047</v>
      </c>
      <c r="R706" s="28" t="s">
        <v>2048</v>
      </c>
      <c r="S706" s="28"/>
      <c r="T706" s="28" t="s">
        <v>1978</v>
      </c>
      <c r="U706" s="29" t="s">
        <v>2150</v>
      </c>
      <c r="V706" s="29"/>
      <c r="W706" s="28"/>
      <c r="X706" s="30"/>
      <c r="Y706" s="28"/>
      <c r="Z706" s="28"/>
      <c r="AA706" s="31" t="str">
        <f t="shared" si="13"/>
        <v/>
      </c>
      <c r="AB706" s="29"/>
      <c r="AC706" s="29"/>
      <c r="AD706" s="29"/>
      <c r="AE706" s="27" t="s">
        <v>2187</v>
      </c>
      <c r="AF706" s="28" t="s">
        <v>1002</v>
      </c>
      <c r="AG706" s="27" t="s">
        <v>1699</v>
      </c>
    </row>
    <row r="707" spans="1:33" s="32" customFormat="1" ht="76.5" x14ac:dyDescent="0.25">
      <c r="A707" s="25" t="s">
        <v>1684</v>
      </c>
      <c r="B707" s="26">
        <v>81101510</v>
      </c>
      <c r="C707" s="27" t="s">
        <v>2194</v>
      </c>
      <c r="D707" s="27" t="s">
        <v>4388</v>
      </c>
      <c r="E707" s="26" t="s">
        <v>4404</v>
      </c>
      <c r="F707" s="26" t="s">
        <v>4523</v>
      </c>
      <c r="G707" s="38" t="s">
        <v>4527</v>
      </c>
      <c r="H707" s="36">
        <v>184000000</v>
      </c>
      <c r="I707" s="36">
        <v>184000000</v>
      </c>
      <c r="J707" s="28" t="s">
        <v>4423</v>
      </c>
      <c r="K707" s="28" t="s">
        <v>48</v>
      </c>
      <c r="L707" s="27" t="s">
        <v>1686</v>
      </c>
      <c r="M707" s="27" t="s">
        <v>104</v>
      </c>
      <c r="N707" s="27" t="s">
        <v>1701</v>
      </c>
      <c r="O707" s="27" t="s">
        <v>1688</v>
      </c>
      <c r="P707" s="28" t="s">
        <v>1829</v>
      </c>
      <c r="Q707" s="28" t="s">
        <v>2047</v>
      </c>
      <c r="R707" s="28" t="s">
        <v>2048</v>
      </c>
      <c r="S707" s="28"/>
      <c r="T707" s="28" t="s">
        <v>1978</v>
      </c>
      <c r="U707" s="29" t="s">
        <v>2150</v>
      </c>
      <c r="V707" s="29"/>
      <c r="W707" s="28"/>
      <c r="X707" s="30"/>
      <c r="Y707" s="28"/>
      <c r="Z707" s="28"/>
      <c r="AA707" s="31" t="str">
        <f t="shared" si="13"/>
        <v/>
      </c>
      <c r="AB707" s="29"/>
      <c r="AC707" s="29"/>
      <c r="AD707" s="29"/>
      <c r="AE707" s="27" t="s">
        <v>1923</v>
      </c>
      <c r="AF707" s="28" t="s">
        <v>54</v>
      </c>
      <c r="AG707" s="27" t="s">
        <v>1708</v>
      </c>
    </row>
    <row r="708" spans="1:33" s="32" customFormat="1" ht="76.5" x14ac:dyDescent="0.25">
      <c r="A708" s="25" t="s">
        <v>1684</v>
      </c>
      <c r="B708" s="26" t="s">
        <v>4346</v>
      </c>
      <c r="C708" s="27" t="s">
        <v>2195</v>
      </c>
      <c r="D708" s="27" t="s">
        <v>4388</v>
      </c>
      <c r="E708" s="26" t="s">
        <v>4404</v>
      </c>
      <c r="F708" s="28" t="s">
        <v>4504</v>
      </c>
      <c r="G708" s="38" t="s">
        <v>4527</v>
      </c>
      <c r="H708" s="36">
        <v>1656000000</v>
      </c>
      <c r="I708" s="36">
        <v>1656000000</v>
      </c>
      <c r="J708" s="28" t="s">
        <v>4423</v>
      </c>
      <c r="K708" s="28" t="s">
        <v>48</v>
      </c>
      <c r="L708" s="27" t="s">
        <v>1686</v>
      </c>
      <c r="M708" s="27" t="s">
        <v>104</v>
      </c>
      <c r="N708" s="27" t="s">
        <v>1701</v>
      </c>
      <c r="O708" s="27" t="s">
        <v>1688</v>
      </c>
      <c r="P708" s="28" t="s">
        <v>1829</v>
      </c>
      <c r="Q708" s="28" t="s">
        <v>2047</v>
      </c>
      <c r="R708" s="28" t="s">
        <v>2048</v>
      </c>
      <c r="S708" s="28"/>
      <c r="T708" s="28" t="s">
        <v>1978</v>
      </c>
      <c r="U708" s="29" t="s">
        <v>2150</v>
      </c>
      <c r="V708" s="29"/>
      <c r="W708" s="28"/>
      <c r="X708" s="30"/>
      <c r="Y708" s="28"/>
      <c r="Z708" s="28"/>
      <c r="AA708" s="31" t="str">
        <f t="shared" si="13"/>
        <v/>
      </c>
      <c r="AB708" s="29"/>
      <c r="AC708" s="29"/>
      <c r="AD708" s="29"/>
      <c r="AE708" s="27" t="s">
        <v>2187</v>
      </c>
      <c r="AF708" s="28" t="s">
        <v>1002</v>
      </c>
      <c r="AG708" s="27" t="s">
        <v>1699</v>
      </c>
    </row>
    <row r="709" spans="1:33" s="32" customFormat="1" ht="76.5" x14ac:dyDescent="0.25">
      <c r="A709" s="25" t="s">
        <v>1684</v>
      </c>
      <c r="B709" s="26">
        <v>81101510</v>
      </c>
      <c r="C709" s="27" t="s">
        <v>2196</v>
      </c>
      <c r="D709" s="27" t="s">
        <v>4388</v>
      </c>
      <c r="E709" s="26" t="s">
        <v>4404</v>
      </c>
      <c r="F709" s="26" t="s">
        <v>4523</v>
      </c>
      <c r="G709" s="38" t="s">
        <v>4527</v>
      </c>
      <c r="H709" s="36">
        <v>184000000</v>
      </c>
      <c r="I709" s="36">
        <v>184000000</v>
      </c>
      <c r="J709" s="28" t="s">
        <v>4423</v>
      </c>
      <c r="K709" s="28" t="s">
        <v>48</v>
      </c>
      <c r="L709" s="27" t="s">
        <v>1686</v>
      </c>
      <c r="M709" s="27" t="s">
        <v>104</v>
      </c>
      <c r="N709" s="27" t="s">
        <v>1701</v>
      </c>
      <c r="O709" s="27" t="s">
        <v>1688</v>
      </c>
      <c r="P709" s="28" t="s">
        <v>1829</v>
      </c>
      <c r="Q709" s="28" t="s">
        <v>2047</v>
      </c>
      <c r="R709" s="28" t="s">
        <v>2048</v>
      </c>
      <c r="S709" s="28"/>
      <c r="T709" s="28" t="s">
        <v>1978</v>
      </c>
      <c r="U709" s="29" t="s">
        <v>2150</v>
      </c>
      <c r="V709" s="29"/>
      <c r="W709" s="28"/>
      <c r="X709" s="30"/>
      <c r="Y709" s="28"/>
      <c r="Z709" s="28"/>
      <c r="AA709" s="31" t="str">
        <f t="shared" si="13"/>
        <v/>
      </c>
      <c r="AB709" s="29"/>
      <c r="AC709" s="29"/>
      <c r="AD709" s="29"/>
      <c r="AE709" s="27" t="s">
        <v>1923</v>
      </c>
      <c r="AF709" s="28" t="s">
        <v>54</v>
      </c>
      <c r="AG709" s="27" t="s">
        <v>1708</v>
      </c>
    </row>
    <row r="710" spans="1:33" s="32" customFormat="1" ht="76.5" x14ac:dyDescent="0.25">
      <c r="A710" s="25" t="s">
        <v>1684</v>
      </c>
      <c r="B710" s="26" t="s">
        <v>4346</v>
      </c>
      <c r="C710" s="27" t="s">
        <v>2197</v>
      </c>
      <c r="D710" s="27" t="s">
        <v>4388</v>
      </c>
      <c r="E710" s="26" t="s">
        <v>4404</v>
      </c>
      <c r="F710" s="28" t="s">
        <v>4504</v>
      </c>
      <c r="G710" s="38" t="s">
        <v>4527</v>
      </c>
      <c r="H710" s="36">
        <v>1656000000</v>
      </c>
      <c r="I710" s="36">
        <v>1656000000</v>
      </c>
      <c r="J710" s="28" t="s">
        <v>4423</v>
      </c>
      <c r="K710" s="28" t="s">
        <v>48</v>
      </c>
      <c r="L710" s="27" t="s">
        <v>1686</v>
      </c>
      <c r="M710" s="27" t="s">
        <v>104</v>
      </c>
      <c r="N710" s="27" t="s">
        <v>1701</v>
      </c>
      <c r="O710" s="27" t="s">
        <v>1688</v>
      </c>
      <c r="P710" s="28" t="s">
        <v>1829</v>
      </c>
      <c r="Q710" s="28" t="s">
        <v>2047</v>
      </c>
      <c r="R710" s="28" t="s">
        <v>2048</v>
      </c>
      <c r="S710" s="28"/>
      <c r="T710" s="28" t="s">
        <v>1978</v>
      </c>
      <c r="U710" s="29" t="s">
        <v>2150</v>
      </c>
      <c r="V710" s="29"/>
      <c r="W710" s="28"/>
      <c r="X710" s="30"/>
      <c r="Y710" s="28"/>
      <c r="Z710" s="28"/>
      <c r="AA710" s="31" t="str">
        <f t="shared" si="13"/>
        <v/>
      </c>
      <c r="AB710" s="29"/>
      <c r="AC710" s="29"/>
      <c r="AD710" s="29"/>
      <c r="AE710" s="27" t="s">
        <v>2187</v>
      </c>
      <c r="AF710" s="28" t="s">
        <v>1002</v>
      </c>
      <c r="AG710" s="27" t="s">
        <v>1699</v>
      </c>
    </row>
    <row r="711" spans="1:33" s="32" customFormat="1" ht="76.5" x14ac:dyDescent="0.25">
      <c r="A711" s="25" t="s">
        <v>1684</v>
      </c>
      <c r="B711" s="26">
        <v>81101510</v>
      </c>
      <c r="C711" s="27" t="s">
        <v>2198</v>
      </c>
      <c r="D711" s="27" t="s">
        <v>4388</v>
      </c>
      <c r="E711" s="26" t="s">
        <v>4404</v>
      </c>
      <c r="F711" s="26" t="s">
        <v>4523</v>
      </c>
      <c r="G711" s="38" t="s">
        <v>4527</v>
      </c>
      <c r="H711" s="36">
        <v>184000000</v>
      </c>
      <c r="I711" s="36">
        <v>184000000</v>
      </c>
      <c r="J711" s="28" t="s">
        <v>4423</v>
      </c>
      <c r="K711" s="28" t="s">
        <v>48</v>
      </c>
      <c r="L711" s="27" t="s">
        <v>1686</v>
      </c>
      <c r="M711" s="27" t="s">
        <v>104</v>
      </c>
      <c r="N711" s="27" t="s">
        <v>1701</v>
      </c>
      <c r="O711" s="27" t="s">
        <v>1688</v>
      </c>
      <c r="P711" s="28" t="s">
        <v>1829</v>
      </c>
      <c r="Q711" s="28" t="s">
        <v>2047</v>
      </c>
      <c r="R711" s="28" t="s">
        <v>2048</v>
      </c>
      <c r="S711" s="28"/>
      <c r="T711" s="28" t="s">
        <v>1978</v>
      </c>
      <c r="U711" s="29" t="s">
        <v>2150</v>
      </c>
      <c r="V711" s="29"/>
      <c r="W711" s="28"/>
      <c r="X711" s="30"/>
      <c r="Y711" s="28"/>
      <c r="Z711" s="28"/>
      <c r="AA711" s="31" t="str">
        <f t="shared" si="13"/>
        <v/>
      </c>
      <c r="AB711" s="29"/>
      <c r="AC711" s="29"/>
      <c r="AD711" s="29"/>
      <c r="AE711" s="27" t="s">
        <v>1923</v>
      </c>
      <c r="AF711" s="28" t="s">
        <v>54</v>
      </c>
      <c r="AG711" s="27" t="s">
        <v>1708</v>
      </c>
    </row>
    <row r="712" spans="1:33" s="32" customFormat="1" ht="76.5" x14ac:dyDescent="0.25">
      <c r="A712" s="25" t="s">
        <v>1684</v>
      </c>
      <c r="B712" s="26" t="s">
        <v>4346</v>
      </c>
      <c r="C712" s="27" t="s">
        <v>2199</v>
      </c>
      <c r="D712" s="27" t="s">
        <v>4388</v>
      </c>
      <c r="E712" s="26" t="s">
        <v>4404</v>
      </c>
      <c r="F712" s="28" t="s">
        <v>4504</v>
      </c>
      <c r="G712" s="38" t="s">
        <v>4527</v>
      </c>
      <c r="H712" s="36">
        <v>1656000000</v>
      </c>
      <c r="I712" s="36">
        <v>1656000000</v>
      </c>
      <c r="J712" s="28" t="s">
        <v>4423</v>
      </c>
      <c r="K712" s="28" t="s">
        <v>48</v>
      </c>
      <c r="L712" s="27" t="s">
        <v>1686</v>
      </c>
      <c r="M712" s="27" t="s">
        <v>104</v>
      </c>
      <c r="N712" s="27" t="s">
        <v>1701</v>
      </c>
      <c r="O712" s="27" t="s">
        <v>1688</v>
      </c>
      <c r="P712" s="28" t="s">
        <v>1829</v>
      </c>
      <c r="Q712" s="28" t="s">
        <v>2047</v>
      </c>
      <c r="R712" s="28" t="s">
        <v>2048</v>
      </c>
      <c r="S712" s="28"/>
      <c r="T712" s="28" t="s">
        <v>1978</v>
      </c>
      <c r="U712" s="29" t="s">
        <v>2150</v>
      </c>
      <c r="V712" s="29"/>
      <c r="W712" s="28"/>
      <c r="X712" s="30"/>
      <c r="Y712" s="28"/>
      <c r="Z712" s="28"/>
      <c r="AA712" s="31" t="str">
        <f t="shared" si="13"/>
        <v/>
      </c>
      <c r="AB712" s="29"/>
      <c r="AC712" s="29"/>
      <c r="AD712" s="29"/>
      <c r="AE712" s="27" t="s">
        <v>2187</v>
      </c>
      <c r="AF712" s="28" t="s">
        <v>1002</v>
      </c>
      <c r="AG712" s="27" t="s">
        <v>1699</v>
      </c>
    </row>
    <row r="713" spans="1:33" s="32" customFormat="1" ht="76.5" x14ac:dyDescent="0.25">
      <c r="A713" s="25" t="s">
        <v>1684</v>
      </c>
      <c r="B713" s="26">
        <v>81101510</v>
      </c>
      <c r="C713" s="27" t="s">
        <v>2200</v>
      </c>
      <c r="D713" s="27" t="s">
        <v>4388</v>
      </c>
      <c r="E713" s="26" t="s">
        <v>4404</v>
      </c>
      <c r="F713" s="26" t="s">
        <v>4523</v>
      </c>
      <c r="G713" s="38" t="s">
        <v>4527</v>
      </c>
      <c r="H713" s="36">
        <v>184000000</v>
      </c>
      <c r="I713" s="36">
        <v>184000000</v>
      </c>
      <c r="J713" s="28" t="s">
        <v>4423</v>
      </c>
      <c r="K713" s="28" t="s">
        <v>48</v>
      </c>
      <c r="L713" s="27" t="s">
        <v>1686</v>
      </c>
      <c r="M713" s="27" t="s">
        <v>104</v>
      </c>
      <c r="N713" s="27" t="s">
        <v>1701</v>
      </c>
      <c r="O713" s="27" t="s">
        <v>1688</v>
      </c>
      <c r="P713" s="28" t="s">
        <v>1829</v>
      </c>
      <c r="Q713" s="28" t="s">
        <v>2047</v>
      </c>
      <c r="R713" s="28" t="s">
        <v>2048</v>
      </c>
      <c r="S713" s="28"/>
      <c r="T713" s="28" t="s">
        <v>1978</v>
      </c>
      <c r="U713" s="29" t="s">
        <v>2150</v>
      </c>
      <c r="V713" s="29"/>
      <c r="W713" s="28"/>
      <c r="X713" s="30"/>
      <c r="Y713" s="28"/>
      <c r="Z713" s="28"/>
      <c r="AA713" s="31" t="str">
        <f t="shared" si="13"/>
        <v/>
      </c>
      <c r="AB713" s="29"/>
      <c r="AC713" s="29"/>
      <c r="AD713" s="29"/>
      <c r="AE713" s="27" t="s">
        <v>1923</v>
      </c>
      <c r="AF713" s="28" t="s">
        <v>54</v>
      </c>
      <c r="AG713" s="27" t="s">
        <v>1708</v>
      </c>
    </row>
    <row r="714" spans="1:33" s="32" customFormat="1" ht="76.5" x14ac:dyDescent="0.25">
      <c r="A714" s="25" t="s">
        <v>1684</v>
      </c>
      <c r="B714" s="26" t="s">
        <v>4346</v>
      </c>
      <c r="C714" s="27" t="s">
        <v>2201</v>
      </c>
      <c r="D714" s="27" t="s">
        <v>4388</v>
      </c>
      <c r="E714" s="26" t="s">
        <v>4404</v>
      </c>
      <c r="F714" s="28" t="s">
        <v>4504</v>
      </c>
      <c r="G714" s="38" t="s">
        <v>4527</v>
      </c>
      <c r="H714" s="36">
        <v>1656000000</v>
      </c>
      <c r="I714" s="36">
        <v>1656000000</v>
      </c>
      <c r="J714" s="28" t="s">
        <v>4423</v>
      </c>
      <c r="K714" s="28" t="s">
        <v>48</v>
      </c>
      <c r="L714" s="27" t="s">
        <v>1686</v>
      </c>
      <c r="M714" s="27" t="s">
        <v>104</v>
      </c>
      <c r="N714" s="27" t="s">
        <v>1701</v>
      </c>
      <c r="O714" s="27" t="s">
        <v>1688</v>
      </c>
      <c r="P714" s="28" t="s">
        <v>1829</v>
      </c>
      <c r="Q714" s="28" t="s">
        <v>2047</v>
      </c>
      <c r="R714" s="28" t="s">
        <v>2048</v>
      </c>
      <c r="S714" s="28"/>
      <c r="T714" s="28" t="s">
        <v>1978</v>
      </c>
      <c r="U714" s="29" t="s">
        <v>2150</v>
      </c>
      <c r="V714" s="29"/>
      <c r="W714" s="28"/>
      <c r="X714" s="30"/>
      <c r="Y714" s="28"/>
      <c r="Z714" s="28"/>
      <c r="AA714" s="31" t="str">
        <f t="shared" si="13"/>
        <v/>
      </c>
      <c r="AB714" s="29"/>
      <c r="AC714" s="29"/>
      <c r="AD714" s="29"/>
      <c r="AE714" s="27" t="s">
        <v>2187</v>
      </c>
      <c r="AF714" s="28" t="s">
        <v>1002</v>
      </c>
      <c r="AG714" s="27" t="s">
        <v>1699</v>
      </c>
    </row>
    <row r="715" spans="1:33" s="32" customFormat="1" ht="76.5" x14ac:dyDescent="0.25">
      <c r="A715" s="25" t="s">
        <v>1684</v>
      </c>
      <c r="B715" s="26">
        <v>81101510</v>
      </c>
      <c r="C715" s="27" t="s">
        <v>2202</v>
      </c>
      <c r="D715" s="27" t="s">
        <v>4388</v>
      </c>
      <c r="E715" s="26" t="s">
        <v>4404</v>
      </c>
      <c r="F715" s="26" t="s">
        <v>4523</v>
      </c>
      <c r="G715" s="38" t="s">
        <v>4527</v>
      </c>
      <c r="H715" s="36">
        <v>184000000</v>
      </c>
      <c r="I715" s="36">
        <v>184000000</v>
      </c>
      <c r="J715" s="28" t="s">
        <v>4423</v>
      </c>
      <c r="K715" s="28" t="s">
        <v>48</v>
      </c>
      <c r="L715" s="27" t="s">
        <v>1686</v>
      </c>
      <c r="M715" s="27" t="s">
        <v>104</v>
      </c>
      <c r="N715" s="27" t="s">
        <v>1701</v>
      </c>
      <c r="O715" s="27" t="s">
        <v>1688</v>
      </c>
      <c r="P715" s="28" t="s">
        <v>1829</v>
      </c>
      <c r="Q715" s="28" t="s">
        <v>2047</v>
      </c>
      <c r="R715" s="28" t="s">
        <v>2048</v>
      </c>
      <c r="S715" s="28"/>
      <c r="T715" s="28" t="s">
        <v>1978</v>
      </c>
      <c r="U715" s="29" t="s">
        <v>2150</v>
      </c>
      <c r="V715" s="29"/>
      <c r="W715" s="28"/>
      <c r="X715" s="30"/>
      <c r="Y715" s="28"/>
      <c r="Z715" s="28"/>
      <c r="AA715" s="31" t="str">
        <f t="shared" si="13"/>
        <v/>
      </c>
      <c r="AB715" s="29"/>
      <c r="AC715" s="29"/>
      <c r="AD715" s="29"/>
      <c r="AE715" s="27" t="s">
        <v>1923</v>
      </c>
      <c r="AF715" s="28" t="s">
        <v>54</v>
      </c>
      <c r="AG715" s="27" t="s">
        <v>1708</v>
      </c>
    </row>
    <row r="716" spans="1:33" s="32" customFormat="1" ht="76.5" x14ac:dyDescent="0.25">
      <c r="A716" s="25" t="s">
        <v>1684</v>
      </c>
      <c r="B716" s="26" t="s">
        <v>4346</v>
      </c>
      <c r="C716" s="27" t="s">
        <v>2203</v>
      </c>
      <c r="D716" s="27" t="s">
        <v>4388</v>
      </c>
      <c r="E716" s="26" t="s">
        <v>4404</v>
      </c>
      <c r="F716" s="28" t="s">
        <v>4504</v>
      </c>
      <c r="G716" s="38" t="s">
        <v>4527</v>
      </c>
      <c r="H716" s="36">
        <v>1656000000</v>
      </c>
      <c r="I716" s="36">
        <v>1656000000</v>
      </c>
      <c r="J716" s="28" t="s">
        <v>4423</v>
      </c>
      <c r="K716" s="28" t="s">
        <v>48</v>
      </c>
      <c r="L716" s="27" t="s">
        <v>1686</v>
      </c>
      <c r="M716" s="27" t="s">
        <v>104</v>
      </c>
      <c r="N716" s="27" t="s">
        <v>1701</v>
      </c>
      <c r="O716" s="27" t="s">
        <v>1688</v>
      </c>
      <c r="P716" s="28" t="s">
        <v>1829</v>
      </c>
      <c r="Q716" s="28" t="s">
        <v>2047</v>
      </c>
      <c r="R716" s="28" t="s">
        <v>2048</v>
      </c>
      <c r="S716" s="28"/>
      <c r="T716" s="28" t="s">
        <v>1978</v>
      </c>
      <c r="U716" s="29" t="s">
        <v>2150</v>
      </c>
      <c r="V716" s="29"/>
      <c r="W716" s="28"/>
      <c r="X716" s="30"/>
      <c r="Y716" s="28"/>
      <c r="Z716" s="28"/>
      <c r="AA716" s="31" t="str">
        <f t="shared" si="13"/>
        <v/>
      </c>
      <c r="AB716" s="29"/>
      <c r="AC716" s="29"/>
      <c r="AD716" s="29"/>
      <c r="AE716" s="27" t="s">
        <v>2187</v>
      </c>
      <c r="AF716" s="28" t="s">
        <v>1002</v>
      </c>
      <c r="AG716" s="27" t="s">
        <v>1699</v>
      </c>
    </row>
    <row r="717" spans="1:33" s="32" customFormat="1" ht="76.5" x14ac:dyDescent="0.25">
      <c r="A717" s="25" t="s">
        <v>1684</v>
      </c>
      <c r="B717" s="26">
        <v>81101510</v>
      </c>
      <c r="C717" s="27" t="s">
        <v>2204</v>
      </c>
      <c r="D717" s="27" t="s">
        <v>4388</v>
      </c>
      <c r="E717" s="26" t="s">
        <v>4404</v>
      </c>
      <c r="F717" s="26" t="s">
        <v>4523</v>
      </c>
      <c r="G717" s="38" t="s">
        <v>4527</v>
      </c>
      <c r="H717" s="36">
        <v>184000000</v>
      </c>
      <c r="I717" s="36">
        <v>184000000</v>
      </c>
      <c r="J717" s="28" t="s">
        <v>4423</v>
      </c>
      <c r="K717" s="28" t="s">
        <v>48</v>
      </c>
      <c r="L717" s="27" t="s">
        <v>1686</v>
      </c>
      <c r="M717" s="27" t="s">
        <v>104</v>
      </c>
      <c r="N717" s="27" t="s">
        <v>1701</v>
      </c>
      <c r="O717" s="27" t="s">
        <v>1688</v>
      </c>
      <c r="P717" s="28" t="s">
        <v>1829</v>
      </c>
      <c r="Q717" s="28" t="s">
        <v>2047</v>
      </c>
      <c r="R717" s="28" t="s">
        <v>2048</v>
      </c>
      <c r="S717" s="28"/>
      <c r="T717" s="28" t="s">
        <v>1978</v>
      </c>
      <c r="U717" s="29" t="s">
        <v>2150</v>
      </c>
      <c r="V717" s="29"/>
      <c r="W717" s="28"/>
      <c r="X717" s="30"/>
      <c r="Y717" s="28"/>
      <c r="Z717" s="28"/>
      <c r="AA717" s="31" t="str">
        <f t="shared" ref="AA717:AA780" si="15">+IF(AND(W717="",X717="",Y717="",Z717=""),"",IF(AND(W717&lt;&gt;"",X717="",Y717="",Z717=""),0%,IF(AND(W717&lt;&gt;"",X717&lt;&gt;"",Y717="",Z717=""),33%,IF(AND(W717&lt;&gt;"",X717&lt;&gt;"",Y717&lt;&gt;"",Z717=""),66%,IF(AND(W717&lt;&gt;"",X717&lt;&gt;"",Y717&lt;&gt;"",Z717&lt;&gt;""),100%,"Información incompleta")))))</f>
        <v/>
      </c>
      <c r="AB717" s="29"/>
      <c r="AC717" s="29"/>
      <c r="AD717" s="29"/>
      <c r="AE717" s="27" t="s">
        <v>1923</v>
      </c>
      <c r="AF717" s="28" t="s">
        <v>54</v>
      </c>
      <c r="AG717" s="27" t="s">
        <v>1708</v>
      </c>
    </row>
    <row r="718" spans="1:33" s="32" customFormat="1" ht="76.5" x14ac:dyDescent="0.25">
      <c r="A718" s="25" t="s">
        <v>1684</v>
      </c>
      <c r="B718" s="26" t="s">
        <v>4346</v>
      </c>
      <c r="C718" s="27" t="s">
        <v>2205</v>
      </c>
      <c r="D718" s="27" t="s">
        <v>4388</v>
      </c>
      <c r="E718" s="26" t="s">
        <v>4404</v>
      </c>
      <c r="F718" s="28" t="s">
        <v>4504</v>
      </c>
      <c r="G718" s="38" t="s">
        <v>4527</v>
      </c>
      <c r="H718" s="36">
        <v>1656000000</v>
      </c>
      <c r="I718" s="36">
        <v>1656000000</v>
      </c>
      <c r="J718" s="28" t="s">
        <v>4423</v>
      </c>
      <c r="K718" s="28" t="s">
        <v>48</v>
      </c>
      <c r="L718" s="27" t="s">
        <v>1686</v>
      </c>
      <c r="M718" s="27" t="s">
        <v>104</v>
      </c>
      <c r="N718" s="27" t="s">
        <v>1701</v>
      </c>
      <c r="O718" s="27" t="s">
        <v>1688</v>
      </c>
      <c r="P718" s="28" t="s">
        <v>1829</v>
      </c>
      <c r="Q718" s="28" t="s">
        <v>2047</v>
      </c>
      <c r="R718" s="28" t="s">
        <v>2048</v>
      </c>
      <c r="S718" s="28"/>
      <c r="T718" s="28" t="s">
        <v>1978</v>
      </c>
      <c r="U718" s="29" t="s">
        <v>2150</v>
      </c>
      <c r="V718" s="29"/>
      <c r="W718" s="28"/>
      <c r="X718" s="30"/>
      <c r="Y718" s="28"/>
      <c r="Z718" s="28"/>
      <c r="AA718" s="31" t="str">
        <f t="shared" si="15"/>
        <v/>
      </c>
      <c r="AB718" s="29"/>
      <c r="AC718" s="29"/>
      <c r="AD718" s="29"/>
      <c r="AE718" s="27" t="s">
        <v>2187</v>
      </c>
      <c r="AF718" s="28" t="s">
        <v>1002</v>
      </c>
      <c r="AG718" s="27" t="s">
        <v>1699</v>
      </c>
    </row>
    <row r="719" spans="1:33" s="32" customFormat="1" ht="76.5" x14ac:dyDescent="0.25">
      <c r="A719" s="25" t="s">
        <v>1684</v>
      </c>
      <c r="B719" s="26">
        <v>81101510</v>
      </c>
      <c r="C719" s="27" t="s">
        <v>2206</v>
      </c>
      <c r="D719" s="27" t="s">
        <v>4388</v>
      </c>
      <c r="E719" s="26" t="s">
        <v>4404</v>
      </c>
      <c r="F719" s="26" t="s">
        <v>4523</v>
      </c>
      <c r="G719" s="38" t="s">
        <v>4527</v>
      </c>
      <c r="H719" s="36">
        <v>184000000</v>
      </c>
      <c r="I719" s="36">
        <v>184000000</v>
      </c>
      <c r="J719" s="28" t="s">
        <v>4423</v>
      </c>
      <c r="K719" s="28" t="s">
        <v>48</v>
      </c>
      <c r="L719" s="27" t="s">
        <v>1686</v>
      </c>
      <c r="M719" s="27" t="s">
        <v>104</v>
      </c>
      <c r="N719" s="27" t="s">
        <v>1701</v>
      </c>
      <c r="O719" s="27" t="s">
        <v>1688</v>
      </c>
      <c r="P719" s="28" t="s">
        <v>1829</v>
      </c>
      <c r="Q719" s="28" t="s">
        <v>2047</v>
      </c>
      <c r="R719" s="28" t="s">
        <v>2048</v>
      </c>
      <c r="S719" s="28"/>
      <c r="T719" s="28" t="s">
        <v>1978</v>
      </c>
      <c r="U719" s="29" t="s">
        <v>2150</v>
      </c>
      <c r="V719" s="29"/>
      <c r="W719" s="28"/>
      <c r="X719" s="30"/>
      <c r="Y719" s="28"/>
      <c r="Z719" s="28"/>
      <c r="AA719" s="31" t="str">
        <f t="shared" si="15"/>
        <v/>
      </c>
      <c r="AB719" s="29"/>
      <c r="AC719" s="29"/>
      <c r="AD719" s="29"/>
      <c r="AE719" s="27" t="s">
        <v>1923</v>
      </c>
      <c r="AF719" s="28" t="s">
        <v>54</v>
      </c>
      <c r="AG719" s="27" t="s">
        <v>1708</v>
      </c>
    </row>
    <row r="720" spans="1:33" s="32" customFormat="1" ht="76.5" x14ac:dyDescent="0.25">
      <c r="A720" s="25" t="s">
        <v>1684</v>
      </c>
      <c r="B720" s="26" t="s">
        <v>4346</v>
      </c>
      <c r="C720" s="27" t="s">
        <v>2207</v>
      </c>
      <c r="D720" s="27" t="s">
        <v>4388</v>
      </c>
      <c r="E720" s="26" t="s">
        <v>4404</v>
      </c>
      <c r="F720" s="28" t="s">
        <v>4504</v>
      </c>
      <c r="G720" s="38" t="s">
        <v>4527</v>
      </c>
      <c r="H720" s="36">
        <v>1656000000</v>
      </c>
      <c r="I720" s="36">
        <v>1656000000</v>
      </c>
      <c r="J720" s="28" t="s">
        <v>4423</v>
      </c>
      <c r="K720" s="28" t="s">
        <v>48</v>
      </c>
      <c r="L720" s="27" t="s">
        <v>1686</v>
      </c>
      <c r="M720" s="27" t="s">
        <v>104</v>
      </c>
      <c r="N720" s="27" t="s">
        <v>1701</v>
      </c>
      <c r="O720" s="27" t="s">
        <v>1688</v>
      </c>
      <c r="P720" s="28" t="s">
        <v>1829</v>
      </c>
      <c r="Q720" s="28" t="s">
        <v>2047</v>
      </c>
      <c r="R720" s="28" t="s">
        <v>2048</v>
      </c>
      <c r="S720" s="28"/>
      <c r="T720" s="28" t="s">
        <v>1978</v>
      </c>
      <c r="U720" s="29" t="s">
        <v>2150</v>
      </c>
      <c r="V720" s="29"/>
      <c r="W720" s="28"/>
      <c r="X720" s="30"/>
      <c r="Y720" s="28"/>
      <c r="Z720" s="28"/>
      <c r="AA720" s="31" t="str">
        <f t="shared" si="15"/>
        <v/>
      </c>
      <c r="AB720" s="29"/>
      <c r="AC720" s="29"/>
      <c r="AD720" s="29"/>
      <c r="AE720" s="27" t="s">
        <v>2187</v>
      </c>
      <c r="AF720" s="28" t="s">
        <v>1002</v>
      </c>
      <c r="AG720" s="27" t="s">
        <v>1699</v>
      </c>
    </row>
    <row r="721" spans="1:33" s="32" customFormat="1" ht="76.5" x14ac:dyDescent="0.25">
      <c r="A721" s="25" t="s">
        <v>1684</v>
      </c>
      <c r="B721" s="26">
        <v>81101510</v>
      </c>
      <c r="C721" s="27" t="s">
        <v>2208</v>
      </c>
      <c r="D721" s="27" t="s">
        <v>4388</v>
      </c>
      <c r="E721" s="26" t="s">
        <v>4404</v>
      </c>
      <c r="F721" s="26" t="s">
        <v>4523</v>
      </c>
      <c r="G721" s="38" t="s">
        <v>4527</v>
      </c>
      <c r="H721" s="36">
        <v>184000000</v>
      </c>
      <c r="I721" s="36">
        <v>184000000</v>
      </c>
      <c r="J721" s="28" t="s">
        <v>4423</v>
      </c>
      <c r="K721" s="28" t="s">
        <v>48</v>
      </c>
      <c r="L721" s="27" t="s">
        <v>1686</v>
      </c>
      <c r="M721" s="27" t="s">
        <v>104</v>
      </c>
      <c r="N721" s="27" t="s">
        <v>1701</v>
      </c>
      <c r="O721" s="27" t="s">
        <v>1688</v>
      </c>
      <c r="P721" s="28" t="s">
        <v>1829</v>
      </c>
      <c r="Q721" s="28" t="s">
        <v>2047</v>
      </c>
      <c r="R721" s="28" t="s">
        <v>2048</v>
      </c>
      <c r="S721" s="28"/>
      <c r="T721" s="28" t="s">
        <v>1978</v>
      </c>
      <c r="U721" s="29" t="s">
        <v>2150</v>
      </c>
      <c r="V721" s="29"/>
      <c r="W721" s="28"/>
      <c r="X721" s="30"/>
      <c r="Y721" s="28"/>
      <c r="Z721" s="28"/>
      <c r="AA721" s="31" t="str">
        <f t="shared" si="15"/>
        <v/>
      </c>
      <c r="AB721" s="29"/>
      <c r="AC721" s="29"/>
      <c r="AD721" s="29"/>
      <c r="AE721" s="27" t="s">
        <v>1923</v>
      </c>
      <c r="AF721" s="28" t="s">
        <v>54</v>
      </c>
      <c r="AG721" s="27" t="s">
        <v>1708</v>
      </c>
    </row>
    <row r="722" spans="1:33" s="32" customFormat="1" ht="76.5" x14ac:dyDescent="0.25">
      <c r="A722" s="25" t="s">
        <v>1684</v>
      </c>
      <c r="B722" s="26" t="s">
        <v>4346</v>
      </c>
      <c r="C722" s="27" t="s">
        <v>2209</v>
      </c>
      <c r="D722" s="27" t="s">
        <v>4388</v>
      </c>
      <c r="E722" s="26" t="s">
        <v>4404</v>
      </c>
      <c r="F722" s="28" t="s">
        <v>4504</v>
      </c>
      <c r="G722" s="38" t="s">
        <v>4527</v>
      </c>
      <c r="H722" s="36">
        <v>1656000000</v>
      </c>
      <c r="I722" s="36">
        <v>1656000000</v>
      </c>
      <c r="J722" s="28" t="s">
        <v>4423</v>
      </c>
      <c r="K722" s="28" t="s">
        <v>48</v>
      </c>
      <c r="L722" s="27" t="s">
        <v>1686</v>
      </c>
      <c r="M722" s="27" t="s">
        <v>104</v>
      </c>
      <c r="N722" s="27" t="s">
        <v>1701</v>
      </c>
      <c r="O722" s="27" t="s">
        <v>1688</v>
      </c>
      <c r="P722" s="28" t="s">
        <v>1829</v>
      </c>
      <c r="Q722" s="28" t="s">
        <v>2047</v>
      </c>
      <c r="R722" s="28" t="s">
        <v>2048</v>
      </c>
      <c r="S722" s="28"/>
      <c r="T722" s="28" t="s">
        <v>1978</v>
      </c>
      <c r="U722" s="29" t="s">
        <v>2150</v>
      </c>
      <c r="V722" s="29"/>
      <c r="W722" s="28"/>
      <c r="X722" s="30"/>
      <c r="Y722" s="28"/>
      <c r="Z722" s="28"/>
      <c r="AA722" s="31" t="str">
        <f t="shared" si="15"/>
        <v/>
      </c>
      <c r="AB722" s="29"/>
      <c r="AC722" s="29"/>
      <c r="AD722" s="29"/>
      <c r="AE722" s="27" t="s">
        <v>2187</v>
      </c>
      <c r="AF722" s="28" t="s">
        <v>1002</v>
      </c>
      <c r="AG722" s="27" t="s">
        <v>1699</v>
      </c>
    </row>
    <row r="723" spans="1:33" s="32" customFormat="1" ht="76.5" x14ac:dyDescent="0.25">
      <c r="A723" s="25" t="s">
        <v>1684</v>
      </c>
      <c r="B723" s="26">
        <v>81101510</v>
      </c>
      <c r="C723" s="27" t="s">
        <v>2210</v>
      </c>
      <c r="D723" s="27" t="s">
        <v>4388</v>
      </c>
      <c r="E723" s="26" t="s">
        <v>4404</v>
      </c>
      <c r="F723" s="26" t="s">
        <v>4523</v>
      </c>
      <c r="G723" s="38" t="s">
        <v>4527</v>
      </c>
      <c r="H723" s="36">
        <v>184000000</v>
      </c>
      <c r="I723" s="36">
        <v>184000000</v>
      </c>
      <c r="J723" s="28" t="s">
        <v>4423</v>
      </c>
      <c r="K723" s="28" t="s">
        <v>48</v>
      </c>
      <c r="L723" s="27" t="s">
        <v>1686</v>
      </c>
      <c r="M723" s="27" t="s">
        <v>104</v>
      </c>
      <c r="N723" s="27" t="s">
        <v>1701</v>
      </c>
      <c r="O723" s="27" t="s">
        <v>1688</v>
      </c>
      <c r="P723" s="28" t="s">
        <v>1829</v>
      </c>
      <c r="Q723" s="28" t="s">
        <v>2047</v>
      </c>
      <c r="R723" s="28" t="s">
        <v>2048</v>
      </c>
      <c r="S723" s="28"/>
      <c r="T723" s="28" t="s">
        <v>1978</v>
      </c>
      <c r="U723" s="29" t="s">
        <v>2150</v>
      </c>
      <c r="V723" s="29"/>
      <c r="W723" s="28"/>
      <c r="X723" s="30"/>
      <c r="Y723" s="28"/>
      <c r="Z723" s="28"/>
      <c r="AA723" s="31" t="str">
        <f t="shared" si="15"/>
        <v/>
      </c>
      <c r="AB723" s="29"/>
      <c r="AC723" s="29"/>
      <c r="AD723" s="29"/>
      <c r="AE723" s="27" t="s">
        <v>1923</v>
      </c>
      <c r="AF723" s="28" t="s">
        <v>54</v>
      </c>
      <c r="AG723" s="27" t="s">
        <v>1708</v>
      </c>
    </row>
    <row r="724" spans="1:33" s="32" customFormat="1" ht="76.5" x14ac:dyDescent="0.25">
      <c r="A724" s="25" t="s">
        <v>1684</v>
      </c>
      <c r="B724" s="26" t="s">
        <v>4346</v>
      </c>
      <c r="C724" s="27" t="s">
        <v>2211</v>
      </c>
      <c r="D724" s="27" t="s">
        <v>4388</v>
      </c>
      <c r="E724" s="26" t="s">
        <v>4404</v>
      </c>
      <c r="F724" s="28" t="s">
        <v>4504</v>
      </c>
      <c r="G724" s="38" t="s">
        <v>4527</v>
      </c>
      <c r="H724" s="36">
        <v>1656000000</v>
      </c>
      <c r="I724" s="36">
        <v>1656000000</v>
      </c>
      <c r="J724" s="28" t="s">
        <v>4423</v>
      </c>
      <c r="K724" s="28" t="s">
        <v>48</v>
      </c>
      <c r="L724" s="27" t="s">
        <v>1686</v>
      </c>
      <c r="M724" s="27" t="s">
        <v>104</v>
      </c>
      <c r="N724" s="27" t="s">
        <v>1701</v>
      </c>
      <c r="O724" s="27" t="s">
        <v>1688</v>
      </c>
      <c r="P724" s="28" t="s">
        <v>1829</v>
      </c>
      <c r="Q724" s="28" t="s">
        <v>2047</v>
      </c>
      <c r="R724" s="28" t="s">
        <v>2048</v>
      </c>
      <c r="S724" s="28"/>
      <c r="T724" s="28" t="s">
        <v>1978</v>
      </c>
      <c r="U724" s="29" t="s">
        <v>2150</v>
      </c>
      <c r="V724" s="29"/>
      <c r="W724" s="28"/>
      <c r="X724" s="30"/>
      <c r="Y724" s="28"/>
      <c r="Z724" s="28"/>
      <c r="AA724" s="31" t="str">
        <f t="shared" si="15"/>
        <v/>
      </c>
      <c r="AB724" s="29"/>
      <c r="AC724" s="29"/>
      <c r="AD724" s="29"/>
      <c r="AE724" s="27" t="s">
        <v>2187</v>
      </c>
      <c r="AF724" s="28" t="s">
        <v>1002</v>
      </c>
      <c r="AG724" s="27" t="s">
        <v>1699</v>
      </c>
    </row>
    <row r="725" spans="1:33" s="32" customFormat="1" ht="76.5" x14ac:dyDescent="0.25">
      <c r="A725" s="25" t="s">
        <v>1684</v>
      </c>
      <c r="B725" s="26">
        <v>81101510</v>
      </c>
      <c r="C725" s="27" t="s">
        <v>2212</v>
      </c>
      <c r="D725" s="27" t="s">
        <v>4388</v>
      </c>
      <c r="E725" s="26" t="s">
        <v>4404</v>
      </c>
      <c r="F725" s="26" t="s">
        <v>4523</v>
      </c>
      <c r="G725" s="38" t="s">
        <v>4527</v>
      </c>
      <c r="H725" s="36">
        <v>184000000</v>
      </c>
      <c r="I725" s="36">
        <v>184000000</v>
      </c>
      <c r="J725" s="28" t="s">
        <v>4423</v>
      </c>
      <c r="K725" s="28" t="s">
        <v>48</v>
      </c>
      <c r="L725" s="27" t="s">
        <v>1686</v>
      </c>
      <c r="M725" s="27" t="s">
        <v>104</v>
      </c>
      <c r="N725" s="27" t="s">
        <v>1701</v>
      </c>
      <c r="O725" s="27" t="s">
        <v>1688</v>
      </c>
      <c r="P725" s="28" t="s">
        <v>1829</v>
      </c>
      <c r="Q725" s="28" t="s">
        <v>2047</v>
      </c>
      <c r="R725" s="28" t="s">
        <v>2048</v>
      </c>
      <c r="S725" s="28"/>
      <c r="T725" s="28" t="s">
        <v>1978</v>
      </c>
      <c r="U725" s="29" t="s">
        <v>2150</v>
      </c>
      <c r="V725" s="29"/>
      <c r="W725" s="28"/>
      <c r="X725" s="30"/>
      <c r="Y725" s="28"/>
      <c r="Z725" s="28"/>
      <c r="AA725" s="31" t="str">
        <f t="shared" si="15"/>
        <v/>
      </c>
      <c r="AB725" s="29"/>
      <c r="AC725" s="29"/>
      <c r="AD725" s="29"/>
      <c r="AE725" s="27" t="s">
        <v>1923</v>
      </c>
      <c r="AF725" s="28" t="s">
        <v>54</v>
      </c>
      <c r="AG725" s="27" t="s">
        <v>1708</v>
      </c>
    </row>
    <row r="726" spans="1:33" s="32" customFormat="1" ht="76.5" x14ac:dyDescent="0.25">
      <c r="A726" s="25" t="s">
        <v>1684</v>
      </c>
      <c r="B726" s="26" t="s">
        <v>4346</v>
      </c>
      <c r="C726" s="27" t="s">
        <v>2213</v>
      </c>
      <c r="D726" s="27" t="s">
        <v>4388</v>
      </c>
      <c r="E726" s="26" t="s">
        <v>4404</v>
      </c>
      <c r="F726" s="28" t="s">
        <v>4504</v>
      </c>
      <c r="G726" s="38" t="s">
        <v>4527</v>
      </c>
      <c r="H726" s="36">
        <v>1656000000</v>
      </c>
      <c r="I726" s="36">
        <v>1656000000</v>
      </c>
      <c r="J726" s="28" t="s">
        <v>4423</v>
      </c>
      <c r="K726" s="28" t="s">
        <v>48</v>
      </c>
      <c r="L726" s="27" t="s">
        <v>1686</v>
      </c>
      <c r="M726" s="27" t="s">
        <v>104</v>
      </c>
      <c r="N726" s="27" t="s">
        <v>1701</v>
      </c>
      <c r="O726" s="27" t="s">
        <v>1688</v>
      </c>
      <c r="P726" s="28" t="s">
        <v>1829</v>
      </c>
      <c r="Q726" s="28" t="s">
        <v>2047</v>
      </c>
      <c r="R726" s="28" t="s">
        <v>2048</v>
      </c>
      <c r="S726" s="28"/>
      <c r="T726" s="28" t="s">
        <v>1978</v>
      </c>
      <c r="U726" s="29" t="s">
        <v>2150</v>
      </c>
      <c r="V726" s="29"/>
      <c r="W726" s="28"/>
      <c r="X726" s="30"/>
      <c r="Y726" s="28"/>
      <c r="Z726" s="28"/>
      <c r="AA726" s="31" t="str">
        <f t="shared" si="15"/>
        <v/>
      </c>
      <c r="AB726" s="29"/>
      <c r="AC726" s="29"/>
      <c r="AD726" s="29"/>
      <c r="AE726" s="27" t="s">
        <v>2187</v>
      </c>
      <c r="AF726" s="28" t="s">
        <v>1002</v>
      </c>
      <c r="AG726" s="27" t="s">
        <v>1699</v>
      </c>
    </row>
    <row r="727" spans="1:33" s="32" customFormat="1" ht="76.5" x14ac:dyDescent="0.25">
      <c r="A727" s="25" t="s">
        <v>1684</v>
      </c>
      <c r="B727" s="26">
        <v>81101510</v>
      </c>
      <c r="C727" s="27" t="s">
        <v>2214</v>
      </c>
      <c r="D727" s="27" t="s">
        <v>4388</v>
      </c>
      <c r="E727" s="26" t="s">
        <v>4404</v>
      </c>
      <c r="F727" s="26" t="s">
        <v>4523</v>
      </c>
      <c r="G727" s="38" t="s">
        <v>4527</v>
      </c>
      <c r="H727" s="36">
        <v>184000000</v>
      </c>
      <c r="I727" s="36">
        <v>184000000</v>
      </c>
      <c r="J727" s="28" t="s">
        <v>4423</v>
      </c>
      <c r="K727" s="28" t="s">
        <v>48</v>
      </c>
      <c r="L727" s="27" t="s">
        <v>1686</v>
      </c>
      <c r="M727" s="27" t="s">
        <v>104</v>
      </c>
      <c r="N727" s="27" t="s">
        <v>1701</v>
      </c>
      <c r="O727" s="27" t="s">
        <v>1688</v>
      </c>
      <c r="P727" s="28" t="s">
        <v>1829</v>
      </c>
      <c r="Q727" s="28" t="s">
        <v>2047</v>
      </c>
      <c r="R727" s="28" t="s">
        <v>2048</v>
      </c>
      <c r="S727" s="28"/>
      <c r="T727" s="28" t="s">
        <v>1978</v>
      </c>
      <c r="U727" s="29" t="s">
        <v>2150</v>
      </c>
      <c r="V727" s="29"/>
      <c r="W727" s="28"/>
      <c r="X727" s="30"/>
      <c r="Y727" s="28"/>
      <c r="Z727" s="28"/>
      <c r="AA727" s="31" t="str">
        <f t="shared" si="15"/>
        <v/>
      </c>
      <c r="AB727" s="29"/>
      <c r="AC727" s="29"/>
      <c r="AD727" s="29"/>
      <c r="AE727" s="27" t="s">
        <v>1923</v>
      </c>
      <c r="AF727" s="28" t="s">
        <v>54</v>
      </c>
      <c r="AG727" s="27" t="s">
        <v>1708</v>
      </c>
    </row>
    <row r="728" spans="1:33" s="32" customFormat="1" ht="76.5" x14ac:dyDescent="0.25">
      <c r="A728" s="25" t="s">
        <v>1684</v>
      </c>
      <c r="B728" s="26" t="s">
        <v>4346</v>
      </c>
      <c r="C728" s="27" t="s">
        <v>2215</v>
      </c>
      <c r="D728" s="27" t="s">
        <v>4388</v>
      </c>
      <c r="E728" s="26" t="s">
        <v>4404</v>
      </c>
      <c r="F728" s="28" t="s">
        <v>4504</v>
      </c>
      <c r="G728" s="38" t="s">
        <v>4527</v>
      </c>
      <c r="H728" s="36">
        <v>1656000000</v>
      </c>
      <c r="I728" s="36">
        <v>1656000000</v>
      </c>
      <c r="J728" s="28" t="s">
        <v>4423</v>
      </c>
      <c r="K728" s="28" t="s">
        <v>48</v>
      </c>
      <c r="L728" s="27" t="s">
        <v>1686</v>
      </c>
      <c r="M728" s="27" t="s">
        <v>104</v>
      </c>
      <c r="N728" s="27" t="s">
        <v>1701</v>
      </c>
      <c r="O728" s="27" t="s">
        <v>1688</v>
      </c>
      <c r="P728" s="28" t="s">
        <v>1829</v>
      </c>
      <c r="Q728" s="28" t="s">
        <v>2047</v>
      </c>
      <c r="R728" s="28" t="s">
        <v>2048</v>
      </c>
      <c r="S728" s="28"/>
      <c r="T728" s="28" t="s">
        <v>1978</v>
      </c>
      <c r="U728" s="29" t="s">
        <v>2150</v>
      </c>
      <c r="V728" s="29"/>
      <c r="W728" s="28"/>
      <c r="X728" s="30"/>
      <c r="Y728" s="28"/>
      <c r="Z728" s="28"/>
      <c r="AA728" s="31" t="str">
        <f t="shared" si="15"/>
        <v/>
      </c>
      <c r="AB728" s="29"/>
      <c r="AC728" s="29"/>
      <c r="AD728" s="29"/>
      <c r="AE728" s="27" t="s">
        <v>2187</v>
      </c>
      <c r="AF728" s="28" t="s">
        <v>1002</v>
      </c>
      <c r="AG728" s="27" t="s">
        <v>1699</v>
      </c>
    </row>
    <row r="729" spans="1:33" s="32" customFormat="1" ht="76.5" x14ac:dyDescent="0.25">
      <c r="A729" s="25" t="s">
        <v>1684</v>
      </c>
      <c r="B729" s="26">
        <v>81101510</v>
      </c>
      <c r="C729" s="27" t="s">
        <v>2216</v>
      </c>
      <c r="D729" s="27" t="s">
        <v>4388</v>
      </c>
      <c r="E729" s="26" t="s">
        <v>4404</v>
      </c>
      <c r="F729" s="26" t="s">
        <v>4523</v>
      </c>
      <c r="G729" s="38" t="s">
        <v>4527</v>
      </c>
      <c r="H729" s="36">
        <v>184000000</v>
      </c>
      <c r="I729" s="36">
        <v>184000000</v>
      </c>
      <c r="J729" s="28" t="s">
        <v>4423</v>
      </c>
      <c r="K729" s="28" t="s">
        <v>48</v>
      </c>
      <c r="L729" s="27" t="s">
        <v>1686</v>
      </c>
      <c r="M729" s="27" t="s">
        <v>104</v>
      </c>
      <c r="N729" s="27" t="s">
        <v>1701</v>
      </c>
      <c r="O729" s="27" t="s">
        <v>1688</v>
      </c>
      <c r="P729" s="28" t="s">
        <v>1829</v>
      </c>
      <c r="Q729" s="28" t="s">
        <v>2047</v>
      </c>
      <c r="R729" s="28" t="s">
        <v>2048</v>
      </c>
      <c r="S729" s="28"/>
      <c r="T729" s="28" t="s">
        <v>1978</v>
      </c>
      <c r="U729" s="29" t="s">
        <v>2150</v>
      </c>
      <c r="V729" s="29"/>
      <c r="W729" s="28"/>
      <c r="X729" s="30"/>
      <c r="Y729" s="28"/>
      <c r="Z729" s="28"/>
      <c r="AA729" s="31" t="str">
        <f t="shared" si="15"/>
        <v/>
      </c>
      <c r="AB729" s="29"/>
      <c r="AC729" s="29"/>
      <c r="AD729" s="29"/>
      <c r="AE729" s="27" t="s">
        <v>1923</v>
      </c>
      <c r="AF729" s="28" t="s">
        <v>54</v>
      </c>
      <c r="AG729" s="27" t="s">
        <v>1708</v>
      </c>
    </row>
    <row r="730" spans="1:33" s="32" customFormat="1" ht="76.5" x14ac:dyDescent="0.25">
      <c r="A730" s="25" t="s">
        <v>1684</v>
      </c>
      <c r="B730" s="26" t="s">
        <v>4346</v>
      </c>
      <c r="C730" s="27" t="s">
        <v>2217</v>
      </c>
      <c r="D730" s="27" t="s">
        <v>4388</v>
      </c>
      <c r="E730" s="26" t="s">
        <v>4404</v>
      </c>
      <c r="F730" s="28" t="s">
        <v>4504</v>
      </c>
      <c r="G730" s="38" t="s">
        <v>4527</v>
      </c>
      <c r="H730" s="36">
        <v>1656000000</v>
      </c>
      <c r="I730" s="36">
        <v>1656000000</v>
      </c>
      <c r="J730" s="28" t="s">
        <v>4423</v>
      </c>
      <c r="K730" s="28" t="s">
        <v>48</v>
      </c>
      <c r="L730" s="27" t="s">
        <v>1686</v>
      </c>
      <c r="M730" s="27" t="s">
        <v>104</v>
      </c>
      <c r="N730" s="27" t="s">
        <v>1701</v>
      </c>
      <c r="O730" s="27" t="s">
        <v>1688</v>
      </c>
      <c r="P730" s="28" t="s">
        <v>1829</v>
      </c>
      <c r="Q730" s="28" t="s">
        <v>2047</v>
      </c>
      <c r="R730" s="28" t="s">
        <v>2048</v>
      </c>
      <c r="S730" s="28"/>
      <c r="T730" s="28" t="s">
        <v>1978</v>
      </c>
      <c r="U730" s="29" t="s">
        <v>2150</v>
      </c>
      <c r="V730" s="29"/>
      <c r="W730" s="28"/>
      <c r="X730" s="30"/>
      <c r="Y730" s="28"/>
      <c r="Z730" s="28"/>
      <c r="AA730" s="31" t="str">
        <f t="shared" si="15"/>
        <v/>
      </c>
      <c r="AB730" s="29"/>
      <c r="AC730" s="29"/>
      <c r="AD730" s="29"/>
      <c r="AE730" s="27" t="s">
        <v>2187</v>
      </c>
      <c r="AF730" s="28" t="s">
        <v>1002</v>
      </c>
      <c r="AG730" s="27" t="s">
        <v>1699</v>
      </c>
    </row>
    <row r="731" spans="1:33" s="32" customFormat="1" ht="76.5" x14ac:dyDescent="0.25">
      <c r="A731" s="25" t="s">
        <v>1684</v>
      </c>
      <c r="B731" s="26">
        <v>81101510</v>
      </c>
      <c r="C731" s="27" t="s">
        <v>2218</v>
      </c>
      <c r="D731" s="27" t="s">
        <v>4388</v>
      </c>
      <c r="E731" s="26" t="s">
        <v>4404</v>
      </c>
      <c r="F731" s="26" t="s">
        <v>4523</v>
      </c>
      <c r="G731" s="38" t="s">
        <v>4527</v>
      </c>
      <c r="H731" s="36">
        <v>184000000</v>
      </c>
      <c r="I731" s="36">
        <v>184000000</v>
      </c>
      <c r="J731" s="28" t="s">
        <v>4423</v>
      </c>
      <c r="K731" s="28" t="s">
        <v>48</v>
      </c>
      <c r="L731" s="27" t="s">
        <v>1686</v>
      </c>
      <c r="M731" s="27" t="s">
        <v>104</v>
      </c>
      <c r="N731" s="27" t="s">
        <v>1701</v>
      </c>
      <c r="O731" s="27" t="s">
        <v>1688</v>
      </c>
      <c r="P731" s="28" t="s">
        <v>1829</v>
      </c>
      <c r="Q731" s="28" t="s">
        <v>2047</v>
      </c>
      <c r="R731" s="28" t="s">
        <v>2048</v>
      </c>
      <c r="S731" s="28"/>
      <c r="T731" s="28" t="s">
        <v>1978</v>
      </c>
      <c r="U731" s="29" t="s">
        <v>2150</v>
      </c>
      <c r="V731" s="29"/>
      <c r="W731" s="28"/>
      <c r="X731" s="30"/>
      <c r="Y731" s="28"/>
      <c r="Z731" s="28"/>
      <c r="AA731" s="31" t="str">
        <f t="shared" si="15"/>
        <v/>
      </c>
      <c r="AB731" s="29"/>
      <c r="AC731" s="29"/>
      <c r="AD731" s="29"/>
      <c r="AE731" s="27" t="s">
        <v>1923</v>
      </c>
      <c r="AF731" s="28" t="s">
        <v>54</v>
      </c>
      <c r="AG731" s="27" t="s">
        <v>1708</v>
      </c>
    </row>
    <row r="732" spans="1:33" s="32" customFormat="1" ht="76.5" x14ac:dyDescent="0.25">
      <c r="A732" s="25" t="s">
        <v>1684</v>
      </c>
      <c r="B732" s="26" t="s">
        <v>4346</v>
      </c>
      <c r="C732" s="27" t="s">
        <v>2219</v>
      </c>
      <c r="D732" s="27" t="s">
        <v>4388</v>
      </c>
      <c r="E732" s="26" t="s">
        <v>4404</v>
      </c>
      <c r="F732" s="28" t="s">
        <v>4504</v>
      </c>
      <c r="G732" s="38" t="s">
        <v>4527</v>
      </c>
      <c r="H732" s="36">
        <v>1656000000</v>
      </c>
      <c r="I732" s="36">
        <v>1656000000</v>
      </c>
      <c r="J732" s="28" t="s">
        <v>4423</v>
      </c>
      <c r="K732" s="28" t="s">
        <v>48</v>
      </c>
      <c r="L732" s="27" t="s">
        <v>1686</v>
      </c>
      <c r="M732" s="27" t="s">
        <v>104</v>
      </c>
      <c r="N732" s="27" t="s">
        <v>1701</v>
      </c>
      <c r="O732" s="27" t="s">
        <v>1688</v>
      </c>
      <c r="P732" s="28" t="s">
        <v>1829</v>
      </c>
      <c r="Q732" s="28" t="s">
        <v>2047</v>
      </c>
      <c r="R732" s="28" t="s">
        <v>2048</v>
      </c>
      <c r="S732" s="28"/>
      <c r="T732" s="28" t="s">
        <v>1978</v>
      </c>
      <c r="U732" s="29" t="s">
        <v>2150</v>
      </c>
      <c r="V732" s="29"/>
      <c r="W732" s="28"/>
      <c r="X732" s="30"/>
      <c r="Y732" s="28"/>
      <c r="Z732" s="28"/>
      <c r="AA732" s="31" t="str">
        <f t="shared" si="15"/>
        <v/>
      </c>
      <c r="AB732" s="29"/>
      <c r="AC732" s="29"/>
      <c r="AD732" s="29"/>
      <c r="AE732" s="27" t="s">
        <v>2187</v>
      </c>
      <c r="AF732" s="28" t="s">
        <v>1002</v>
      </c>
      <c r="AG732" s="27" t="s">
        <v>1699</v>
      </c>
    </row>
    <row r="733" spans="1:33" s="32" customFormat="1" ht="76.5" x14ac:dyDescent="0.25">
      <c r="A733" s="25" t="s">
        <v>1684</v>
      </c>
      <c r="B733" s="26">
        <v>81101510</v>
      </c>
      <c r="C733" s="27" t="s">
        <v>2220</v>
      </c>
      <c r="D733" s="27" t="s">
        <v>4388</v>
      </c>
      <c r="E733" s="26" t="s">
        <v>4404</v>
      </c>
      <c r="F733" s="26" t="s">
        <v>4523</v>
      </c>
      <c r="G733" s="38" t="s">
        <v>4527</v>
      </c>
      <c r="H733" s="36">
        <v>184000000</v>
      </c>
      <c r="I733" s="36">
        <v>184000000</v>
      </c>
      <c r="J733" s="28" t="s">
        <v>4423</v>
      </c>
      <c r="K733" s="28" t="s">
        <v>48</v>
      </c>
      <c r="L733" s="27" t="s">
        <v>1686</v>
      </c>
      <c r="M733" s="27" t="s">
        <v>104</v>
      </c>
      <c r="N733" s="27" t="s">
        <v>1701</v>
      </c>
      <c r="O733" s="27" t="s">
        <v>1688</v>
      </c>
      <c r="P733" s="28" t="s">
        <v>1829</v>
      </c>
      <c r="Q733" s="28" t="s">
        <v>2047</v>
      </c>
      <c r="R733" s="28" t="s">
        <v>2048</v>
      </c>
      <c r="S733" s="28"/>
      <c r="T733" s="28" t="s">
        <v>1978</v>
      </c>
      <c r="U733" s="29" t="s">
        <v>2150</v>
      </c>
      <c r="V733" s="29"/>
      <c r="W733" s="28"/>
      <c r="X733" s="30"/>
      <c r="Y733" s="28"/>
      <c r="Z733" s="28"/>
      <c r="AA733" s="31" t="str">
        <f t="shared" si="15"/>
        <v/>
      </c>
      <c r="AB733" s="29"/>
      <c r="AC733" s="29"/>
      <c r="AD733" s="29"/>
      <c r="AE733" s="27" t="s">
        <v>1923</v>
      </c>
      <c r="AF733" s="28" t="s">
        <v>54</v>
      </c>
      <c r="AG733" s="27" t="s">
        <v>1708</v>
      </c>
    </row>
    <row r="734" spans="1:33" s="32" customFormat="1" ht="76.5" x14ac:dyDescent="0.25">
      <c r="A734" s="25" t="s">
        <v>1684</v>
      </c>
      <c r="B734" s="26" t="s">
        <v>4346</v>
      </c>
      <c r="C734" s="27" t="s">
        <v>2221</v>
      </c>
      <c r="D734" s="27" t="s">
        <v>4388</v>
      </c>
      <c r="E734" s="26" t="s">
        <v>4404</v>
      </c>
      <c r="F734" s="28" t="s">
        <v>4504</v>
      </c>
      <c r="G734" s="38" t="s">
        <v>4527</v>
      </c>
      <c r="H734" s="36">
        <v>1656000000</v>
      </c>
      <c r="I734" s="36">
        <v>1656000000</v>
      </c>
      <c r="J734" s="28" t="s">
        <v>4423</v>
      </c>
      <c r="K734" s="28" t="s">
        <v>48</v>
      </c>
      <c r="L734" s="27" t="s">
        <v>1686</v>
      </c>
      <c r="M734" s="27" t="s">
        <v>104</v>
      </c>
      <c r="N734" s="27" t="s">
        <v>1701</v>
      </c>
      <c r="O734" s="27" t="s">
        <v>1688</v>
      </c>
      <c r="P734" s="28" t="s">
        <v>1829</v>
      </c>
      <c r="Q734" s="28" t="s">
        <v>2047</v>
      </c>
      <c r="R734" s="28" t="s">
        <v>2048</v>
      </c>
      <c r="S734" s="28"/>
      <c r="T734" s="28" t="s">
        <v>1978</v>
      </c>
      <c r="U734" s="29" t="s">
        <v>2150</v>
      </c>
      <c r="V734" s="29"/>
      <c r="W734" s="28"/>
      <c r="X734" s="30"/>
      <c r="Y734" s="28"/>
      <c r="Z734" s="28"/>
      <c r="AA734" s="31" t="str">
        <f t="shared" si="15"/>
        <v/>
      </c>
      <c r="AB734" s="29"/>
      <c r="AC734" s="29"/>
      <c r="AD734" s="29"/>
      <c r="AE734" s="27" t="s">
        <v>2187</v>
      </c>
      <c r="AF734" s="28" t="s">
        <v>1002</v>
      </c>
      <c r="AG734" s="27" t="s">
        <v>1699</v>
      </c>
    </row>
    <row r="735" spans="1:33" s="32" customFormat="1" ht="76.5" x14ac:dyDescent="0.25">
      <c r="A735" s="25" t="s">
        <v>1684</v>
      </c>
      <c r="B735" s="26">
        <v>81101510</v>
      </c>
      <c r="C735" s="27" t="s">
        <v>2222</v>
      </c>
      <c r="D735" s="27" t="s">
        <v>4388</v>
      </c>
      <c r="E735" s="26" t="s">
        <v>4404</v>
      </c>
      <c r="F735" s="26" t="s">
        <v>4523</v>
      </c>
      <c r="G735" s="38" t="s">
        <v>4527</v>
      </c>
      <c r="H735" s="36">
        <v>184000000</v>
      </c>
      <c r="I735" s="36">
        <v>184000000</v>
      </c>
      <c r="J735" s="28" t="s">
        <v>4423</v>
      </c>
      <c r="K735" s="28" t="s">
        <v>48</v>
      </c>
      <c r="L735" s="27" t="s">
        <v>1686</v>
      </c>
      <c r="M735" s="27" t="s">
        <v>104</v>
      </c>
      <c r="N735" s="27" t="s">
        <v>1701</v>
      </c>
      <c r="O735" s="27" t="s">
        <v>1688</v>
      </c>
      <c r="P735" s="28" t="s">
        <v>1829</v>
      </c>
      <c r="Q735" s="28" t="s">
        <v>2047</v>
      </c>
      <c r="R735" s="28" t="s">
        <v>2048</v>
      </c>
      <c r="S735" s="28"/>
      <c r="T735" s="28" t="s">
        <v>1978</v>
      </c>
      <c r="U735" s="29" t="s">
        <v>2150</v>
      </c>
      <c r="V735" s="29"/>
      <c r="W735" s="28"/>
      <c r="X735" s="30"/>
      <c r="Y735" s="28"/>
      <c r="Z735" s="28"/>
      <c r="AA735" s="31" t="str">
        <f t="shared" si="15"/>
        <v/>
      </c>
      <c r="AB735" s="29"/>
      <c r="AC735" s="29"/>
      <c r="AD735" s="29"/>
      <c r="AE735" s="27" t="s">
        <v>1923</v>
      </c>
      <c r="AF735" s="28" t="s">
        <v>54</v>
      </c>
      <c r="AG735" s="27" t="s">
        <v>1708</v>
      </c>
    </row>
    <row r="736" spans="1:33" s="32" customFormat="1" ht="76.5" x14ac:dyDescent="0.25">
      <c r="A736" s="25" t="s">
        <v>1684</v>
      </c>
      <c r="B736" s="26" t="s">
        <v>4346</v>
      </c>
      <c r="C736" s="27" t="s">
        <v>2223</v>
      </c>
      <c r="D736" s="27" t="s">
        <v>4388</v>
      </c>
      <c r="E736" s="26" t="s">
        <v>4404</v>
      </c>
      <c r="F736" s="28" t="s">
        <v>4504</v>
      </c>
      <c r="G736" s="38" t="s">
        <v>4527</v>
      </c>
      <c r="H736" s="36">
        <v>3420000000</v>
      </c>
      <c r="I736" s="36">
        <v>3420000000</v>
      </c>
      <c r="J736" s="28" t="s">
        <v>4423</v>
      </c>
      <c r="K736" s="28" t="s">
        <v>48</v>
      </c>
      <c r="L736" s="27" t="s">
        <v>1686</v>
      </c>
      <c r="M736" s="27" t="s">
        <v>104</v>
      </c>
      <c r="N736" s="27" t="s">
        <v>1701</v>
      </c>
      <c r="O736" s="27" t="s">
        <v>1688</v>
      </c>
      <c r="P736" s="28" t="s">
        <v>1710</v>
      </c>
      <c r="Q736" s="28" t="s">
        <v>1711</v>
      </c>
      <c r="R736" s="28" t="s">
        <v>1712</v>
      </c>
      <c r="S736" s="28"/>
      <c r="T736" s="28" t="s">
        <v>1713</v>
      </c>
      <c r="U736" s="29" t="s">
        <v>2150</v>
      </c>
      <c r="V736" s="29"/>
      <c r="W736" s="28"/>
      <c r="X736" s="30"/>
      <c r="Y736" s="28"/>
      <c r="Z736" s="28"/>
      <c r="AA736" s="31" t="str">
        <f t="shared" si="15"/>
        <v/>
      </c>
      <c r="AB736" s="29"/>
      <c r="AC736" s="29"/>
      <c r="AD736" s="29"/>
      <c r="AE736" s="27" t="s">
        <v>2224</v>
      </c>
      <c r="AF736" s="28" t="s">
        <v>1002</v>
      </c>
      <c r="AG736" s="27" t="s">
        <v>1699</v>
      </c>
    </row>
    <row r="737" spans="1:33" s="32" customFormat="1" ht="76.5" x14ac:dyDescent="0.25">
      <c r="A737" s="25" t="s">
        <v>1684</v>
      </c>
      <c r="B737" s="26">
        <v>81101510</v>
      </c>
      <c r="C737" s="27" t="s">
        <v>2225</v>
      </c>
      <c r="D737" s="27" t="s">
        <v>4388</v>
      </c>
      <c r="E737" s="26" t="s">
        <v>4404</v>
      </c>
      <c r="F737" s="26" t="s">
        <v>4523</v>
      </c>
      <c r="G737" s="38" t="s">
        <v>4527</v>
      </c>
      <c r="H737" s="36">
        <v>380000000</v>
      </c>
      <c r="I737" s="36">
        <v>380000000</v>
      </c>
      <c r="J737" s="28" t="s">
        <v>4423</v>
      </c>
      <c r="K737" s="28" t="s">
        <v>48</v>
      </c>
      <c r="L737" s="27" t="s">
        <v>1686</v>
      </c>
      <c r="M737" s="27" t="s">
        <v>104</v>
      </c>
      <c r="N737" s="27" t="s">
        <v>1701</v>
      </c>
      <c r="O737" s="27" t="s">
        <v>1688</v>
      </c>
      <c r="P737" s="28" t="s">
        <v>1710</v>
      </c>
      <c r="Q737" s="28" t="s">
        <v>1711</v>
      </c>
      <c r="R737" s="28" t="s">
        <v>1712</v>
      </c>
      <c r="S737" s="28"/>
      <c r="T737" s="28" t="s">
        <v>1713</v>
      </c>
      <c r="U737" s="29" t="s">
        <v>2150</v>
      </c>
      <c r="V737" s="29"/>
      <c r="W737" s="28"/>
      <c r="X737" s="30"/>
      <c r="Y737" s="28"/>
      <c r="Z737" s="28"/>
      <c r="AA737" s="31" t="str">
        <f t="shared" si="15"/>
        <v/>
      </c>
      <c r="AB737" s="29"/>
      <c r="AC737" s="29"/>
      <c r="AD737" s="29"/>
      <c r="AE737" s="27" t="s">
        <v>1774</v>
      </c>
      <c r="AF737" s="28" t="s">
        <v>54</v>
      </c>
      <c r="AG737" s="27" t="s">
        <v>1708</v>
      </c>
    </row>
    <row r="738" spans="1:33" s="32" customFormat="1" ht="76.5" x14ac:dyDescent="0.25">
      <c r="A738" s="25" t="s">
        <v>1684</v>
      </c>
      <c r="B738" s="26" t="s">
        <v>4346</v>
      </c>
      <c r="C738" s="27" t="s">
        <v>2226</v>
      </c>
      <c r="D738" s="27" t="s">
        <v>4388</v>
      </c>
      <c r="E738" s="26" t="s">
        <v>4404</v>
      </c>
      <c r="F738" s="28" t="s">
        <v>4504</v>
      </c>
      <c r="G738" s="38" t="s">
        <v>4527</v>
      </c>
      <c r="H738" s="36">
        <v>2053800000</v>
      </c>
      <c r="I738" s="36">
        <v>2053800000</v>
      </c>
      <c r="J738" s="28" t="s">
        <v>4423</v>
      </c>
      <c r="K738" s="28" t="s">
        <v>48</v>
      </c>
      <c r="L738" s="27" t="s">
        <v>1686</v>
      </c>
      <c r="M738" s="27" t="s">
        <v>104</v>
      </c>
      <c r="N738" s="27" t="s">
        <v>1701</v>
      </c>
      <c r="O738" s="27" t="s">
        <v>1688</v>
      </c>
      <c r="P738" s="28" t="s">
        <v>1710</v>
      </c>
      <c r="Q738" s="28" t="s">
        <v>1711</v>
      </c>
      <c r="R738" s="28" t="s">
        <v>1712</v>
      </c>
      <c r="S738" s="28"/>
      <c r="T738" s="28" t="s">
        <v>1713</v>
      </c>
      <c r="U738" s="29" t="s">
        <v>2150</v>
      </c>
      <c r="V738" s="29"/>
      <c r="W738" s="28"/>
      <c r="X738" s="30"/>
      <c r="Y738" s="28"/>
      <c r="Z738" s="28"/>
      <c r="AA738" s="31" t="str">
        <f t="shared" si="15"/>
        <v/>
      </c>
      <c r="AB738" s="29"/>
      <c r="AC738" s="29"/>
      <c r="AD738" s="29"/>
      <c r="AE738" s="27" t="s">
        <v>2224</v>
      </c>
      <c r="AF738" s="28" t="s">
        <v>1002</v>
      </c>
      <c r="AG738" s="27" t="s">
        <v>1699</v>
      </c>
    </row>
    <row r="739" spans="1:33" s="32" customFormat="1" ht="76.5" x14ac:dyDescent="0.25">
      <c r="A739" s="25" t="s">
        <v>1684</v>
      </c>
      <c r="B739" s="26">
        <v>81101510</v>
      </c>
      <c r="C739" s="27" t="s">
        <v>2227</v>
      </c>
      <c r="D739" s="27" t="s">
        <v>4388</v>
      </c>
      <c r="E739" s="26" t="s">
        <v>4404</v>
      </c>
      <c r="F739" s="26" t="s">
        <v>4523</v>
      </c>
      <c r="G739" s="38" t="s">
        <v>4527</v>
      </c>
      <c r="H739" s="36">
        <v>228200000</v>
      </c>
      <c r="I739" s="36">
        <v>228200000</v>
      </c>
      <c r="J739" s="28" t="s">
        <v>4423</v>
      </c>
      <c r="K739" s="28" t="s">
        <v>48</v>
      </c>
      <c r="L739" s="27" t="s">
        <v>1686</v>
      </c>
      <c r="M739" s="27" t="s">
        <v>104</v>
      </c>
      <c r="N739" s="27" t="s">
        <v>1701</v>
      </c>
      <c r="O739" s="27" t="s">
        <v>1688</v>
      </c>
      <c r="P739" s="28" t="s">
        <v>1710</v>
      </c>
      <c r="Q739" s="28" t="s">
        <v>1711</v>
      </c>
      <c r="R739" s="28" t="s">
        <v>1712</v>
      </c>
      <c r="S739" s="28"/>
      <c r="T739" s="28" t="s">
        <v>1713</v>
      </c>
      <c r="U739" s="29" t="s">
        <v>2150</v>
      </c>
      <c r="V739" s="29"/>
      <c r="W739" s="28"/>
      <c r="X739" s="30"/>
      <c r="Y739" s="28"/>
      <c r="Z739" s="28"/>
      <c r="AA739" s="31" t="str">
        <f t="shared" si="15"/>
        <v/>
      </c>
      <c r="AB739" s="29"/>
      <c r="AC739" s="29"/>
      <c r="AD739" s="29"/>
      <c r="AE739" s="27" t="s">
        <v>1774</v>
      </c>
      <c r="AF739" s="28" t="s">
        <v>54</v>
      </c>
      <c r="AG739" s="27" t="s">
        <v>1708</v>
      </c>
    </row>
    <row r="740" spans="1:33" s="32" customFormat="1" ht="76.5" x14ac:dyDescent="0.25">
      <c r="A740" s="25" t="s">
        <v>1684</v>
      </c>
      <c r="B740" s="26" t="s">
        <v>4346</v>
      </c>
      <c r="C740" s="27" t="s">
        <v>2228</v>
      </c>
      <c r="D740" s="27" t="s">
        <v>4388</v>
      </c>
      <c r="E740" s="26" t="s">
        <v>4404</v>
      </c>
      <c r="F740" s="28" t="s">
        <v>4504</v>
      </c>
      <c r="G740" s="38" t="s">
        <v>4527</v>
      </c>
      <c r="H740" s="36">
        <v>1761300000</v>
      </c>
      <c r="I740" s="36">
        <v>1761300000</v>
      </c>
      <c r="J740" s="28" t="s">
        <v>4423</v>
      </c>
      <c r="K740" s="28" t="s">
        <v>48</v>
      </c>
      <c r="L740" s="27" t="s">
        <v>1686</v>
      </c>
      <c r="M740" s="27" t="s">
        <v>104</v>
      </c>
      <c r="N740" s="27" t="s">
        <v>1701</v>
      </c>
      <c r="O740" s="27" t="s">
        <v>1688</v>
      </c>
      <c r="P740" s="28" t="s">
        <v>1710</v>
      </c>
      <c r="Q740" s="28" t="s">
        <v>1711</v>
      </c>
      <c r="R740" s="28" t="s">
        <v>1712</v>
      </c>
      <c r="S740" s="28"/>
      <c r="T740" s="28" t="s">
        <v>1713</v>
      </c>
      <c r="U740" s="29" t="s">
        <v>2150</v>
      </c>
      <c r="V740" s="29"/>
      <c r="W740" s="28"/>
      <c r="X740" s="30"/>
      <c r="Y740" s="28"/>
      <c r="Z740" s="28"/>
      <c r="AA740" s="31" t="str">
        <f t="shared" si="15"/>
        <v/>
      </c>
      <c r="AB740" s="29"/>
      <c r="AC740" s="29"/>
      <c r="AD740" s="29"/>
      <c r="AE740" s="27" t="s">
        <v>2224</v>
      </c>
      <c r="AF740" s="28" t="s">
        <v>1002</v>
      </c>
      <c r="AG740" s="27" t="s">
        <v>1699</v>
      </c>
    </row>
    <row r="741" spans="1:33" s="32" customFormat="1" ht="76.5" x14ac:dyDescent="0.25">
      <c r="A741" s="25" t="s">
        <v>1684</v>
      </c>
      <c r="B741" s="26">
        <v>81101510</v>
      </c>
      <c r="C741" s="27" t="s">
        <v>2229</v>
      </c>
      <c r="D741" s="27" t="s">
        <v>4388</v>
      </c>
      <c r="E741" s="26" t="s">
        <v>4404</v>
      </c>
      <c r="F741" s="26" t="s">
        <v>4523</v>
      </c>
      <c r="G741" s="38" t="s">
        <v>4527</v>
      </c>
      <c r="H741" s="36">
        <v>195700000</v>
      </c>
      <c r="I741" s="36">
        <v>195700000</v>
      </c>
      <c r="J741" s="28" t="s">
        <v>4423</v>
      </c>
      <c r="K741" s="28" t="s">
        <v>48</v>
      </c>
      <c r="L741" s="27" t="s">
        <v>1686</v>
      </c>
      <c r="M741" s="27" t="s">
        <v>104</v>
      </c>
      <c r="N741" s="27" t="s">
        <v>1701</v>
      </c>
      <c r="O741" s="27" t="s">
        <v>1688</v>
      </c>
      <c r="P741" s="28" t="s">
        <v>1710</v>
      </c>
      <c r="Q741" s="28" t="s">
        <v>1711</v>
      </c>
      <c r="R741" s="28" t="s">
        <v>1712</v>
      </c>
      <c r="S741" s="28"/>
      <c r="T741" s="28" t="s">
        <v>1713</v>
      </c>
      <c r="U741" s="29" t="s">
        <v>2150</v>
      </c>
      <c r="V741" s="29"/>
      <c r="W741" s="28"/>
      <c r="X741" s="30"/>
      <c r="Y741" s="28"/>
      <c r="Z741" s="28"/>
      <c r="AA741" s="31" t="str">
        <f t="shared" si="15"/>
        <v/>
      </c>
      <c r="AB741" s="29"/>
      <c r="AC741" s="29"/>
      <c r="AD741" s="29"/>
      <c r="AE741" s="27" t="s">
        <v>1774</v>
      </c>
      <c r="AF741" s="28" t="s">
        <v>54</v>
      </c>
      <c r="AG741" s="27" t="s">
        <v>1708</v>
      </c>
    </row>
    <row r="742" spans="1:33" s="32" customFormat="1" ht="76.5" x14ac:dyDescent="0.25">
      <c r="A742" s="25" t="s">
        <v>1684</v>
      </c>
      <c r="B742" s="26" t="s">
        <v>4346</v>
      </c>
      <c r="C742" s="27" t="s">
        <v>2230</v>
      </c>
      <c r="D742" s="27" t="s">
        <v>4388</v>
      </c>
      <c r="E742" s="26" t="s">
        <v>4404</v>
      </c>
      <c r="F742" s="28" t="s">
        <v>4504</v>
      </c>
      <c r="G742" s="38" t="s">
        <v>4527</v>
      </c>
      <c r="H742" s="36">
        <v>6660000000</v>
      </c>
      <c r="I742" s="36">
        <v>6660000000</v>
      </c>
      <c r="J742" s="28" t="s">
        <v>4423</v>
      </c>
      <c r="K742" s="28" t="s">
        <v>48</v>
      </c>
      <c r="L742" s="27" t="s">
        <v>1686</v>
      </c>
      <c r="M742" s="27" t="s">
        <v>104</v>
      </c>
      <c r="N742" s="27" t="s">
        <v>1701</v>
      </c>
      <c r="O742" s="27" t="s">
        <v>1688</v>
      </c>
      <c r="P742" s="28" t="s">
        <v>1710</v>
      </c>
      <c r="Q742" s="28" t="s">
        <v>1711</v>
      </c>
      <c r="R742" s="28" t="s">
        <v>1712</v>
      </c>
      <c r="S742" s="28"/>
      <c r="T742" s="28" t="s">
        <v>1713</v>
      </c>
      <c r="U742" s="29" t="s">
        <v>2150</v>
      </c>
      <c r="V742" s="29"/>
      <c r="W742" s="28"/>
      <c r="X742" s="30"/>
      <c r="Y742" s="28"/>
      <c r="Z742" s="28"/>
      <c r="AA742" s="31" t="str">
        <f t="shared" si="15"/>
        <v/>
      </c>
      <c r="AB742" s="29"/>
      <c r="AC742" s="29"/>
      <c r="AD742" s="29"/>
      <c r="AE742" s="27" t="s">
        <v>2224</v>
      </c>
      <c r="AF742" s="28" t="s">
        <v>1002</v>
      </c>
      <c r="AG742" s="27" t="s">
        <v>1699</v>
      </c>
    </row>
    <row r="743" spans="1:33" s="32" customFormat="1" ht="76.5" x14ac:dyDescent="0.25">
      <c r="A743" s="25" t="s">
        <v>1684</v>
      </c>
      <c r="B743" s="26">
        <v>81101510</v>
      </c>
      <c r="C743" s="27" t="s">
        <v>2231</v>
      </c>
      <c r="D743" s="27" t="s">
        <v>4388</v>
      </c>
      <c r="E743" s="26" t="s">
        <v>4404</v>
      </c>
      <c r="F743" s="26" t="s">
        <v>4523</v>
      </c>
      <c r="G743" s="38" t="s">
        <v>4527</v>
      </c>
      <c r="H743" s="36">
        <v>740000000</v>
      </c>
      <c r="I743" s="36">
        <v>740000000</v>
      </c>
      <c r="J743" s="28" t="s">
        <v>4423</v>
      </c>
      <c r="K743" s="28" t="s">
        <v>48</v>
      </c>
      <c r="L743" s="27" t="s">
        <v>1686</v>
      </c>
      <c r="M743" s="27" t="s">
        <v>104</v>
      </c>
      <c r="N743" s="27" t="s">
        <v>1701</v>
      </c>
      <c r="O743" s="27" t="s">
        <v>1688</v>
      </c>
      <c r="P743" s="28" t="s">
        <v>1710</v>
      </c>
      <c r="Q743" s="28" t="s">
        <v>1711</v>
      </c>
      <c r="R743" s="28" t="s">
        <v>1712</v>
      </c>
      <c r="S743" s="28"/>
      <c r="T743" s="28" t="s">
        <v>1713</v>
      </c>
      <c r="U743" s="29" t="s">
        <v>2150</v>
      </c>
      <c r="V743" s="29"/>
      <c r="W743" s="28"/>
      <c r="X743" s="30"/>
      <c r="Y743" s="28"/>
      <c r="Z743" s="28"/>
      <c r="AA743" s="31" t="str">
        <f t="shared" si="15"/>
        <v/>
      </c>
      <c r="AB743" s="29"/>
      <c r="AC743" s="29"/>
      <c r="AD743" s="29"/>
      <c r="AE743" s="27" t="s">
        <v>1774</v>
      </c>
      <c r="AF743" s="28" t="s">
        <v>54</v>
      </c>
      <c r="AG743" s="27" t="s">
        <v>1708</v>
      </c>
    </row>
    <row r="744" spans="1:33" s="32" customFormat="1" ht="76.5" x14ac:dyDescent="0.25">
      <c r="A744" s="25" t="s">
        <v>1684</v>
      </c>
      <c r="B744" s="26" t="s">
        <v>4346</v>
      </c>
      <c r="C744" s="27" t="s">
        <v>2232</v>
      </c>
      <c r="D744" s="27" t="s">
        <v>4388</v>
      </c>
      <c r="E744" s="26" t="s">
        <v>4404</v>
      </c>
      <c r="F744" s="28" t="s">
        <v>4504</v>
      </c>
      <c r="G744" s="38" t="s">
        <v>4527</v>
      </c>
      <c r="H744" s="36">
        <v>1761300000</v>
      </c>
      <c r="I744" s="36">
        <v>1761300000</v>
      </c>
      <c r="J744" s="28" t="s">
        <v>4423</v>
      </c>
      <c r="K744" s="28" t="s">
        <v>48</v>
      </c>
      <c r="L744" s="27" t="s">
        <v>1686</v>
      </c>
      <c r="M744" s="27" t="s">
        <v>104</v>
      </c>
      <c r="N744" s="27" t="s">
        <v>1701</v>
      </c>
      <c r="O744" s="27" t="s">
        <v>1688</v>
      </c>
      <c r="P744" s="28" t="s">
        <v>1710</v>
      </c>
      <c r="Q744" s="28" t="s">
        <v>1711</v>
      </c>
      <c r="R744" s="28" t="s">
        <v>1712</v>
      </c>
      <c r="S744" s="28"/>
      <c r="T744" s="28" t="s">
        <v>1713</v>
      </c>
      <c r="U744" s="29" t="s">
        <v>2150</v>
      </c>
      <c r="V744" s="29"/>
      <c r="W744" s="28"/>
      <c r="X744" s="30"/>
      <c r="Y744" s="28"/>
      <c r="Z744" s="28"/>
      <c r="AA744" s="31" t="str">
        <f t="shared" si="15"/>
        <v/>
      </c>
      <c r="AB744" s="29"/>
      <c r="AC744" s="29"/>
      <c r="AD744" s="29"/>
      <c r="AE744" s="27" t="s">
        <v>2224</v>
      </c>
      <c r="AF744" s="28" t="s">
        <v>1002</v>
      </c>
      <c r="AG744" s="27" t="s">
        <v>1699</v>
      </c>
    </row>
    <row r="745" spans="1:33" s="32" customFormat="1" ht="76.5" x14ac:dyDescent="0.25">
      <c r="A745" s="25" t="s">
        <v>1684</v>
      </c>
      <c r="B745" s="26">
        <v>81101510</v>
      </c>
      <c r="C745" s="27" t="s">
        <v>2233</v>
      </c>
      <c r="D745" s="27" t="s">
        <v>4388</v>
      </c>
      <c r="E745" s="26" t="s">
        <v>4404</v>
      </c>
      <c r="F745" s="26" t="s">
        <v>4523</v>
      </c>
      <c r="G745" s="38" t="s">
        <v>4527</v>
      </c>
      <c r="H745" s="36">
        <v>195700000</v>
      </c>
      <c r="I745" s="36">
        <v>195700000</v>
      </c>
      <c r="J745" s="28" t="s">
        <v>4423</v>
      </c>
      <c r="K745" s="28" t="s">
        <v>48</v>
      </c>
      <c r="L745" s="27" t="s">
        <v>1686</v>
      </c>
      <c r="M745" s="27" t="s">
        <v>104</v>
      </c>
      <c r="N745" s="27" t="s">
        <v>1701</v>
      </c>
      <c r="O745" s="27" t="s">
        <v>1688</v>
      </c>
      <c r="P745" s="28" t="s">
        <v>1710</v>
      </c>
      <c r="Q745" s="28" t="s">
        <v>1711</v>
      </c>
      <c r="R745" s="28" t="s">
        <v>1712</v>
      </c>
      <c r="S745" s="28"/>
      <c r="T745" s="28" t="s">
        <v>1713</v>
      </c>
      <c r="U745" s="29" t="s">
        <v>2150</v>
      </c>
      <c r="V745" s="29"/>
      <c r="W745" s="28"/>
      <c r="X745" s="30"/>
      <c r="Y745" s="28"/>
      <c r="Z745" s="28"/>
      <c r="AA745" s="31" t="str">
        <f t="shared" si="15"/>
        <v/>
      </c>
      <c r="AB745" s="29"/>
      <c r="AC745" s="29"/>
      <c r="AD745" s="29"/>
      <c r="AE745" s="27" t="s">
        <v>1774</v>
      </c>
      <c r="AF745" s="28" t="s">
        <v>54</v>
      </c>
      <c r="AG745" s="27" t="s">
        <v>1708</v>
      </c>
    </row>
    <row r="746" spans="1:33" s="32" customFormat="1" ht="76.5" x14ac:dyDescent="0.25">
      <c r="A746" s="25" t="s">
        <v>1684</v>
      </c>
      <c r="B746" s="26" t="s">
        <v>4346</v>
      </c>
      <c r="C746" s="27" t="s">
        <v>2234</v>
      </c>
      <c r="D746" s="27" t="s">
        <v>4388</v>
      </c>
      <c r="E746" s="26" t="s">
        <v>4404</v>
      </c>
      <c r="F746" s="28" t="s">
        <v>4504</v>
      </c>
      <c r="G746" s="38" t="s">
        <v>4527</v>
      </c>
      <c r="H746" s="36">
        <v>2053800000</v>
      </c>
      <c r="I746" s="36">
        <v>2053800000</v>
      </c>
      <c r="J746" s="28" t="s">
        <v>4423</v>
      </c>
      <c r="K746" s="28" t="s">
        <v>48</v>
      </c>
      <c r="L746" s="27" t="s">
        <v>1686</v>
      </c>
      <c r="M746" s="27" t="s">
        <v>104</v>
      </c>
      <c r="N746" s="27" t="s">
        <v>1701</v>
      </c>
      <c r="O746" s="27" t="s">
        <v>1688</v>
      </c>
      <c r="P746" s="28" t="s">
        <v>1710</v>
      </c>
      <c r="Q746" s="28" t="s">
        <v>1711</v>
      </c>
      <c r="R746" s="28" t="s">
        <v>1712</v>
      </c>
      <c r="S746" s="28"/>
      <c r="T746" s="28" t="s">
        <v>1713</v>
      </c>
      <c r="U746" s="29" t="s">
        <v>2150</v>
      </c>
      <c r="V746" s="29"/>
      <c r="W746" s="28"/>
      <c r="X746" s="30"/>
      <c r="Y746" s="28"/>
      <c r="Z746" s="28"/>
      <c r="AA746" s="31" t="str">
        <f t="shared" si="15"/>
        <v/>
      </c>
      <c r="AB746" s="29"/>
      <c r="AC746" s="29"/>
      <c r="AD746" s="29"/>
      <c r="AE746" s="27" t="s">
        <v>2224</v>
      </c>
      <c r="AF746" s="28" t="s">
        <v>1002</v>
      </c>
      <c r="AG746" s="27" t="s">
        <v>1699</v>
      </c>
    </row>
    <row r="747" spans="1:33" s="32" customFormat="1" ht="76.5" x14ac:dyDescent="0.25">
      <c r="A747" s="25" t="s">
        <v>1684</v>
      </c>
      <c r="B747" s="26">
        <v>81101510</v>
      </c>
      <c r="C747" s="27" t="s">
        <v>2235</v>
      </c>
      <c r="D747" s="27" t="s">
        <v>4388</v>
      </c>
      <c r="E747" s="26" t="s">
        <v>4404</v>
      </c>
      <c r="F747" s="26" t="s">
        <v>4523</v>
      </c>
      <c r="G747" s="38" t="s">
        <v>4527</v>
      </c>
      <c r="H747" s="36">
        <v>228200000</v>
      </c>
      <c r="I747" s="36">
        <v>228200000</v>
      </c>
      <c r="J747" s="28" t="s">
        <v>4423</v>
      </c>
      <c r="K747" s="28" t="s">
        <v>48</v>
      </c>
      <c r="L747" s="27" t="s">
        <v>1686</v>
      </c>
      <c r="M747" s="27" t="s">
        <v>104</v>
      </c>
      <c r="N747" s="27" t="s">
        <v>1701</v>
      </c>
      <c r="O747" s="27" t="s">
        <v>1688</v>
      </c>
      <c r="P747" s="28" t="s">
        <v>1710</v>
      </c>
      <c r="Q747" s="28" t="s">
        <v>1711</v>
      </c>
      <c r="R747" s="28" t="s">
        <v>1712</v>
      </c>
      <c r="S747" s="28"/>
      <c r="T747" s="28" t="s">
        <v>1713</v>
      </c>
      <c r="U747" s="29" t="s">
        <v>2150</v>
      </c>
      <c r="V747" s="29"/>
      <c r="W747" s="28"/>
      <c r="X747" s="30"/>
      <c r="Y747" s="28"/>
      <c r="Z747" s="28"/>
      <c r="AA747" s="31" t="str">
        <f t="shared" si="15"/>
        <v/>
      </c>
      <c r="AB747" s="29"/>
      <c r="AC747" s="29"/>
      <c r="AD747" s="29"/>
      <c r="AE747" s="27" t="s">
        <v>1774</v>
      </c>
      <c r="AF747" s="28" t="s">
        <v>54</v>
      </c>
      <c r="AG747" s="27" t="s">
        <v>1708</v>
      </c>
    </row>
    <row r="748" spans="1:33" s="32" customFormat="1" ht="76.5" x14ac:dyDescent="0.25">
      <c r="A748" s="25" t="s">
        <v>1684</v>
      </c>
      <c r="B748" s="26" t="s">
        <v>4346</v>
      </c>
      <c r="C748" s="27" t="s">
        <v>2236</v>
      </c>
      <c r="D748" s="27" t="s">
        <v>4388</v>
      </c>
      <c r="E748" s="26" t="s">
        <v>4404</v>
      </c>
      <c r="F748" s="28" t="s">
        <v>4504</v>
      </c>
      <c r="G748" s="38" t="s">
        <v>4527</v>
      </c>
      <c r="H748" s="36">
        <v>1761300000</v>
      </c>
      <c r="I748" s="36">
        <v>1761300000</v>
      </c>
      <c r="J748" s="28" t="s">
        <v>4423</v>
      </c>
      <c r="K748" s="28" t="s">
        <v>48</v>
      </c>
      <c r="L748" s="27" t="s">
        <v>1686</v>
      </c>
      <c r="M748" s="27" t="s">
        <v>104</v>
      </c>
      <c r="N748" s="27" t="s">
        <v>1701</v>
      </c>
      <c r="O748" s="27" t="s">
        <v>1688</v>
      </c>
      <c r="P748" s="28" t="s">
        <v>1710</v>
      </c>
      <c r="Q748" s="28" t="s">
        <v>1711</v>
      </c>
      <c r="R748" s="28" t="s">
        <v>1712</v>
      </c>
      <c r="S748" s="28"/>
      <c r="T748" s="28" t="s">
        <v>1713</v>
      </c>
      <c r="U748" s="29" t="s">
        <v>2150</v>
      </c>
      <c r="V748" s="29"/>
      <c r="W748" s="28"/>
      <c r="X748" s="30"/>
      <c r="Y748" s="28"/>
      <c r="Z748" s="28"/>
      <c r="AA748" s="31" t="str">
        <f t="shared" si="15"/>
        <v/>
      </c>
      <c r="AB748" s="29"/>
      <c r="AC748" s="29"/>
      <c r="AD748" s="29"/>
      <c r="AE748" s="27" t="s">
        <v>2224</v>
      </c>
      <c r="AF748" s="28" t="s">
        <v>1002</v>
      </c>
      <c r="AG748" s="27" t="s">
        <v>1699</v>
      </c>
    </row>
    <row r="749" spans="1:33" s="32" customFormat="1" ht="76.5" x14ac:dyDescent="0.25">
      <c r="A749" s="25" t="s">
        <v>1684</v>
      </c>
      <c r="B749" s="26">
        <v>81101510</v>
      </c>
      <c r="C749" s="27" t="s">
        <v>2237</v>
      </c>
      <c r="D749" s="27" t="s">
        <v>4388</v>
      </c>
      <c r="E749" s="26" t="s">
        <v>4404</v>
      </c>
      <c r="F749" s="26" t="s">
        <v>4523</v>
      </c>
      <c r="G749" s="38" t="s">
        <v>4527</v>
      </c>
      <c r="H749" s="36">
        <v>195700000</v>
      </c>
      <c r="I749" s="36">
        <v>195700000</v>
      </c>
      <c r="J749" s="28" t="s">
        <v>4423</v>
      </c>
      <c r="K749" s="28" t="s">
        <v>48</v>
      </c>
      <c r="L749" s="27" t="s">
        <v>1686</v>
      </c>
      <c r="M749" s="27" t="s">
        <v>104</v>
      </c>
      <c r="N749" s="27" t="s">
        <v>1701</v>
      </c>
      <c r="O749" s="27" t="s">
        <v>1688</v>
      </c>
      <c r="P749" s="28" t="s">
        <v>1710</v>
      </c>
      <c r="Q749" s="28" t="s">
        <v>1711</v>
      </c>
      <c r="R749" s="28" t="s">
        <v>1712</v>
      </c>
      <c r="S749" s="28"/>
      <c r="T749" s="28" t="s">
        <v>1713</v>
      </c>
      <c r="U749" s="29" t="s">
        <v>2150</v>
      </c>
      <c r="V749" s="29"/>
      <c r="W749" s="28"/>
      <c r="X749" s="30"/>
      <c r="Y749" s="28"/>
      <c r="Z749" s="28"/>
      <c r="AA749" s="31" t="str">
        <f t="shared" si="15"/>
        <v/>
      </c>
      <c r="AB749" s="29"/>
      <c r="AC749" s="29"/>
      <c r="AD749" s="29"/>
      <c r="AE749" s="27" t="s">
        <v>1774</v>
      </c>
      <c r="AF749" s="28" t="s">
        <v>54</v>
      </c>
      <c r="AG749" s="27" t="s">
        <v>1708</v>
      </c>
    </row>
    <row r="750" spans="1:33" s="32" customFormat="1" ht="76.5" x14ac:dyDescent="0.25">
      <c r="A750" s="25" t="s">
        <v>1684</v>
      </c>
      <c r="B750" s="26" t="s">
        <v>4346</v>
      </c>
      <c r="C750" s="27" t="s">
        <v>2238</v>
      </c>
      <c r="D750" s="27" t="s">
        <v>4388</v>
      </c>
      <c r="E750" s="26" t="s">
        <v>4404</v>
      </c>
      <c r="F750" s="28" t="s">
        <v>4504</v>
      </c>
      <c r="G750" s="38" t="s">
        <v>4527</v>
      </c>
      <c r="H750" s="36">
        <v>1761300000</v>
      </c>
      <c r="I750" s="36">
        <v>1761300000</v>
      </c>
      <c r="J750" s="28" t="s">
        <v>4423</v>
      </c>
      <c r="K750" s="28" t="s">
        <v>48</v>
      </c>
      <c r="L750" s="27" t="s">
        <v>1686</v>
      </c>
      <c r="M750" s="27" t="s">
        <v>104</v>
      </c>
      <c r="N750" s="27" t="s">
        <v>1701</v>
      </c>
      <c r="O750" s="27" t="s">
        <v>1688</v>
      </c>
      <c r="P750" s="28" t="s">
        <v>1710</v>
      </c>
      <c r="Q750" s="28" t="s">
        <v>1711</v>
      </c>
      <c r="R750" s="28" t="s">
        <v>1712</v>
      </c>
      <c r="S750" s="28"/>
      <c r="T750" s="28" t="s">
        <v>1713</v>
      </c>
      <c r="U750" s="29" t="s">
        <v>2150</v>
      </c>
      <c r="V750" s="29"/>
      <c r="W750" s="28"/>
      <c r="X750" s="30"/>
      <c r="Y750" s="28"/>
      <c r="Z750" s="28"/>
      <c r="AA750" s="31" t="str">
        <f t="shared" si="15"/>
        <v/>
      </c>
      <c r="AB750" s="29"/>
      <c r="AC750" s="29"/>
      <c r="AD750" s="29"/>
      <c r="AE750" s="27" t="s">
        <v>2224</v>
      </c>
      <c r="AF750" s="28" t="s">
        <v>1002</v>
      </c>
      <c r="AG750" s="27" t="s">
        <v>1699</v>
      </c>
    </row>
    <row r="751" spans="1:33" s="32" customFormat="1" ht="76.5" x14ac:dyDescent="0.25">
      <c r="A751" s="25" t="s">
        <v>1684</v>
      </c>
      <c r="B751" s="26">
        <v>81101510</v>
      </c>
      <c r="C751" s="27" t="s">
        <v>2239</v>
      </c>
      <c r="D751" s="27" t="s">
        <v>4388</v>
      </c>
      <c r="E751" s="26" t="s">
        <v>4404</v>
      </c>
      <c r="F751" s="26" t="s">
        <v>4523</v>
      </c>
      <c r="G751" s="38" t="s">
        <v>4527</v>
      </c>
      <c r="H751" s="36">
        <v>195700000</v>
      </c>
      <c r="I751" s="36">
        <v>195700000</v>
      </c>
      <c r="J751" s="28" t="s">
        <v>4423</v>
      </c>
      <c r="K751" s="28" t="s">
        <v>48</v>
      </c>
      <c r="L751" s="27" t="s">
        <v>1686</v>
      </c>
      <c r="M751" s="27" t="s">
        <v>104</v>
      </c>
      <c r="N751" s="27" t="s">
        <v>1701</v>
      </c>
      <c r="O751" s="27" t="s">
        <v>1688</v>
      </c>
      <c r="P751" s="28" t="s">
        <v>1710</v>
      </c>
      <c r="Q751" s="28" t="s">
        <v>1711</v>
      </c>
      <c r="R751" s="28" t="s">
        <v>1712</v>
      </c>
      <c r="S751" s="28"/>
      <c r="T751" s="28" t="s">
        <v>1713</v>
      </c>
      <c r="U751" s="29" t="s">
        <v>2150</v>
      </c>
      <c r="V751" s="29"/>
      <c r="W751" s="28"/>
      <c r="X751" s="30"/>
      <c r="Y751" s="28"/>
      <c r="Z751" s="28"/>
      <c r="AA751" s="31" t="str">
        <f t="shared" si="15"/>
        <v/>
      </c>
      <c r="AB751" s="29"/>
      <c r="AC751" s="29"/>
      <c r="AD751" s="29"/>
      <c r="AE751" s="27" t="s">
        <v>1774</v>
      </c>
      <c r="AF751" s="28" t="s">
        <v>54</v>
      </c>
      <c r="AG751" s="27" t="s">
        <v>1708</v>
      </c>
    </row>
    <row r="752" spans="1:33" s="32" customFormat="1" ht="76.5" x14ac:dyDescent="0.25">
      <c r="A752" s="25" t="s">
        <v>1684</v>
      </c>
      <c r="B752" s="26" t="s">
        <v>4346</v>
      </c>
      <c r="C752" s="27" t="s">
        <v>2240</v>
      </c>
      <c r="D752" s="27" t="s">
        <v>4388</v>
      </c>
      <c r="E752" s="26" t="s">
        <v>4404</v>
      </c>
      <c r="F752" s="28" t="s">
        <v>4504</v>
      </c>
      <c r="G752" s="38" t="s">
        <v>4527</v>
      </c>
      <c r="H752" s="36">
        <v>2346300000</v>
      </c>
      <c r="I752" s="36">
        <v>2346300000</v>
      </c>
      <c r="J752" s="28" t="s">
        <v>4423</v>
      </c>
      <c r="K752" s="28" t="s">
        <v>48</v>
      </c>
      <c r="L752" s="27" t="s">
        <v>1686</v>
      </c>
      <c r="M752" s="27" t="s">
        <v>104</v>
      </c>
      <c r="N752" s="27" t="s">
        <v>1701</v>
      </c>
      <c r="O752" s="27" t="s">
        <v>1688</v>
      </c>
      <c r="P752" s="28" t="s">
        <v>1710</v>
      </c>
      <c r="Q752" s="28" t="s">
        <v>1711</v>
      </c>
      <c r="R752" s="28" t="s">
        <v>1712</v>
      </c>
      <c r="S752" s="28"/>
      <c r="T752" s="28" t="s">
        <v>1713</v>
      </c>
      <c r="U752" s="29" t="s">
        <v>2150</v>
      </c>
      <c r="V752" s="29"/>
      <c r="W752" s="28"/>
      <c r="X752" s="30"/>
      <c r="Y752" s="28"/>
      <c r="Z752" s="28"/>
      <c r="AA752" s="31" t="str">
        <f t="shared" si="15"/>
        <v/>
      </c>
      <c r="AB752" s="29"/>
      <c r="AC752" s="29"/>
      <c r="AD752" s="29"/>
      <c r="AE752" s="27" t="s">
        <v>2224</v>
      </c>
      <c r="AF752" s="28" t="s">
        <v>1002</v>
      </c>
      <c r="AG752" s="27" t="s">
        <v>1699</v>
      </c>
    </row>
    <row r="753" spans="1:33" s="32" customFormat="1" ht="76.5" x14ac:dyDescent="0.25">
      <c r="A753" s="25" t="s">
        <v>1684</v>
      </c>
      <c r="B753" s="26">
        <v>81101510</v>
      </c>
      <c r="C753" s="27" t="s">
        <v>2241</v>
      </c>
      <c r="D753" s="27" t="s">
        <v>4388</v>
      </c>
      <c r="E753" s="26" t="s">
        <v>4404</v>
      </c>
      <c r="F753" s="26" t="s">
        <v>4523</v>
      </c>
      <c r="G753" s="38" t="s">
        <v>4527</v>
      </c>
      <c r="H753" s="36">
        <v>260700000</v>
      </c>
      <c r="I753" s="36">
        <v>260700000</v>
      </c>
      <c r="J753" s="28" t="s">
        <v>4423</v>
      </c>
      <c r="K753" s="28" t="s">
        <v>48</v>
      </c>
      <c r="L753" s="27" t="s">
        <v>1686</v>
      </c>
      <c r="M753" s="27" t="s">
        <v>104</v>
      </c>
      <c r="N753" s="27" t="s">
        <v>1701</v>
      </c>
      <c r="O753" s="27" t="s">
        <v>1688</v>
      </c>
      <c r="P753" s="28" t="s">
        <v>1710</v>
      </c>
      <c r="Q753" s="28" t="s">
        <v>1711</v>
      </c>
      <c r="R753" s="28" t="s">
        <v>1712</v>
      </c>
      <c r="S753" s="28"/>
      <c r="T753" s="28" t="s">
        <v>1713</v>
      </c>
      <c r="U753" s="29" t="s">
        <v>2150</v>
      </c>
      <c r="V753" s="29"/>
      <c r="W753" s="28"/>
      <c r="X753" s="30"/>
      <c r="Y753" s="28"/>
      <c r="Z753" s="28"/>
      <c r="AA753" s="31" t="str">
        <f t="shared" si="15"/>
        <v/>
      </c>
      <c r="AB753" s="29"/>
      <c r="AC753" s="29"/>
      <c r="AD753" s="29"/>
      <c r="AE753" s="27" t="s">
        <v>1774</v>
      </c>
      <c r="AF753" s="28" t="s">
        <v>54</v>
      </c>
      <c r="AG753" s="27" t="s">
        <v>1708</v>
      </c>
    </row>
    <row r="754" spans="1:33" s="32" customFormat="1" ht="76.5" x14ac:dyDescent="0.25">
      <c r="A754" s="25" t="s">
        <v>1684</v>
      </c>
      <c r="B754" s="26" t="s">
        <v>4346</v>
      </c>
      <c r="C754" s="27" t="s">
        <v>2242</v>
      </c>
      <c r="D754" s="27" t="s">
        <v>4388</v>
      </c>
      <c r="E754" s="26" t="s">
        <v>4404</v>
      </c>
      <c r="F754" s="28" t="s">
        <v>4504</v>
      </c>
      <c r="G754" s="38" t="s">
        <v>4527</v>
      </c>
      <c r="H754" s="36">
        <v>1761300000</v>
      </c>
      <c r="I754" s="36">
        <v>1761300000</v>
      </c>
      <c r="J754" s="28" t="s">
        <v>4423</v>
      </c>
      <c r="K754" s="28" t="s">
        <v>48</v>
      </c>
      <c r="L754" s="27" t="s">
        <v>1686</v>
      </c>
      <c r="M754" s="27" t="s">
        <v>104</v>
      </c>
      <c r="N754" s="27" t="s">
        <v>1701</v>
      </c>
      <c r="O754" s="27" t="s">
        <v>1688</v>
      </c>
      <c r="P754" s="28" t="s">
        <v>1710</v>
      </c>
      <c r="Q754" s="28" t="s">
        <v>1711</v>
      </c>
      <c r="R754" s="28" t="s">
        <v>1712</v>
      </c>
      <c r="S754" s="28"/>
      <c r="T754" s="28" t="s">
        <v>1713</v>
      </c>
      <c r="U754" s="29" t="s">
        <v>2150</v>
      </c>
      <c r="V754" s="29"/>
      <c r="W754" s="28"/>
      <c r="X754" s="30"/>
      <c r="Y754" s="28"/>
      <c r="Z754" s="28"/>
      <c r="AA754" s="31" t="str">
        <f t="shared" si="15"/>
        <v/>
      </c>
      <c r="AB754" s="29"/>
      <c r="AC754" s="29"/>
      <c r="AD754" s="29"/>
      <c r="AE754" s="27" t="s">
        <v>2224</v>
      </c>
      <c r="AF754" s="28" t="s">
        <v>1002</v>
      </c>
      <c r="AG754" s="27" t="s">
        <v>1699</v>
      </c>
    </row>
    <row r="755" spans="1:33" s="32" customFormat="1" ht="76.5" x14ac:dyDescent="0.25">
      <c r="A755" s="25" t="s">
        <v>1684</v>
      </c>
      <c r="B755" s="26">
        <v>81101510</v>
      </c>
      <c r="C755" s="27" t="s">
        <v>2243</v>
      </c>
      <c r="D755" s="27" t="s">
        <v>4388</v>
      </c>
      <c r="E755" s="26" t="s">
        <v>4404</v>
      </c>
      <c r="F755" s="26" t="s">
        <v>4523</v>
      </c>
      <c r="G755" s="38" t="s">
        <v>4527</v>
      </c>
      <c r="H755" s="36">
        <v>195700000</v>
      </c>
      <c r="I755" s="36">
        <v>195700000</v>
      </c>
      <c r="J755" s="28" t="s">
        <v>4423</v>
      </c>
      <c r="K755" s="28" t="s">
        <v>48</v>
      </c>
      <c r="L755" s="27" t="s">
        <v>1686</v>
      </c>
      <c r="M755" s="27" t="s">
        <v>104</v>
      </c>
      <c r="N755" s="27" t="s">
        <v>1701</v>
      </c>
      <c r="O755" s="27" t="s">
        <v>1688</v>
      </c>
      <c r="P755" s="28" t="s">
        <v>1710</v>
      </c>
      <c r="Q755" s="28" t="s">
        <v>1711</v>
      </c>
      <c r="R755" s="28" t="s">
        <v>1712</v>
      </c>
      <c r="S755" s="28"/>
      <c r="T755" s="28" t="s">
        <v>1713</v>
      </c>
      <c r="U755" s="29" t="s">
        <v>2150</v>
      </c>
      <c r="V755" s="29"/>
      <c r="W755" s="28"/>
      <c r="X755" s="30"/>
      <c r="Y755" s="28"/>
      <c r="Z755" s="28"/>
      <c r="AA755" s="31" t="str">
        <f t="shared" si="15"/>
        <v/>
      </c>
      <c r="AB755" s="29"/>
      <c r="AC755" s="29"/>
      <c r="AD755" s="29"/>
      <c r="AE755" s="27" t="s">
        <v>1774</v>
      </c>
      <c r="AF755" s="28" t="s">
        <v>54</v>
      </c>
      <c r="AG755" s="27" t="s">
        <v>1708</v>
      </c>
    </row>
    <row r="756" spans="1:33" s="32" customFormat="1" ht="76.5" x14ac:dyDescent="0.25">
      <c r="A756" s="25" t="s">
        <v>1684</v>
      </c>
      <c r="B756" s="26" t="s">
        <v>4346</v>
      </c>
      <c r="C756" s="27" t="s">
        <v>2244</v>
      </c>
      <c r="D756" s="27" t="s">
        <v>4388</v>
      </c>
      <c r="E756" s="26" t="s">
        <v>4404</v>
      </c>
      <c r="F756" s="28" t="s">
        <v>4504</v>
      </c>
      <c r="G756" s="38" t="s">
        <v>4527</v>
      </c>
      <c r="H756" s="36">
        <v>2700000000</v>
      </c>
      <c r="I756" s="36">
        <v>2700000000</v>
      </c>
      <c r="J756" s="28" t="s">
        <v>4423</v>
      </c>
      <c r="K756" s="28" t="s">
        <v>48</v>
      </c>
      <c r="L756" s="27" t="s">
        <v>1686</v>
      </c>
      <c r="M756" s="27" t="s">
        <v>104</v>
      </c>
      <c r="N756" s="27" t="s">
        <v>1701</v>
      </c>
      <c r="O756" s="27" t="s">
        <v>1688</v>
      </c>
      <c r="P756" s="28" t="s">
        <v>1710</v>
      </c>
      <c r="Q756" s="28" t="s">
        <v>1711</v>
      </c>
      <c r="R756" s="28" t="s">
        <v>1712</v>
      </c>
      <c r="S756" s="28"/>
      <c r="T756" s="28" t="s">
        <v>1713</v>
      </c>
      <c r="U756" s="29" t="s">
        <v>2150</v>
      </c>
      <c r="V756" s="29"/>
      <c r="W756" s="28"/>
      <c r="X756" s="30"/>
      <c r="Y756" s="28"/>
      <c r="Z756" s="28"/>
      <c r="AA756" s="31" t="str">
        <f t="shared" si="15"/>
        <v/>
      </c>
      <c r="AB756" s="29"/>
      <c r="AC756" s="29"/>
      <c r="AD756" s="29"/>
      <c r="AE756" s="27" t="s">
        <v>2224</v>
      </c>
      <c r="AF756" s="28" t="s">
        <v>1002</v>
      </c>
      <c r="AG756" s="27" t="s">
        <v>1699</v>
      </c>
    </row>
    <row r="757" spans="1:33" s="32" customFormat="1" ht="76.5" x14ac:dyDescent="0.25">
      <c r="A757" s="25" t="s">
        <v>1684</v>
      </c>
      <c r="B757" s="26">
        <v>81101510</v>
      </c>
      <c r="C757" s="27" t="s">
        <v>2245</v>
      </c>
      <c r="D757" s="27" t="s">
        <v>4388</v>
      </c>
      <c r="E757" s="26" t="s">
        <v>4404</v>
      </c>
      <c r="F757" s="26" t="s">
        <v>4523</v>
      </c>
      <c r="G757" s="38" t="s">
        <v>4527</v>
      </c>
      <c r="H757" s="36">
        <v>300000000</v>
      </c>
      <c r="I757" s="36">
        <v>300000000</v>
      </c>
      <c r="J757" s="28" t="s">
        <v>4423</v>
      </c>
      <c r="K757" s="28" t="s">
        <v>48</v>
      </c>
      <c r="L757" s="27" t="s">
        <v>1686</v>
      </c>
      <c r="M757" s="27" t="s">
        <v>104</v>
      </c>
      <c r="N757" s="27" t="s">
        <v>1701</v>
      </c>
      <c r="O757" s="27" t="s">
        <v>1688</v>
      </c>
      <c r="P757" s="28" t="s">
        <v>1710</v>
      </c>
      <c r="Q757" s="28" t="s">
        <v>1711</v>
      </c>
      <c r="R757" s="28" t="s">
        <v>1712</v>
      </c>
      <c r="S757" s="28"/>
      <c r="T757" s="28" t="s">
        <v>1713</v>
      </c>
      <c r="U757" s="29" t="s">
        <v>2150</v>
      </c>
      <c r="V757" s="29"/>
      <c r="W757" s="28"/>
      <c r="X757" s="30"/>
      <c r="Y757" s="28"/>
      <c r="Z757" s="28"/>
      <c r="AA757" s="31" t="str">
        <f t="shared" si="15"/>
        <v/>
      </c>
      <c r="AB757" s="29"/>
      <c r="AC757" s="29"/>
      <c r="AD757" s="29"/>
      <c r="AE757" s="27" t="s">
        <v>1774</v>
      </c>
      <c r="AF757" s="28" t="s">
        <v>54</v>
      </c>
      <c r="AG757" s="27" t="s">
        <v>1708</v>
      </c>
    </row>
    <row r="758" spans="1:33" s="32" customFormat="1" ht="76.5" x14ac:dyDescent="0.25">
      <c r="A758" s="25" t="s">
        <v>1684</v>
      </c>
      <c r="B758" s="26" t="s">
        <v>4346</v>
      </c>
      <c r="C758" s="27" t="s">
        <v>2246</v>
      </c>
      <c r="D758" s="27" t="s">
        <v>4388</v>
      </c>
      <c r="E758" s="26" t="s">
        <v>4404</v>
      </c>
      <c r="F758" s="28" t="s">
        <v>4504</v>
      </c>
      <c r="G758" s="38" t="s">
        <v>4527</v>
      </c>
      <c r="H758" s="36">
        <v>1771209563.4000001</v>
      </c>
      <c r="I758" s="36">
        <v>1771209563.4000001</v>
      </c>
      <c r="J758" s="28" t="s">
        <v>4423</v>
      </c>
      <c r="K758" s="28" t="s">
        <v>48</v>
      </c>
      <c r="L758" s="27" t="s">
        <v>1686</v>
      </c>
      <c r="M758" s="27" t="s">
        <v>104</v>
      </c>
      <c r="N758" s="27" t="s">
        <v>1701</v>
      </c>
      <c r="O758" s="27" t="s">
        <v>1688</v>
      </c>
      <c r="P758" s="28" t="s">
        <v>1710</v>
      </c>
      <c r="Q758" s="28" t="s">
        <v>1711</v>
      </c>
      <c r="R758" s="28" t="s">
        <v>1712</v>
      </c>
      <c r="S758" s="28"/>
      <c r="T758" s="28" t="s">
        <v>1713</v>
      </c>
      <c r="U758" s="29" t="s">
        <v>2150</v>
      </c>
      <c r="V758" s="29"/>
      <c r="W758" s="28"/>
      <c r="X758" s="30"/>
      <c r="Y758" s="28"/>
      <c r="Z758" s="28"/>
      <c r="AA758" s="31" t="str">
        <f t="shared" si="15"/>
        <v/>
      </c>
      <c r="AB758" s="29"/>
      <c r="AC758" s="29"/>
      <c r="AD758" s="29"/>
      <c r="AE758" s="27" t="s">
        <v>2224</v>
      </c>
      <c r="AF758" s="28" t="s">
        <v>1002</v>
      </c>
      <c r="AG758" s="27" t="s">
        <v>1699</v>
      </c>
    </row>
    <row r="759" spans="1:33" s="32" customFormat="1" ht="76.5" x14ac:dyDescent="0.25">
      <c r="A759" s="25" t="s">
        <v>1684</v>
      </c>
      <c r="B759" s="26">
        <v>81101510</v>
      </c>
      <c r="C759" s="27" t="s">
        <v>2247</v>
      </c>
      <c r="D759" s="27" t="s">
        <v>4388</v>
      </c>
      <c r="E759" s="26" t="s">
        <v>4398</v>
      </c>
      <c r="F759" s="26" t="s">
        <v>4523</v>
      </c>
      <c r="G759" s="38" t="s">
        <v>4527</v>
      </c>
      <c r="H759" s="36">
        <v>196801062.60000002</v>
      </c>
      <c r="I759" s="36">
        <v>196801062.60000002</v>
      </c>
      <c r="J759" s="28" t="s">
        <v>4423</v>
      </c>
      <c r="K759" s="28" t="s">
        <v>48</v>
      </c>
      <c r="L759" s="27" t="s">
        <v>1686</v>
      </c>
      <c r="M759" s="27" t="s">
        <v>104</v>
      </c>
      <c r="N759" s="27" t="s">
        <v>1701</v>
      </c>
      <c r="O759" s="27" t="s">
        <v>1688</v>
      </c>
      <c r="P759" s="28" t="s">
        <v>1710</v>
      </c>
      <c r="Q759" s="28" t="s">
        <v>1711</v>
      </c>
      <c r="R759" s="28" t="s">
        <v>1712</v>
      </c>
      <c r="S759" s="28"/>
      <c r="T759" s="28" t="s">
        <v>1713</v>
      </c>
      <c r="U759" s="29" t="s">
        <v>2150</v>
      </c>
      <c r="V759" s="29"/>
      <c r="W759" s="28"/>
      <c r="X759" s="30"/>
      <c r="Y759" s="28"/>
      <c r="Z759" s="28"/>
      <c r="AA759" s="31" t="str">
        <f t="shared" si="15"/>
        <v/>
      </c>
      <c r="AB759" s="29"/>
      <c r="AC759" s="29"/>
      <c r="AD759" s="29"/>
      <c r="AE759" s="27" t="s">
        <v>1774</v>
      </c>
      <c r="AF759" s="28" t="s">
        <v>54</v>
      </c>
      <c r="AG759" s="27" t="s">
        <v>1708</v>
      </c>
    </row>
    <row r="760" spans="1:33" s="32" customFormat="1" ht="51" x14ac:dyDescent="0.25">
      <c r="A760" s="25" t="s">
        <v>1684</v>
      </c>
      <c r="B760" s="26" t="s">
        <v>4346</v>
      </c>
      <c r="C760" s="27" t="s">
        <v>2248</v>
      </c>
      <c r="D760" s="27" t="s">
        <v>4385</v>
      </c>
      <c r="E760" s="26" t="s">
        <v>4401</v>
      </c>
      <c r="F760" s="28" t="s">
        <v>4504</v>
      </c>
      <c r="G760" s="38" t="s">
        <v>4530</v>
      </c>
      <c r="H760" s="36">
        <v>5482434073</v>
      </c>
      <c r="I760" s="36">
        <v>5482434073</v>
      </c>
      <c r="J760" s="28" t="s">
        <v>4423</v>
      </c>
      <c r="K760" s="28" t="s">
        <v>48</v>
      </c>
      <c r="L760" s="27" t="s">
        <v>1686</v>
      </c>
      <c r="M760" s="27" t="s">
        <v>104</v>
      </c>
      <c r="N760" s="27" t="s">
        <v>1701</v>
      </c>
      <c r="O760" s="27" t="s">
        <v>1688</v>
      </c>
      <c r="P760" s="28" t="s">
        <v>1817</v>
      </c>
      <c r="Q760" s="28" t="s">
        <v>2249</v>
      </c>
      <c r="R760" s="28" t="s">
        <v>2250</v>
      </c>
      <c r="S760" s="28">
        <v>182259001</v>
      </c>
      <c r="T760" s="28" t="s">
        <v>1943</v>
      </c>
      <c r="U760" s="29" t="s">
        <v>2251</v>
      </c>
      <c r="V760" s="29"/>
      <c r="W760" s="28"/>
      <c r="X760" s="30"/>
      <c r="Y760" s="28"/>
      <c r="Z760" s="28"/>
      <c r="AA760" s="31" t="str">
        <f t="shared" si="15"/>
        <v/>
      </c>
      <c r="AB760" s="29"/>
      <c r="AC760" s="29"/>
      <c r="AD760" s="29"/>
      <c r="AE760" s="27" t="s">
        <v>2252</v>
      </c>
      <c r="AF760" s="28" t="s">
        <v>1002</v>
      </c>
      <c r="AG760" s="27" t="s">
        <v>1708</v>
      </c>
    </row>
    <row r="761" spans="1:33" s="32" customFormat="1" ht="63.75" x14ac:dyDescent="0.25">
      <c r="A761" s="25" t="s">
        <v>1684</v>
      </c>
      <c r="B761" s="26" t="s">
        <v>4354</v>
      </c>
      <c r="C761" s="27" t="s">
        <v>2253</v>
      </c>
      <c r="D761" s="27" t="s">
        <v>4385</v>
      </c>
      <c r="E761" s="26" t="s">
        <v>4404</v>
      </c>
      <c r="F761" s="26" t="s">
        <v>4523</v>
      </c>
      <c r="G761" s="38" t="s">
        <v>4530</v>
      </c>
      <c r="H761" s="36">
        <v>383770385</v>
      </c>
      <c r="I761" s="36">
        <v>383770385</v>
      </c>
      <c r="J761" s="28" t="s">
        <v>4423</v>
      </c>
      <c r="K761" s="28" t="s">
        <v>48</v>
      </c>
      <c r="L761" s="27" t="s">
        <v>1686</v>
      </c>
      <c r="M761" s="27" t="s">
        <v>104</v>
      </c>
      <c r="N761" s="27" t="s">
        <v>1701</v>
      </c>
      <c r="O761" s="27" t="s">
        <v>1688</v>
      </c>
      <c r="P761" s="28" t="s">
        <v>1817</v>
      </c>
      <c r="Q761" s="28" t="s">
        <v>2249</v>
      </c>
      <c r="R761" s="28" t="s">
        <v>2250</v>
      </c>
      <c r="S761" s="28">
        <v>182259001</v>
      </c>
      <c r="T761" s="28" t="s">
        <v>1943</v>
      </c>
      <c r="U761" s="29" t="s">
        <v>2251</v>
      </c>
      <c r="V761" s="29"/>
      <c r="W761" s="28"/>
      <c r="X761" s="30"/>
      <c r="Y761" s="28"/>
      <c r="Z761" s="28"/>
      <c r="AA761" s="31" t="str">
        <f t="shared" si="15"/>
        <v/>
      </c>
      <c r="AB761" s="29"/>
      <c r="AC761" s="29"/>
      <c r="AD761" s="29"/>
      <c r="AE761" s="27" t="s">
        <v>2252</v>
      </c>
      <c r="AF761" s="28" t="s">
        <v>54</v>
      </c>
      <c r="AG761" s="27" t="s">
        <v>1708</v>
      </c>
    </row>
    <row r="762" spans="1:33" s="32" customFormat="1" ht="51" x14ac:dyDescent="0.25">
      <c r="A762" s="25" t="s">
        <v>1684</v>
      </c>
      <c r="B762" s="26" t="s">
        <v>4354</v>
      </c>
      <c r="C762" s="27" t="s">
        <v>2254</v>
      </c>
      <c r="D762" s="27" t="s">
        <v>4387</v>
      </c>
      <c r="E762" s="26" t="s">
        <v>4404</v>
      </c>
      <c r="F762" s="28" t="s">
        <v>4504</v>
      </c>
      <c r="G762" s="38" t="s">
        <v>4530</v>
      </c>
      <c r="H762" s="36">
        <v>1564720893</v>
      </c>
      <c r="I762" s="36">
        <v>1564720893</v>
      </c>
      <c r="J762" s="28" t="s">
        <v>4423</v>
      </c>
      <c r="K762" s="28" t="s">
        <v>48</v>
      </c>
      <c r="L762" s="27" t="s">
        <v>1686</v>
      </c>
      <c r="M762" s="27" t="s">
        <v>104</v>
      </c>
      <c r="N762" s="27" t="s">
        <v>1701</v>
      </c>
      <c r="O762" s="27" t="s">
        <v>1688</v>
      </c>
      <c r="P762" s="28" t="s">
        <v>1817</v>
      </c>
      <c r="Q762" s="28" t="s">
        <v>2249</v>
      </c>
      <c r="R762" s="28" t="s">
        <v>2250</v>
      </c>
      <c r="S762" s="28">
        <v>182259001</v>
      </c>
      <c r="T762" s="28" t="s">
        <v>1943</v>
      </c>
      <c r="U762" s="29" t="s">
        <v>2251</v>
      </c>
      <c r="V762" s="29"/>
      <c r="W762" s="28"/>
      <c r="X762" s="30"/>
      <c r="Y762" s="28"/>
      <c r="Z762" s="28"/>
      <c r="AA762" s="31" t="str">
        <f t="shared" si="15"/>
        <v/>
      </c>
      <c r="AB762" s="29"/>
      <c r="AC762" s="29"/>
      <c r="AD762" s="29"/>
      <c r="AE762" s="27" t="s">
        <v>2252</v>
      </c>
      <c r="AF762" s="28" t="s">
        <v>1002</v>
      </c>
      <c r="AG762" s="27" t="s">
        <v>1708</v>
      </c>
    </row>
    <row r="763" spans="1:33" s="32" customFormat="1" ht="51" x14ac:dyDescent="0.25">
      <c r="A763" s="25" t="s">
        <v>1684</v>
      </c>
      <c r="B763" s="26" t="s">
        <v>4354</v>
      </c>
      <c r="C763" s="27" t="s">
        <v>2255</v>
      </c>
      <c r="D763" s="27" t="s">
        <v>4387</v>
      </c>
      <c r="E763" s="26" t="s">
        <v>4416</v>
      </c>
      <c r="F763" s="26" t="s">
        <v>4523</v>
      </c>
      <c r="G763" s="38" t="s">
        <v>4530</v>
      </c>
      <c r="H763" s="36">
        <v>180000000</v>
      </c>
      <c r="I763" s="36">
        <v>180000000</v>
      </c>
      <c r="J763" s="28" t="s">
        <v>4423</v>
      </c>
      <c r="K763" s="28" t="s">
        <v>48</v>
      </c>
      <c r="L763" s="27" t="s">
        <v>1686</v>
      </c>
      <c r="M763" s="27" t="s">
        <v>104</v>
      </c>
      <c r="N763" s="27" t="s">
        <v>1701</v>
      </c>
      <c r="O763" s="27" t="s">
        <v>1688</v>
      </c>
      <c r="P763" s="28" t="s">
        <v>1817</v>
      </c>
      <c r="Q763" s="28" t="s">
        <v>2249</v>
      </c>
      <c r="R763" s="28" t="s">
        <v>2250</v>
      </c>
      <c r="S763" s="28">
        <v>182259001</v>
      </c>
      <c r="T763" s="28" t="s">
        <v>1943</v>
      </c>
      <c r="U763" s="29" t="s">
        <v>2251</v>
      </c>
      <c r="V763" s="29"/>
      <c r="W763" s="28"/>
      <c r="X763" s="30"/>
      <c r="Y763" s="28"/>
      <c r="Z763" s="28"/>
      <c r="AA763" s="31" t="str">
        <f t="shared" si="15"/>
        <v/>
      </c>
      <c r="AB763" s="29"/>
      <c r="AC763" s="29"/>
      <c r="AD763" s="29"/>
      <c r="AE763" s="27" t="s">
        <v>2252</v>
      </c>
      <c r="AF763" s="28" t="s">
        <v>54</v>
      </c>
      <c r="AG763" s="27" t="s">
        <v>1708</v>
      </c>
    </row>
    <row r="764" spans="1:33" s="32" customFormat="1" ht="63.75" x14ac:dyDescent="0.25">
      <c r="A764" s="25" t="s">
        <v>1684</v>
      </c>
      <c r="B764" s="26" t="s">
        <v>4346</v>
      </c>
      <c r="C764" s="27" t="s">
        <v>2256</v>
      </c>
      <c r="D764" s="27" t="s">
        <v>4389</v>
      </c>
      <c r="E764" s="26" t="s">
        <v>4416</v>
      </c>
      <c r="F764" s="35" t="s">
        <v>4520</v>
      </c>
      <c r="G764" s="38" t="s">
        <v>4530</v>
      </c>
      <c r="H764" s="36">
        <v>497999000000</v>
      </c>
      <c r="I764" s="36">
        <v>497999000000</v>
      </c>
      <c r="J764" s="28" t="s">
        <v>4423</v>
      </c>
      <c r="K764" s="28" t="s">
        <v>48</v>
      </c>
      <c r="L764" s="27" t="s">
        <v>1686</v>
      </c>
      <c r="M764" s="27" t="s">
        <v>104</v>
      </c>
      <c r="N764" s="27" t="s">
        <v>1687</v>
      </c>
      <c r="O764" s="27" t="s">
        <v>1688</v>
      </c>
      <c r="P764" s="28" t="s">
        <v>1689</v>
      </c>
      <c r="Q764" s="28" t="s">
        <v>1690</v>
      </c>
      <c r="R764" s="28" t="s">
        <v>1691</v>
      </c>
      <c r="S764" s="28"/>
      <c r="T764" s="28" t="s">
        <v>1692</v>
      </c>
      <c r="U764" s="29" t="s">
        <v>2257</v>
      </c>
      <c r="V764" s="29"/>
      <c r="W764" s="28"/>
      <c r="X764" s="30"/>
      <c r="Y764" s="28"/>
      <c r="Z764" s="28"/>
      <c r="AA764" s="31" t="str">
        <f t="shared" si="15"/>
        <v/>
      </c>
      <c r="AB764" s="29"/>
      <c r="AC764" s="29"/>
      <c r="AD764" s="29"/>
      <c r="AE764" s="27" t="s">
        <v>1945</v>
      </c>
      <c r="AF764" s="28" t="s">
        <v>1002</v>
      </c>
      <c r="AG764" s="27" t="s">
        <v>1699</v>
      </c>
    </row>
    <row r="765" spans="1:33" s="32" customFormat="1" ht="102" x14ac:dyDescent="0.25">
      <c r="A765" s="25" t="s">
        <v>1684</v>
      </c>
      <c r="B765" s="26" t="s">
        <v>4346</v>
      </c>
      <c r="C765" s="27" t="s">
        <v>2258</v>
      </c>
      <c r="D765" s="27" t="s">
        <v>4389</v>
      </c>
      <c r="E765" s="26" t="s">
        <v>4416</v>
      </c>
      <c r="F765" s="35" t="s">
        <v>4520</v>
      </c>
      <c r="G765" s="38" t="s">
        <v>4530</v>
      </c>
      <c r="H765" s="36">
        <v>979818000000</v>
      </c>
      <c r="I765" s="36">
        <v>979818000000</v>
      </c>
      <c r="J765" s="28" t="s">
        <v>4423</v>
      </c>
      <c r="K765" s="28" t="s">
        <v>48</v>
      </c>
      <c r="L765" s="27" t="s">
        <v>1686</v>
      </c>
      <c r="M765" s="27" t="s">
        <v>104</v>
      </c>
      <c r="N765" s="27" t="s">
        <v>1687</v>
      </c>
      <c r="O765" s="27" t="s">
        <v>1688</v>
      </c>
      <c r="P765" s="28" t="s">
        <v>1689</v>
      </c>
      <c r="Q765" s="28" t="s">
        <v>1690</v>
      </c>
      <c r="R765" s="28" t="s">
        <v>1691</v>
      </c>
      <c r="S765" s="28"/>
      <c r="T765" s="28" t="s">
        <v>1692</v>
      </c>
      <c r="U765" s="29" t="s">
        <v>2259</v>
      </c>
      <c r="V765" s="29"/>
      <c r="W765" s="28"/>
      <c r="X765" s="30"/>
      <c r="Y765" s="28"/>
      <c r="Z765" s="28"/>
      <c r="AA765" s="31" t="str">
        <f t="shared" si="15"/>
        <v/>
      </c>
      <c r="AB765" s="29"/>
      <c r="AC765" s="29"/>
      <c r="AD765" s="29"/>
      <c r="AE765" s="27" t="s">
        <v>1945</v>
      </c>
      <c r="AF765" s="28" t="s">
        <v>1002</v>
      </c>
      <c r="AG765" s="27" t="s">
        <v>1699</v>
      </c>
    </row>
    <row r="766" spans="1:33" s="32" customFormat="1" ht="76.5" x14ac:dyDescent="0.25">
      <c r="A766" s="25" t="s">
        <v>1684</v>
      </c>
      <c r="B766" s="26" t="s">
        <v>4346</v>
      </c>
      <c r="C766" s="27" t="s">
        <v>2260</v>
      </c>
      <c r="D766" s="27" t="s">
        <v>4389</v>
      </c>
      <c r="E766" s="26" t="s">
        <v>4416</v>
      </c>
      <c r="F766" s="35" t="s">
        <v>4520</v>
      </c>
      <c r="G766" s="38" t="s">
        <v>4530</v>
      </c>
      <c r="H766" s="36">
        <v>191246000000</v>
      </c>
      <c r="I766" s="36">
        <v>191246000000</v>
      </c>
      <c r="J766" s="28" t="s">
        <v>4423</v>
      </c>
      <c r="K766" s="28" t="s">
        <v>48</v>
      </c>
      <c r="L766" s="27" t="s">
        <v>1686</v>
      </c>
      <c r="M766" s="27" t="s">
        <v>104</v>
      </c>
      <c r="N766" s="27" t="s">
        <v>1687</v>
      </c>
      <c r="O766" s="27" t="s">
        <v>1688</v>
      </c>
      <c r="P766" s="28" t="s">
        <v>1689</v>
      </c>
      <c r="Q766" s="28" t="s">
        <v>1690</v>
      </c>
      <c r="R766" s="28" t="s">
        <v>1691</v>
      </c>
      <c r="S766" s="28"/>
      <c r="T766" s="28" t="s">
        <v>1692</v>
      </c>
      <c r="U766" s="29" t="s">
        <v>2261</v>
      </c>
      <c r="V766" s="29"/>
      <c r="W766" s="28"/>
      <c r="X766" s="30"/>
      <c r="Y766" s="28"/>
      <c r="Z766" s="28"/>
      <c r="AA766" s="31" t="str">
        <f t="shared" si="15"/>
        <v/>
      </c>
      <c r="AB766" s="29"/>
      <c r="AC766" s="29"/>
      <c r="AD766" s="29"/>
      <c r="AE766" s="27" t="s">
        <v>1945</v>
      </c>
      <c r="AF766" s="28" t="s">
        <v>1002</v>
      </c>
      <c r="AG766" s="27" t="s">
        <v>1699</v>
      </c>
    </row>
    <row r="767" spans="1:33" s="32" customFormat="1" ht="51" x14ac:dyDescent="0.25">
      <c r="A767" s="25" t="s">
        <v>1684</v>
      </c>
      <c r="B767" s="26" t="s">
        <v>4346</v>
      </c>
      <c r="C767" s="27" t="s">
        <v>2262</v>
      </c>
      <c r="D767" s="27" t="s">
        <v>4389</v>
      </c>
      <c r="E767" s="26" t="s">
        <v>4398</v>
      </c>
      <c r="F767" s="35" t="s">
        <v>4520</v>
      </c>
      <c r="G767" s="38" t="s">
        <v>4530</v>
      </c>
      <c r="H767" s="36">
        <v>1371638000000</v>
      </c>
      <c r="I767" s="36">
        <v>1371638000000</v>
      </c>
      <c r="J767" s="28" t="s">
        <v>4423</v>
      </c>
      <c r="K767" s="28" t="s">
        <v>48</v>
      </c>
      <c r="L767" s="27" t="s">
        <v>1686</v>
      </c>
      <c r="M767" s="27" t="s">
        <v>104</v>
      </c>
      <c r="N767" s="27" t="s">
        <v>1687</v>
      </c>
      <c r="O767" s="27" t="s">
        <v>1688</v>
      </c>
      <c r="P767" s="28" t="s">
        <v>1689</v>
      </c>
      <c r="Q767" s="28" t="s">
        <v>1690</v>
      </c>
      <c r="R767" s="28" t="s">
        <v>1691</v>
      </c>
      <c r="S767" s="28"/>
      <c r="T767" s="28" t="s">
        <v>1692</v>
      </c>
      <c r="U767" s="29" t="s">
        <v>2263</v>
      </c>
      <c r="V767" s="29"/>
      <c r="W767" s="28"/>
      <c r="X767" s="30"/>
      <c r="Y767" s="28"/>
      <c r="Z767" s="28"/>
      <c r="AA767" s="31" t="str">
        <f t="shared" si="15"/>
        <v/>
      </c>
      <c r="AB767" s="29"/>
      <c r="AC767" s="29"/>
      <c r="AD767" s="29"/>
      <c r="AE767" s="27" t="s">
        <v>1945</v>
      </c>
      <c r="AF767" s="28" t="s">
        <v>1002</v>
      </c>
      <c r="AG767" s="27" t="s">
        <v>1699</v>
      </c>
    </row>
    <row r="768" spans="1:33" s="32" customFormat="1" ht="89.25" x14ac:dyDescent="0.25">
      <c r="A768" s="25" t="s">
        <v>1684</v>
      </c>
      <c r="B768" s="26">
        <v>80101601</v>
      </c>
      <c r="C768" s="27" t="s">
        <v>2264</v>
      </c>
      <c r="D768" s="27" t="s">
        <v>4388</v>
      </c>
      <c r="E768" s="26" t="s">
        <v>4398</v>
      </c>
      <c r="F768" s="28" t="s">
        <v>4504</v>
      </c>
      <c r="G768" s="39" t="s">
        <v>4526</v>
      </c>
      <c r="H768" s="36">
        <v>15835000000</v>
      </c>
      <c r="I768" s="36">
        <v>15835000000</v>
      </c>
      <c r="J768" s="28" t="s">
        <v>4423</v>
      </c>
      <c r="K768" s="28" t="s">
        <v>48</v>
      </c>
      <c r="L768" s="27" t="s">
        <v>1686</v>
      </c>
      <c r="M768" s="27" t="s">
        <v>104</v>
      </c>
      <c r="N768" s="27" t="s">
        <v>1701</v>
      </c>
      <c r="O768" s="27" t="s">
        <v>1688</v>
      </c>
      <c r="P768" s="28" t="s">
        <v>1790</v>
      </c>
      <c r="Q768" s="28" t="s">
        <v>2265</v>
      </c>
      <c r="R768" s="28" t="s">
        <v>2266</v>
      </c>
      <c r="S768" s="28">
        <v>182168001</v>
      </c>
      <c r="T768" s="28" t="s">
        <v>2267</v>
      </c>
      <c r="U768" s="29" t="s">
        <v>2268</v>
      </c>
      <c r="V768" s="29"/>
      <c r="W768" s="28"/>
      <c r="X768" s="30"/>
      <c r="Y768" s="28"/>
      <c r="Z768" s="28"/>
      <c r="AA768" s="31" t="str">
        <f t="shared" si="15"/>
        <v/>
      </c>
      <c r="AB768" s="29"/>
      <c r="AC768" s="29"/>
      <c r="AD768" s="29"/>
      <c r="AE768" s="27" t="s">
        <v>1929</v>
      </c>
      <c r="AF768" s="28" t="s">
        <v>1002</v>
      </c>
      <c r="AG768" s="27" t="s">
        <v>1708</v>
      </c>
    </row>
    <row r="769" spans="1:33" s="32" customFormat="1" ht="76.5" x14ac:dyDescent="0.25">
      <c r="A769" s="25" t="s">
        <v>1684</v>
      </c>
      <c r="B769" s="26">
        <v>80101601</v>
      </c>
      <c r="C769" s="27" t="s">
        <v>2269</v>
      </c>
      <c r="D769" s="27" t="s">
        <v>4388</v>
      </c>
      <c r="E769" s="26" t="s">
        <v>4398</v>
      </c>
      <c r="F769" s="28" t="s">
        <v>4504</v>
      </c>
      <c r="G769" s="39" t="s">
        <v>4526</v>
      </c>
      <c r="H769" s="36">
        <v>22962000000</v>
      </c>
      <c r="I769" s="36">
        <v>22962000000</v>
      </c>
      <c r="J769" s="28" t="s">
        <v>4423</v>
      </c>
      <c r="K769" s="28" t="s">
        <v>48</v>
      </c>
      <c r="L769" s="27" t="s">
        <v>1686</v>
      </c>
      <c r="M769" s="27" t="s">
        <v>104</v>
      </c>
      <c r="N769" s="27" t="s">
        <v>1701</v>
      </c>
      <c r="O769" s="27" t="s">
        <v>1688</v>
      </c>
      <c r="P769" s="28" t="s">
        <v>1790</v>
      </c>
      <c r="Q769" s="28" t="s">
        <v>2265</v>
      </c>
      <c r="R769" s="28" t="s">
        <v>2266</v>
      </c>
      <c r="S769" s="28">
        <v>182168001</v>
      </c>
      <c r="T769" s="28" t="s">
        <v>2267</v>
      </c>
      <c r="U769" s="29" t="s">
        <v>2270</v>
      </c>
      <c r="V769" s="29"/>
      <c r="W769" s="28"/>
      <c r="X769" s="30"/>
      <c r="Y769" s="28"/>
      <c r="Z769" s="28"/>
      <c r="AA769" s="31" t="str">
        <f t="shared" si="15"/>
        <v/>
      </c>
      <c r="AB769" s="29"/>
      <c r="AC769" s="29"/>
      <c r="AD769" s="29"/>
      <c r="AE769" s="27" t="s">
        <v>1929</v>
      </c>
      <c r="AF769" s="28" t="s">
        <v>1002</v>
      </c>
      <c r="AG769" s="27" t="s">
        <v>1708</v>
      </c>
    </row>
    <row r="770" spans="1:33" s="32" customFormat="1" ht="76.5" x14ac:dyDescent="0.25">
      <c r="A770" s="25" t="s">
        <v>1684</v>
      </c>
      <c r="B770" s="26">
        <v>80101601</v>
      </c>
      <c r="C770" s="27" t="s">
        <v>2271</v>
      </c>
      <c r="D770" s="27" t="s">
        <v>4388</v>
      </c>
      <c r="E770" s="26" t="s">
        <v>4398</v>
      </c>
      <c r="F770" s="28" t="s">
        <v>4504</v>
      </c>
      <c r="G770" s="39" t="s">
        <v>4526</v>
      </c>
      <c r="H770" s="36">
        <v>6089000000</v>
      </c>
      <c r="I770" s="36">
        <v>6089000000</v>
      </c>
      <c r="J770" s="28" t="s">
        <v>4423</v>
      </c>
      <c r="K770" s="28" t="s">
        <v>48</v>
      </c>
      <c r="L770" s="27" t="s">
        <v>1686</v>
      </c>
      <c r="M770" s="27" t="s">
        <v>104</v>
      </c>
      <c r="N770" s="27" t="s">
        <v>1701</v>
      </c>
      <c r="O770" s="27" t="s">
        <v>1688</v>
      </c>
      <c r="P770" s="28" t="s">
        <v>1790</v>
      </c>
      <c r="Q770" s="28" t="s">
        <v>2265</v>
      </c>
      <c r="R770" s="28" t="s">
        <v>2266</v>
      </c>
      <c r="S770" s="28">
        <v>182168001</v>
      </c>
      <c r="T770" s="28" t="s">
        <v>2267</v>
      </c>
      <c r="U770" s="29" t="s">
        <v>2272</v>
      </c>
      <c r="V770" s="29"/>
      <c r="W770" s="28"/>
      <c r="X770" s="30"/>
      <c r="Y770" s="28"/>
      <c r="Z770" s="28"/>
      <c r="AA770" s="31" t="str">
        <f t="shared" si="15"/>
        <v/>
      </c>
      <c r="AB770" s="29"/>
      <c r="AC770" s="29"/>
      <c r="AD770" s="29"/>
      <c r="AE770" s="27" t="s">
        <v>1929</v>
      </c>
      <c r="AF770" s="28" t="s">
        <v>1002</v>
      </c>
      <c r="AG770" s="27" t="s">
        <v>1708</v>
      </c>
    </row>
    <row r="771" spans="1:33" s="32" customFormat="1" ht="76.5" x14ac:dyDescent="0.25">
      <c r="A771" s="25" t="s">
        <v>1684</v>
      </c>
      <c r="B771" s="26">
        <v>80101601</v>
      </c>
      <c r="C771" s="27" t="s">
        <v>2273</v>
      </c>
      <c r="D771" s="27" t="s">
        <v>4388</v>
      </c>
      <c r="E771" s="26" t="s">
        <v>4398</v>
      </c>
      <c r="F771" s="28" t="s">
        <v>4504</v>
      </c>
      <c r="G771" s="39" t="s">
        <v>4526</v>
      </c>
      <c r="H771" s="36">
        <v>11832000000</v>
      </c>
      <c r="I771" s="36">
        <v>11832000000</v>
      </c>
      <c r="J771" s="28" t="s">
        <v>4423</v>
      </c>
      <c r="K771" s="28" t="s">
        <v>48</v>
      </c>
      <c r="L771" s="27" t="s">
        <v>1686</v>
      </c>
      <c r="M771" s="27" t="s">
        <v>104</v>
      </c>
      <c r="N771" s="27" t="s">
        <v>1701</v>
      </c>
      <c r="O771" s="27" t="s">
        <v>1688</v>
      </c>
      <c r="P771" s="28" t="s">
        <v>1790</v>
      </c>
      <c r="Q771" s="28" t="s">
        <v>2265</v>
      </c>
      <c r="R771" s="28" t="s">
        <v>2266</v>
      </c>
      <c r="S771" s="28">
        <v>182168001</v>
      </c>
      <c r="T771" s="28" t="s">
        <v>2267</v>
      </c>
      <c r="U771" s="29" t="s">
        <v>2274</v>
      </c>
      <c r="V771" s="29"/>
      <c r="W771" s="28"/>
      <c r="X771" s="30"/>
      <c r="Y771" s="28"/>
      <c r="Z771" s="28"/>
      <c r="AA771" s="31" t="str">
        <f t="shared" si="15"/>
        <v/>
      </c>
      <c r="AB771" s="29"/>
      <c r="AC771" s="29"/>
      <c r="AD771" s="29"/>
      <c r="AE771" s="27" t="s">
        <v>1929</v>
      </c>
      <c r="AF771" s="28" t="s">
        <v>1002</v>
      </c>
      <c r="AG771" s="27" t="s">
        <v>1708</v>
      </c>
    </row>
    <row r="772" spans="1:33" s="32" customFormat="1" ht="76.5" x14ac:dyDescent="0.25">
      <c r="A772" s="25" t="s">
        <v>1684</v>
      </c>
      <c r="B772" s="26">
        <v>80101601</v>
      </c>
      <c r="C772" s="27" t="s">
        <v>2275</v>
      </c>
      <c r="D772" s="27" t="s">
        <v>4388</v>
      </c>
      <c r="E772" s="26" t="s">
        <v>4400</v>
      </c>
      <c r="F772" s="28" t="s">
        <v>4504</v>
      </c>
      <c r="G772" s="39" t="s">
        <v>4526</v>
      </c>
      <c r="H772" s="36">
        <v>12300000000</v>
      </c>
      <c r="I772" s="36">
        <v>12300000000</v>
      </c>
      <c r="J772" s="28" t="s">
        <v>4423</v>
      </c>
      <c r="K772" s="28" t="s">
        <v>48</v>
      </c>
      <c r="L772" s="27" t="s">
        <v>1686</v>
      </c>
      <c r="M772" s="27" t="s">
        <v>104</v>
      </c>
      <c r="N772" s="27" t="s">
        <v>1701</v>
      </c>
      <c r="O772" s="27" t="s">
        <v>1688</v>
      </c>
      <c r="P772" s="28" t="s">
        <v>1790</v>
      </c>
      <c r="Q772" s="28" t="s">
        <v>2265</v>
      </c>
      <c r="R772" s="28" t="s">
        <v>2266</v>
      </c>
      <c r="S772" s="28">
        <v>182168001</v>
      </c>
      <c r="T772" s="28" t="s">
        <v>2267</v>
      </c>
      <c r="U772" s="29" t="s">
        <v>2276</v>
      </c>
      <c r="V772" s="29"/>
      <c r="W772" s="28"/>
      <c r="X772" s="30"/>
      <c r="Y772" s="28"/>
      <c r="Z772" s="28"/>
      <c r="AA772" s="31" t="str">
        <f t="shared" si="15"/>
        <v/>
      </c>
      <c r="AB772" s="29"/>
      <c r="AC772" s="29"/>
      <c r="AD772" s="29"/>
      <c r="AE772" s="27" t="s">
        <v>1929</v>
      </c>
      <c r="AF772" s="28" t="s">
        <v>1002</v>
      </c>
      <c r="AG772" s="27" t="s">
        <v>1708</v>
      </c>
    </row>
    <row r="773" spans="1:33" s="32" customFormat="1" ht="127.5" x14ac:dyDescent="0.25">
      <c r="A773" s="25" t="s">
        <v>1684</v>
      </c>
      <c r="B773" s="26" t="s">
        <v>4346</v>
      </c>
      <c r="C773" s="27" t="s">
        <v>2277</v>
      </c>
      <c r="D773" s="27" t="s">
        <v>4384</v>
      </c>
      <c r="E773" s="26" t="s">
        <v>4398</v>
      </c>
      <c r="F773" s="28" t="s">
        <v>4504</v>
      </c>
      <c r="G773" s="38" t="s">
        <v>4530</v>
      </c>
      <c r="H773" s="36">
        <v>0</v>
      </c>
      <c r="I773" s="36">
        <v>0</v>
      </c>
      <c r="J773" s="28" t="s">
        <v>4423</v>
      </c>
      <c r="K773" s="28" t="s">
        <v>48</v>
      </c>
      <c r="L773" s="27" t="s">
        <v>1686</v>
      </c>
      <c r="M773" s="27" t="s">
        <v>104</v>
      </c>
      <c r="N773" s="27" t="s">
        <v>1701</v>
      </c>
      <c r="O773" s="27" t="s">
        <v>1688</v>
      </c>
      <c r="P773" s="28" t="s">
        <v>1710</v>
      </c>
      <c r="Q773" s="28" t="s">
        <v>2025</v>
      </c>
      <c r="R773" s="28" t="s">
        <v>1712</v>
      </c>
      <c r="S773" s="28">
        <v>180035001</v>
      </c>
      <c r="T773" s="28" t="s">
        <v>1713</v>
      </c>
      <c r="U773" s="29" t="s">
        <v>2278</v>
      </c>
      <c r="V773" s="29"/>
      <c r="W773" s="28"/>
      <c r="X773" s="30"/>
      <c r="Y773" s="28"/>
      <c r="Z773" s="28"/>
      <c r="AA773" s="31" t="str">
        <f t="shared" si="15"/>
        <v/>
      </c>
      <c r="AB773" s="29"/>
      <c r="AC773" s="29"/>
      <c r="AD773" s="29"/>
      <c r="AE773" s="27" t="s">
        <v>2279</v>
      </c>
      <c r="AF773" s="28" t="s">
        <v>1002</v>
      </c>
      <c r="AG773" s="27" t="s">
        <v>1708</v>
      </c>
    </row>
    <row r="774" spans="1:33" s="32" customFormat="1" ht="127.5" x14ac:dyDescent="0.25">
      <c r="A774" s="25" t="s">
        <v>1684</v>
      </c>
      <c r="B774" s="26" t="s">
        <v>4346</v>
      </c>
      <c r="C774" s="27" t="s">
        <v>2280</v>
      </c>
      <c r="D774" s="27" t="s">
        <v>4384</v>
      </c>
      <c r="E774" s="26" t="s">
        <v>4404</v>
      </c>
      <c r="F774" s="26" t="s">
        <v>4523</v>
      </c>
      <c r="G774" s="38" t="s">
        <v>4530</v>
      </c>
      <c r="H774" s="36">
        <v>0</v>
      </c>
      <c r="I774" s="36">
        <v>0</v>
      </c>
      <c r="J774" s="28" t="s">
        <v>4423</v>
      </c>
      <c r="K774" s="28" t="s">
        <v>48</v>
      </c>
      <c r="L774" s="27" t="s">
        <v>1686</v>
      </c>
      <c r="M774" s="27" t="s">
        <v>104</v>
      </c>
      <c r="N774" s="27" t="s">
        <v>1701</v>
      </c>
      <c r="O774" s="27" t="s">
        <v>1688</v>
      </c>
      <c r="P774" s="28" t="s">
        <v>1710</v>
      </c>
      <c r="Q774" s="28" t="s">
        <v>2025</v>
      </c>
      <c r="R774" s="28" t="s">
        <v>1712</v>
      </c>
      <c r="S774" s="28">
        <v>180035001</v>
      </c>
      <c r="T774" s="28" t="s">
        <v>1713</v>
      </c>
      <c r="U774" s="29" t="s">
        <v>2278</v>
      </c>
      <c r="V774" s="29"/>
      <c r="W774" s="28"/>
      <c r="X774" s="30"/>
      <c r="Y774" s="28"/>
      <c r="Z774" s="28"/>
      <c r="AA774" s="31" t="str">
        <f t="shared" si="15"/>
        <v/>
      </c>
      <c r="AB774" s="29"/>
      <c r="AC774" s="29"/>
      <c r="AD774" s="29"/>
      <c r="AE774" s="27" t="s">
        <v>2279</v>
      </c>
      <c r="AF774" s="28" t="s">
        <v>54</v>
      </c>
      <c r="AG774" s="27" t="s">
        <v>1708</v>
      </c>
    </row>
    <row r="775" spans="1:33" s="32" customFormat="1" ht="76.5" x14ac:dyDescent="0.25">
      <c r="A775" s="25" t="s">
        <v>1684</v>
      </c>
      <c r="B775" s="26">
        <v>81101510</v>
      </c>
      <c r="C775" s="27" t="s">
        <v>2281</v>
      </c>
      <c r="D775" s="27" t="s">
        <v>4384</v>
      </c>
      <c r="E775" s="26" t="s">
        <v>4408</v>
      </c>
      <c r="F775" s="28" t="s">
        <v>4504</v>
      </c>
      <c r="G775" s="38" t="s">
        <v>4530</v>
      </c>
      <c r="H775" s="36">
        <v>0</v>
      </c>
      <c r="I775" s="36">
        <v>0</v>
      </c>
      <c r="J775" s="28" t="s">
        <v>4423</v>
      </c>
      <c r="K775" s="28" t="s">
        <v>48</v>
      </c>
      <c r="L775" s="27" t="s">
        <v>1686</v>
      </c>
      <c r="M775" s="27" t="s">
        <v>104</v>
      </c>
      <c r="N775" s="27" t="s">
        <v>1701</v>
      </c>
      <c r="O775" s="27" t="s">
        <v>1688</v>
      </c>
      <c r="P775" s="28" t="s">
        <v>1790</v>
      </c>
      <c r="Q775" s="28" t="s">
        <v>2000</v>
      </c>
      <c r="R775" s="28" t="s">
        <v>2282</v>
      </c>
      <c r="S775" s="28" t="s">
        <v>2283</v>
      </c>
      <c r="T775" s="28" t="s">
        <v>2284</v>
      </c>
      <c r="U775" s="29" t="s">
        <v>2285</v>
      </c>
      <c r="V775" s="29"/>
      <c r="W775" s="28"/>
      <c r="X775" s="30"/>
      <c r="Y775" s="28"/>
      <c r="Z775" s="28"/>
      <c r="AA775" s="31" t="str">
        <f t="shared" si="15"/>
        <v/>
      </c>
      <c r="AB775" s="29"/>
      <c r="AC775" s="29"/>
      <c r="AD775" s="29"/>
      <c r="AE775" s="27" t="s">
        <v>2279</v>
      </c>
      <c r="AF775" s="28" t="s">
        <v>1002</v>
      </c>
      <c r="AG775" s="27" t="s">
        <v>1708</v>
      </c>
    </row>
    <row r="776" spans="1:33" s="32" customFormat="1" ht="76.5" x14ac:dyDescent="0.25">
      <c r="A776" s="25" t="s">
        <v>1684</v>
      </c>
      <c r="B776" s="26">
        <v>80101601</v>
      </c>
      <c r="C776" s="27" t="s">
        <v>2286</v>
      </c>
      <c r="D776" s="27" t="s">
        <v>4383</v>
      </c>
      <c r="E776" s="26" t="s">
        <v>4404</v>
      </c>
      <c r="F776" s="26" t="s">
        <v>4523</v>
      </c>
      <c r="G776" s="38" t="s">
        <v>4530</v>
      </c>
      <c r="H776" s="36">
        <v>0</v>
      </c>
      <c r="I776" s="36">
        <v>0</v>
      </c>
      <c r="J776" s="28" t="s">
        <v>4423</v>
      </c>
      <c r="K776" s="28" t="s">
        <v>48</v>
      </c>
      <c r="L776" s="27" t="s">
        <v>1686</v>
      </c>
      <c r="M776" s="27" t="s">
        <v>104</v>
      </c>
      <c r="N776" s="27" t="s">
        <v>1701</v>
      </c>
      <c r="O776" s="27" t="s">
        <v>1688</v>
      </c>
      <c r="P776" s="28" t="s">
        <v>1790</v>
      </c>
      <c r="Q776" s="28" t="s">
        <v>2265</v>
      </c>
      <c r="R776" s="28" t="s">
        <v>2287</v>
      </c>
      <c r="S776" s="28">
        <v>180061001</v>
      </c>
      <c r="T776" s="28" t="s">
        <v>2288</v>
      </c>
      <c r="U776" s="29" t="s">
        <v>2289</v>
      </c>
      <c r="V776" s="29"/>
      <c r="W776" s="28"/>
      <c r="X776" s="30"/>
      <c r="Y776" s="28"/>
      <c r="Z776" s="28"/>
      <c r="AA776" s="31" t="str">
        <f t="shared" si="15"/>
        <v/>
      </c>
      <c r="AB776" s="29"/>
      <c r="AC776" s="29"/>
      <c r="AD776" s="29"/>
      <c r="AE776" s="27" t="s">
        <v>1929</v>
      </c>
      <c r="AF776" s="28" t="s">
        <v>1002</v>
      </c>
      <c r="AG776" s="27" t="s">
        <v>1708</v>
      </c>
    </row>
    <row r="777" spans="1:33" s="32" customFormat="1" ht="76.5" x14ac:dyDescent="0.25">
      <c r="A777" s="25" t="s">
        <v>1684</v>
      </c>
      <c r="B777" s="26">
        <v>81101510</v>
      </c>
      <c r="C777" s="27" t="s">
        <v>2290</v>
      </c>
      <c r="D777" s="27" t="s">
        <v>4384</v>
      </c>
      <c r="E777" s="26" t="s">
        <v>4409</v>
      </c>
      <c r="F777" s="26" t="s">
        <v>4523</v>
      </c>
      <c r="G777" s="38" t="s">
        <v>4530</v>
      </c>
      <c r="H777" s="36">
        <v>0</v>
      </c>
      <c r="I777" s="36">
        <v>0</v>
      </c>
      <c r="J777" s="28" t="s">
        <v>4423</v>
      </c>
      <c r="K777" s="28" t="s">
        <v>48</v>
      </c>
      <c r="L777" s="27" t="s">
        <v>1686</v>
      </c>
      <c r="M777" s="27" t="s">
        <v>104</v>
      </c>
      <c r="N777" s="27" t="s">
        <v>1701</v>
      </c>
      <c r="O777" s="27" t="s">
        <v>1688</v>
      </c>
      <c r="P777" s="28" t="s">
        <v>1790</v>
      </c>
      <c r="Q777" s="28" t="s">
        <v>2000</v>
      </c>
      <c r="R777" s="28" t="s">
        <v>2282</v>
      </c>
      <c r="S777" s="28" t="s">
        <v>2283</v>
      </c>
      <c r="T777" s="28" t="s">
        <v>2284</v>
      </c>
      <c r="U777" s="29" t="s">
        <v>2285</v>
      </c>
      <c r="V777" s="29"/>
      <c r="W777" s="28"/>
      <c r="X777" s="30"/>
      <c r="Y777" s="28"/>
      <c r="Z777" s="28"/>
      <c r="AA777" s="31" t="str">
        <f t="shared" si="15"/>
        <v/>
      </c>
      <c r="AB777" s="29"/>
      <c r="AC777" s="29"/>
      <c r="AD777" s="29"/>
      <c r="AE777" s="27" t="s">
        <v>2279</v>
      </c>
      <c r="AF777" s="28" t="s">
        <v>54</v>
      </c>
      <c r="AG777" s="27" t="s">
        <v>1708</v>
      </c>
    </row>
    <row r="778" spans="1:33" s="32" customFormat="1" ht="51" x14ac:dyDescent="0.25">
      <c r="A778" s="25" t="s">
        <v>1684</v>
      </c>
      <c r="B778" s="26" t="s">
        <v>4355</v>
      </c>
      <c r="C778" s="27" t="s">
        <v>2291</v>
      </c>
      <c r="D778" s="27" t="s">
        <v>4388</v>
      </c>
      <c r="E778" s="26" t="s">
        <v>4409</v>
      </c>
      <c r="F778" s="35" t="s">
        <v>4520</v>
      </c>
      <c r="G778" s="38" t="s">
        <v>4530</v>
      </c>
      <c r="H778" s="36">
        <v>0</v>
      </c>
      <c r="I778" s="36">
        <v>0</v>
      </c>
      <c r="J778" s="28" t="s">
        <v>4423</v>
      </c>
      <c r="K778" s="28" t="s">
        <v>48</v>
      </c>
      <c r="L778" s="27" t="s">
        <v>1686</v>
      </c>
      <c r="M778" s="27" t="s">
        <v>104</v>
      </c>
      <c r="N778" s="27" t="s">
        <v>1701</v>
      </c>
      <c r="O778" s="27" t="s">
        <v>1688</v>
      </c>
      <c r="P778" s="28" t="s">
        <v>2292</v>
      </c>
      <c r="Q778" s="28" t="s">
        <v>2293</v>
      </c>
      <c r="R778" s="28" t="s">
        <v>2294</v>
      </c>
      <c r="S778" s="28">
        <v>170000001</v>
      </c>
      <c r="T778" s="28" t="s">
        <v>1793</v>
      </c>
      <c r="U778" s="29" t="s">
        <v>2295</v>
      </c>
      <c r="V778" s="29"/>
      <c r="W778" s="28"/>
      <c r="X778" s="30"/>
      <c r="Y778" s="28"/>
      <c r="Z778" s="28"/>
      <c r="AA778" s="31" t="str">
        <f t="shared" si="15"/>
        <v/>
      </c>
      <c r="AB778" s="29"/>
      <c r="AC778" s="29"/>
      <c r="AD778" s="29"/>
      <c r="AE778" s="27" t="s">
        <v>2279</v>
      </c>
      <c r="AF778" s="28" t="s">
        <v>54</v>
      </c>
      <c r="AG778" s="27" t="s">
        <v>1708</v>
      </c>
    </row>
    <row r="779" spans="1:33" s="32" customFormat="1" ht="51" x14ac:dyDescent="0.25">
      <c r="A779" s="25" t="s">
        <v>1684</v>
      </c>
      <c r="B779" s="26" t="s">
        <v>4320</v>
      </c>
      <c r="C779" s="27" t="s">
        <v>2296</v>
      </c>
      <c r="D779" s="27" t="s">
        <v>4384</v>
      </c>
      <c r="E779" s="26" t="s">
        <v>4401</v>
      </c>
      <c r="F779" s="35" t="s">
        <v>4520</v>
      </c>
      <c r="G779" s="38" t="s">
        <v>4530</v>
      </c>
      <c r="H779" s="36">
        <v>0</v>
      </c>
      <c r="I779" s="36">
        <v>0</v>
      </c>
      <c r="J779" s="28" t="s">
        <v>4423</v>
      </c>
      <c r="K779" s="28" t="s">
        <v>48</v>
      </c>
      <c r="L779" s="27" t="s">
        <v>1686</v>
      </c>
      <c r="M779" s="27" t="s">
        <v>104</v>
      </c>
      <c r="N779" s="27" t="s">
        <v>1701</v>
      </c>
      <c r="O779" s="27" t="s">
        <v>1688</v>
      </c>
      <c r="P779" s="28" t="s">
        <v>1986</v>
      </c>
      <c r="Q779" s="28" t="s">
        <v>2297</v>
      </c>
      <c r="R779" s="28" t="s">
        <v>2298</v>
      </c>
      <c r="S779" s="28">
        <v>180033001</v>
      </c>
      <c r="T779" s="28" t="s">
        <v>2299</v>
      </c>
      <c r="U779" s="29" t="s">
        <v>2300</v>
      </c>
      <c r="V779" s="29"/>
      <c r="W779" s="28"/>
      <c r="X779" s="30"/>
      <c r="Y779" s="28"/>
      <c r="Z779" s="28"/>
      <c r="AA779" s="31" t="str">
        <f t="shared" si="15"/>
        <v/>
      </c>
      <c r="AB779" s="29"/>
      <c r="AC779" s="29"/>
      <c r="AD779" s="29"/>
      <c r="AE779" s="27" t="s">
        <v>1923</v>
      </c>
      <c r="AF779" s="28" t="s">
        <v>54</v>
      </c>
      <c r="AG779" s="27" t="s">
        <v>1708</v>
      </c>
    </row>
    <row r="780" spans="1:33" s="32" customFormat="1" ht="76.5" x14ac:dyDescent="0.25">
      <c r="A780" s="25" t="s">
        <v>2301</v>
      </c>
      <c r="B780" s="26">
        <v>50193000</v>
      </c>
      <c r="C780" s="27" t="s">
        <v>2302</v>
      </c>
      <c r="D780" s="27" t="s">
        <v>4383</v>
      </c>
      <c r="E780" s="26" t="s">
        <v>4401</v>
      </c>
      <c r="F780" s="35" t="s">
        <v>4522</v>
      </c>
      <c r="G780" s="38" t="s">
        <v>4525</v>
      </c>
      <c r="H780" s="36">
        <v>200439664</v>
      </c>
      <c r="I780" s="36">
        <v>200439664</v>
      </c>
      <c r="J780" s="28" t="s">
        <v>4424</v>
      </c>
      <c r="K780" s="28" t="s">
        <v>4425</v>
      </c>
      <c r="L780" s="27" t="s">
        <v>2303</v>
      </c>
      <c r="M780" s="27" t="s">
        <v>2304</v>
      </c>
      <c r="N780" s="27">
        <v>3835465</v>
      </c>
      <c r="O780" s="27" t="s">
        <v>2305</v>
      </c>
      <c r="P780" s="28" t="s">
        <v>2306</v>
      </c>
      <c r="Q780" s="28" t="s">
        <v>2307</v>
      </c>
      <c r="R780" s="28" t="s">
        <v>2308</v>
      </c>
      <c r="S780" s="28" t="s">
        <v>2309</v>
      </c>
      <c r="T780" s="28" t="s">
        <v>2307</v>
      </c>
      <c r="U780" s="29" t="s">
        <v>2310</v>
      </c>
      <c r="V780" s="29" t="s">
        <v>2311</v>
      </c>
      <c r="W780" s="28" t="s">
        <v>2311</v>
      </c>
      <c r="X780" s="30">
        <v>43050</v>
      </c>
      <c r="Y780" s="28">
        <v>2017060093032</v>
      </c>
      <c r="Z780" s="28" t="s">
        <v>2311</v>
      </c>
      <c r="AA780" s="31">
        <f t="shared" si="15"/>
        <v>1</v>
      </c>
      <c r="AB780" s="29" t="s">
        <v>2312</v>
      </c>
      <c r="AC780" s="29" t="s">
        <v>425</v>
      </c>
      <c r="AD780" s="29" t="s">
        <v>48</v>
      </c>
      <c r="AE780" s="27" t="s">
        <v>2313</v>
      </c>
      <c r="AF780" s="28" t="s">
        <v>54</v>
      </c>
      <c r="AG780" s="27" t="s">
        <v>1708</v>
      </c>
    </row>
    <row r="781" spans="1:33" s="32" customFormat="1" ht="76.5" x14ac:dyDescent="0.25">
      <c r="A781" s="25" t="s">
        <v>2301</v>
      </c>
      <c r="B781" s="26">
        <v>50193000</v>
      </c>
      <c r="C781" s="27" t="s">
        <v>2314</v>
      </c>
      <c r="D781" s="27" t="s">
        <v>4383</v>
      </c>
      <c r="E781" s="26" t="s">
        <v>4401</v>
      </c>
      <c r="F781" s="35" t="s">
        <v>4522</v>
      </c>
      <c r="G781" s="38" t="s">
        <v>4525</v>
      </c>
      <c r="H781" s="36">
        <v>30905890</v>
      </c>
      <c r="I781" s="36">
        <v>30905890</v>
      </c>
      <c r="J781" s="28" t="s">
        <v>4424</v>
      </c>
      <c r="K781" s="28" t="s">
        <v>4425</v>
      </c>
      <c r="L781" s="27" t="s">
        <v>2303</v>
      </c>
      <c r="M781" s="27" t="s">
        <v>2304</v>
      </c>
      <c r="N781" s="27">
        <v>3835465</v>
      </c>
      <c r="O781" s="27" t="s">
        <v>2305</v>
      </c>
      <c r="P781" s="28" t="s">
        <v>2306</v>
      </c>
      <c r="Q781" s="28" t="s">
        <v>2307</v>
      </c>
      <c r="R781" s="28" t="s">
        <v>2308</v>
      </c>
      <c r="S781" s="28" t="s">
        <v>2309</v>
      </c>
      <c r="T781" s="28" t="s">
        <v>2307</v>
      </c>
      <c r="U781" s="29" t="s">
        <v>2310</v>
      </c>
      <c r="V781" s="29" t="s">
        <v>2315</v>
      </c>
      <c r="W781" s="28" t="s">
        <v>2315</v>
      </c>
      <c r="X781" s="30">
        <v>43050</v>
      </c>
      <c r="Y781" s="28">
        <v>2017060093032</v>
      </c>
      <c r="Z781" s="28" t="s">
        <v>2315</v>
      </c>
      <c r="AA781" s="31">
        <f t="shared" ref="AA781:AA844" si="16">+IF(AND(W781="",X781="",Y781="",Z781=""),"",IF(AND(W781&lt;&gt;"",X781="",Y781="",Z781=""),0%,IF(AND(W781&lt;&gt;"",X781&lt;&gt;"",Y781="",Z781=""),33%,IF(AND(W781&lt;&gt;"",X781&lt;&gt;"",Y781&lt;&gt;"",Z781=""),66%,IF(AND(W781&lt;&gt;"",X781&lt;&gt;"",Y781&lt;&gt;"",Z781&lt;&gt;""),100%,"Información incompleta")))))</f>
        <v>1</v>
      </c>
      <c r="AB781" s="29" t="s">
        <v>2316</v>
      </c>
      <c r="AC781" s="29" t="s">
        <v>425</v>
      </c>
      <c r="AD781" s="29" t="s">
        <v>48</v>
      </c>
      <c r="AE781" s="27" t="s">
        <v>2313</v>
      </c>
      <c r="AF781" s="28" t="s">
        <v>54</v>
      </c>
      <c r="AG781" s="27" t="s">
        <v>1708</v>
      </c>
    </row>
    <row r="782" spans="1:33" s="32" customFormat="1" ht="76.5" x14ac:dyDescent="0.25">
      <c r="A782" s="25" t="s">
        <v>2301</v>
      </c>
      <c r="B782" s="26">
        <v>50193000</v>
      </c>
      <c r="C782" s="27" t="s">
        <v>2317</v>
      </c>
      <c r="D782" s="27" t="s">
        <v>4383</v>
      </c>
      <c r="E782" s="26" t="s">
        <v>4401</v>
      </c>
      <c r="F782" s="35" t="s">
        <v>4522</v>
      </c>
      <c r="G782" s="38" t="s">
        <v>4525</v>
      </c>
      <c r="H782" s="36">
        <v>62579730</v>
      </c>
      <c r="I782" s="36">
        <v>62579730</v>
      </c>
      <c r="J782" s="28" t="s">
        <v>4424</v>
      </c>
      <c r="K782" s="28" t="s">
        <v>4425</v>
      </c>
      <c r="L782" s="27" t="s">
        <v>2303</v>
      </c>
      <c r="M782" s="27" t="s">
        <v>2304</v>
      </c>
      <c r="N782" s="27">
        <v>3835465</v>
      </c>
      <c r="O782" s="27" t="s">
        <v>2305</v>
      </c>
      <c r="P782" s="28" t="s">
        <v>2306</v>
      </c>
      <c r="Q782" s="28" t="s">
        <v>2307</v>
      </c>
      <c r="R782" s="28" t="s">
        <v>2308</v>
      </c>
      <c r="S782" s="28" t="s">
        <v>2309</v>
      </c>
      <c r="T782" s="28" t="s">
        <v>2307</v>
      </c>
      <c r="U782" s="29" t="s">
        <v>2310</v>
      </c>
      <c r="V782" s="29" t="s">
        <v>2318</v>
      </c>
      <c r="W782" s="28" t="s">
        <v>2318</v>
      </c>
      <c r="X782" s="30">
        <v>43050</v>
      </c>
      <c r="Y782" s="28">
        <v>2017060093032</v>
      </c>
      <c r="Z782" s="28" t="s">
        <v>2318</v>
      </c>
      <c r="AA782" s="31">
        <f t="shared" si="16"/>
        <v>1</v>
      </c>
      <c r="AB782" s="29" t="s">
        <v>2319</v>
      </c>
      <c r="AC782" s="29" t="s">
        <v>425</v>
      </c>
      <c r="AD782" s="29" t="s">
        <v>48</v>
      </c>
      <c r="AE782" s="27" t="s">
        <v>2313</v>
      </c>
      <c r="AF782" s="28" t="s">
        <v>54</v>
      </c>
      <c r="AG782" s="27" t="s">
        <v>1708</v>
      </c>
    </row>
    <row r="783" spans="1:33" s="32" customFormat="1" ht="76.5" x14ac:dyDescent="0.25">
      <c r="A783" s="25" t="s">
        <v>2301</v>
      </c>
      <c r="B783" s="26">
        <v>50193000</v>
      </c>
      <c r="C783" s="27" t="s">
        <v>2320</v>
      </c>
      <c r="D783" s="27" t="s">
        <v>4383</v>
      </c>
      <c r="E783" s="26" t="s">
        <v>4401</v>
      </c>
      <c r="F783" s="35" t="s">
        <v>4522</v>
      </c>
      <c r="G783" s="38" t="s">
        <v>4525</v>
      </c>
      <c r="H783" s="36">
        <v>299911360</v>
      </c>
      <c r="I783" s="36">
        <v>299911360</v>
      </c>
      <c r="J783" s="28" t="s">
        <v>4424</v>
      </c>
      <c r="K783" s="28" t="s">
        <v>4425</v>
      </c>
      <c r="L783" s="27" t="s">
        <v>2303</v>
      </c>
      <c r="M783" s="27" t="s">
        <v>2304</v>
      </c>
      <c r="N783" s="27">
        <v>3835465</v>
      </c>
      <c r="O783" s="27" t="s">
        <v>2305</v>
      </c>
      <c r="P783" s="28" t="s">
        <v>2306</v>
      </c>
      <c r="Q783" s="28" t="s">
        <v>2307</v>
      </c>
      <c r="R783" s="28" t="s">
        <v>2308</v>
      </c>
      <c r="S783" s="28" t="s">
        <v>2309</v>
      </c>
      <c r="T783" s="28" t="s">
        <v>2307</v>
      </c>
      <c r="U783" s="29" t="s">
        <v>2310</v>
      </c>
      <c r="V783" s="29" t="s">
        <v>2321</v>
      </c>
      <c r="W783" s="28" t="s">
        <v>2321</v>
      </c>
      <c r="X783" s="30">
        <v>43050</v>
      </c>
      <c r="Y783" s="28">
        <v>2017060093032</v>
      </c>
      <c r="Z783" s="28" t="s">
        <v>2321</v>
      </c>
      <c r="AA783" s="31">
        <f t="shared" si="16"/>
        <v>1</v>
      </c>
      <c r="AB783" s="29" t="s">
        <v>2322</v>
      </c>
      <c r="AC783" s="29" t="s">
        <v>425</v>
      </c>
      <c r="AD783" s="29" t="s">
        <v>48</v>
      </c>
      <c r="AE783" s="27" t="s">
        <v>2313</v>
      </c>
      <c r="AF783" s="28" t="s">
        <v>54</v>
      </c>
      <c r="AG783" s="27" t="s">
        <v>1708</v>
      </c>
    </row>
    <row r="784" spans="1:33" s="32" customFormat="1" ht="76.5" x14ac:dyDescent="0.25">
      <c r="A784" s="25" t="s">
        <v>2301</v>
      </c>
      <c r="B784" s="26">
        <v>50193000</v>
      </c>
      <c r="C784" s="27" t="s">
        <v>2323</v>
      </c>
      <c r="D784" s="27" t="s">
        <v>4383</v>
      </c>
      <c r="E784" s="26" t="s">
        <v>4401</v>
      </c>
      <c r="F784" s="35" t="s">
        <v>4522</v>
      </c>
      <c r="G784" s="38" t="s">
        <v>4525</v>
      </c>
      <c r="H784" s="36">
        <v>158130390</v>
      </c>
      <c r="I784" s="36">
        <v>158130390</v>
      </c>
      <c r="J784" s="28" t="s">
        <v>4424</v>
      </c>
      <c r="K784" s="28" t="s">
        <v>4425</v>
      </c>
      <c r="L784" s="27" t="s">
        <v>2303</v>
      </c>
      <c r="M784" s="27" t="s">
        <v>2304</v>
      </c>
      <c r="N784" s="27">
        <v>3835465</v>
      </c>
      <c r="O784" s="27" t="s">
        <v>2305</v>
      </c>
      <c r="P784" s="28" t="s">
        <v>2306</v>
      </c>
      <c r="Q784" s="28" t="s">
        <v>2307</v>
      </c>
      <c r="R784" s="28" t="s">
        <v>2308</v>
      </c>
      <c r="S784" s="28" t="s">
        <v>2309</v>
      </c>
      <c r="T784" s="28" t="s">
        <v>2307</v>
      </c>
      <c r="U784" s="29" t="s">
        <v>2310</v>
      </c>
      <c r="V784" s="29" t="s">
        <v>2324</v>
      </c>
      <c r="W784" s="28" t="s">
        <v>2324</v>
      </c>
      <c r="X784" s="30">
        <v>43050</v>
      </c>
      <c r="Y784" s="28">
        <v>2017060093032</v>
      </c>
      <c r="Z784" s="28" t="s">
        <v>2324</v>
      </c>
      <c r="AA784" s="31">
        <f t="shared" si="16"/>
        <v>1</v>
      </c>
      <c r="AB784" s="29" t="s">
        <v>2325</v>
      </c>
      <c r="AC784" s="29" t="s">
        <v>425</v>
      </c>
      <c r="AD784" s="29" t="s">
        <v>48</v>
      </c>
      <c r="AE784" s="27" t="s">
        <v>2313</v>
      </c>
      <c r="AF784" s="28" t="s">
        <v>54</v>
      </c>
      <c r="AG784" s="27" t="s">
        <v>1708</v>
      </c>
    </row>
    <row r="785" spans="1:33" s="32" customFormat="1" ht="76.5" x14ac:dyDescent="0.25">
      <c r="A785" s="25" t="s">
        <v>2301</v>
      </c>
      <c r="B785" s="26">
        <v>50193000</v>
      </c>
      <c r="C785" s="27" t="s">
        <v>2326</v>
      </c>
      <c r="D785" s="27" t="s">
        <v>4383</v>
      </c>
      <c r="E785" s="26" t="s">
        <v>4401</v>
      </c>
      <c r="F785" s="35" t="s">
        <v>4522</v>
      </c>
      <c r="G785" s="38" t="s">
        <v>4525</v>
      </c>
      <c r="H785" s="36">
        <v>340180100</v>
      </c>
      <c r="I785" s="36">
        <v>340180100</v>
      </c>
      <c r="J785" s="28" t="s">
        <v>4424</v>
      </c>
      <c r="K785" s="28" t="s">
        <v>4425</v>
      </c>
      <c r="L785" s="27" t="s">
        <v>2303</v>
      </c>
      <c r="M785" s="27" t="s">
        <v>2304</v>
      </c>
      <c r="N785" s="27">
        <v>3835465</v>
      </c>
      <c r="O785" s="27" t="s">
        <v>2305</v>
      </c>
      <c r="P785" s="28" t="s">
        <v>2306</v>
      </c>
      <c r="Q785" s="28" t="s">
        <v>2307</v>
      </c>
      <c r="R785" s="28" t="s">
        <v>2308</v>
      </c>
      <c r="S785" s="28" t="s">
        <v>2309</v>
      </c>
      <c r="T785" s="28" t="s">
        <v>2307</v>
      </c>
      <c r="U785" s="29" t="s">
        <v>2310</v>
      </c>
      <c r="V785" s="29" t="s">
        <v>2327</v>
      </c>
      <c r="W785" s="28" t="s">
        <v>2327</v>
      </c>
      <c r="X785" s="30">
        <v>43050</v>
      </c>
      <c r="Y785" s="28">
        <v>2017060093032</v>
      </c>
      <c r="Z785" s="28" t="s">
        <v>2327</v>
      </c>
      <c r="AA785" s="31">
        <f t="shared" si="16"/>
        <v>1</v>
      </c>
      <c r="AB785" s="29" t="s">
        <v>2328</v>
      </c>
      <c r="AC785" s="29" t="s">
        <v>425</v>
      </c>
      <c r="AD785" s="29" t="s">
        <v>48</v>
      </c>
      <c r="AE785" s="27" t="s">
        <v>2313</v>
      </c>
      <c r="AF785" s="28" t="s">
        <v>54</v>
      </c>
      <c r="AG785" s="27" t="s">
        <v>1708</v>
      </c>
    </row>
    <row r="786" spans="1:33" s="32" customFormat="1" ht="76.5" x14ac:dyDescent="0.25">
      <c r="A786" s="25" t="s">
        <v>2301</v>
      </c>
      <c r="B786" s="26">
        <v>50193000</v>
      </c>
      <c r="C786" s="27" t="s">
        <v>2329</v>
      </c>
      <c r="D786" s="27" t="s">
        <v>4383</v>
      </c>
      <c r="E786" s="26" t="s">
        <v>4401</v>
      </c>
      <c r="F786" s="35" t="s">
        <v>4522</v>
      </c>
      <c r="G786" s="38" t="s">
        <v>4525</v>
      </c>
      <c r="H786" s="36">
        <v>64881920</v>
      </c>
      <c r="I786" s="36">
        <v>64881920</v>
      </c>
      <c r="J786" s="28" t="s">
        <v>4424</v>
      </c>
      <c r="K786" s="28" t="s">
        <v>4425</v>
      </c>
      <c r="L786" s="27" t="s">
        <v>2303</v>
      </c>
      <c r="M786" s="27" t="s">
        <v>2304</v>
      </c>
      <c r="N786" s="27">
        <v>3835465</v>
      </c>
      <c r="O786" s="27" t="s">
        <v>2305</v>
      </c>
      <c r="P786" s="28" t="s">
        <v>2306</v>
      </c>
      <c r="Q786" s="28" t="s">
        <v>2307</v>
      </c>
      <c r="R786" s="28" t="s">
        <v>2308</v>
      </c>
      <c r="S786" s="28" t="s">
        <v>2309</v>
      </c>
      <c r="T786" s="28" t="s">
        <v>2307</v>
      </c>
      <c r="U786" s="29" t="s">
        <v>2310</v>
      </c>
      <c r="V786" s="29" t="s">
        <v>2330</v>
      </c>
      <c r="W786" s="28" t="s">
        <v>2330</v>
      </c>
      <c r="X786" s="30">
        <v>43050</v>
      </c>
      <c r="Y786" s="28">
        <v>2017060093032</v>
      </c>
      <c r="Z786" s="28" t="s">
        <v>2330</v>
      </c>
      <c r="AA786" s="31">
        <f t="shared" si="16"/>
        <v>1</v>
      </c>
      <c r="AB786" s="29" t="s">
        <v>2331</v>
      </c>
      <c r="AC786" s="29" t="s">
        <v>425</v>
      </c>
      <c r="AD786" s="29" t="s">
        <v>48</v>
      </c>
      <c r="AE786" s="27" t="s">
        <v>2313</v>
      </c>
      <c r="AF786" s="28" t="s">
        <v>54</v>
      </c>
      <c r="AG786" s="27" t="s">
        <v>1708</v>
      </c>
    </row>
    <row r="787" spans="1:33" s="32" customFormat="1" ht="76.5" x14ac:dyDescent="0.25">
      <c r="A787" s="25" t="s">
        <v>2301</v>
      </c>
      <c r="B787" s="26">
        <v>50193000</v>
      </c>
      <c r="C787" s="27" t="s">
        <v>2332</v>
      </c>
      <c r="D787" s="27" t="s">
        <v>4383</v>
      </c>
      <c r="E787" s="26" t="s">
        <v>4401</v>
      </c>
      <c r="F787" s="35" t="s">
        <v>4522</v>
      </c>
      <c r="G787" s="38" t="s">
        <v>4525</v>
      </c>
      <c r="H787" s="36">
        <v>172725070</v>
      </c>
      <c r="I787" s="36">
        <v>172725070</v>
      </c>
      <c r="J787" s="28" t="s">
        <v>4424</v>
      </c>
      <c r="K787" s="28" t="s">
        <v>4425</v>
      </c>
      <c r="L787" s="27" t="s">
        <v>2303</v>
      </c>
      <c r="M787" s="27" t="s">
        <v>2304</v>
      </c>
      <c r="N787" s="27">
        <v>3835465</v>
      </c>
      <c r="O787" s="27" t="s">
        <v>2305</v>
      </c>
      <c r="P787" s="28" t="s">
        <v>2306</v>
      </c>
      <c r="Q787" s="28" t="s">
        <v>2307</v>
      </c>
      <c r="R787" s="28" t="s">
        <v>2308</v>
      </c>
      <c r="S787" s="28" t="s">
        <v>2309</v>
      </c>
      <c r="T787" s="28" t="s">
        <v>2307</v>
      </c>
      <c r="U787" s="29" t="s">
        <v>2310</v>
      </c>
      <c r="V787" s="29" t="s">
        <v>2333</v>
      </c>
      <c r="W787" s="28" t="s">
        <v>2333</v>
      </c>
      <c r="X787" s="30">
        <v>43050</v>
      </c>
      <c r="Y787" s="28">
        <v>2017060093032</v>
      </c>
      <c r="Z787" s="28" t="s">
        <v>2333</v>
      </c>
      <c r="AA787" s="31">
        <f t="shared" si="16"/>
        <v>1</v>
      </c>
      <c r="AB787" s="29" t="s">
        <v>2334</v>
      </c>
      <c r="AC787" s="29" t="s">
        <v>425</v>
      </c>
      <c r="AD787" s="29" t="s">
        <v>48</v>
      </c>
      <c r="AE787" s="27" t="s">
        <v>2313</v>
      </c>
      <c r="AF787" s="28" t="s">
        <v>54</v>
      </c>
      <c r="AG787" s="27" t="s">
        <v>1708</v>
      </c>
    </row>
    <row r="788" spans="1:33" s="32" customFormat="1" ht="76.5" x14ac:dyDescent="0.25">
      <c r="A788" s="25" t="s">
        <v>2301</v>
      </c>
      <c r="B788" s="26">
        <v>50193000</v>
      </c>
      <c r="C788" s="27" t="s">
        <v>2335</v>
      </c>
      <c r="D788" s="27" t="s">
        <v>4383</v>
      </c>
      <c r="E788" s="26" t="s">
        <v>4401</v>
      </c>
      <c r="F788" s="35" t="s">
        <v>4522</v>
      </c>
      <c r="G788" s="38" t="s">
        <v>4525</v>
      </c>
      <c r="H788" s="36">
        <v>213463872</v>
      </c>
      <c r="I788" s="36">
        <v>213463872</v>
      </c>
      <c r="J788" s="28" t="s">
        <v>4424</v>
      </c>
      <c r="K788" s="28" t="s">
        <v>4425</v>
      </c>
      <c r="L788" s="27" t="s">
        <v>2303</v>
      </c>
      <c r="M788" s="27" t="s">
        <v>2304</v>
      </c>
      <c r="N788" s="27">
        <v>3835465</v>
      </c>
      <c r="O788" s="27" t="s">
        <v>2305</v>
      </c>
      <c r="P788" s="28" t="s">
        <v>2306</v>
      </c>
      <c r="Q788" s="28" t="s">
        <v>2307</v>
      </c>
      <c r="R788" s="28" t="s">
        <v>2308</v>
      </c>
      <c r="S788" s="28" t="s">
        <v>2309</v>
      </c>
      <c r="T788" s="28" t="s">
        <v>2307</v>
      </c>
      <c r="U788" s="29" t="s">
        <v>2310</v>
      </c>
      <c r="V788" s="29" t="s">
        <v>2336</v>
      </c>
      <c r="W788" s="28" t="s">
        <v>2336</v>
      </c>
      <c r="X788" s="30">
        <v>43050</v>
      </c>
      <c r="Y788" s="28">
        <v>2017060093032</v>
      </c>
      <c r="Z788" s="28" t="s">
        <v>2336</v>
      </c>
      <c r="AA788" s="31">
        <f t="shared" si="16"/>
        <v>1</v>
      </c>
      <c r="AB788" s="29" t="s">
        <v>2337</v>
      </c>
      <c r="AC788" s="29" t="s">
        <v>425</v>
      </c>
      <c r="AD788" s="29" t="s">
        <v>48</v>
      </c>
      <c r="AE788" s="27" t="s">
        <v>2313</v>
      </c>
      <c r="AF788" s="28" t="s">
        <v>54</v>
      </c>
      <c r="AG788" s="27" t="s">
        <v>1708</v>
      </c>
    </row>
    <row r="789" spans="1:33" s="32" customFormat="1" ht="76.5" x14ac:dyDescent="0.25">
      <c r="A789" s="25" t="s">
        <v>2301</v>
      </c>
      <c r="B789" s="26">
        <v>50193000</v>
      </c>
      <c r="C789" s="27" t="s">
        <v>2338</v>
      </c>
      <c r="D789" s="27" t="s">
        <v>4383</v>
      </c>
      <c r="E789" s="26" t="s">
        <v>4401</v>
      </c>
      <c r="F789" s="35" t="s">
        <v>4522</v>
      </c>
      <c r="G789" s="38" t="s">
        <v>4525</v>
      </c>
      <c r="H789" s="36">
        <v>88056590</v>
      </c>
      <c r="I789" s="36">
        <v>88056590</v>
      </c>
      <c r="J789" s="28" t="s">
        <v>4424</v>
      </c>
      <c r="K789" s="28" t="s">
        <v>4425</v>
      </c>
      <c r="L789" s="27" t="s">
        <v>2303</v>
      </c>
      <c r="M789" s="27" t="s">
        <v>2304</v>
      </c>
      <c r="N789" s="27">
        <v>3835465</v>
      </c>
      <c r="O789" s="27" t="s">
        <v>2305</v>
      </c>
      <c r="P789" s="28" t="s">
        <v>2306</v>
      </c>
      <c r="Q789" s="28" t="s">
        <v>2307</v>
      </c>
      <c r="R789" s="28" t="s">
        <v>2308</v>
      </c>
      <c r="S789" s="28" t="s">
        <v>2309</v>
      </c>
      <c r="T789" s="28" t="s">
        <v>2307</v>
      </c>
      <c r="U789" s="29" t="s">
        <v>2310</v>
      </c>
      <c r="V789" s="29" t="s">
        <v>2339</v>
      </c>
      <c r="W789" s="28" t="s">
        <v>2339</v>
      </c>
      <c r="X789" s="30">
        <v>43050</v>
      </c>
      <c r="Y789" s="28">
        <v>2017060093032</v>
      </c>
      <c r="Z789" s="28" t="s">
        <v>2339</v>
      </c>
      <c r="AA789" s="31">
        <f t="shared" si="16"/>
        <v>1</v>
      </c>
      <c r="AB789" s="29" t="s">
        <v>2340</v>
      </c>
      <c r="AC789" s="29" t="s">
        <v>425</v>
      </c>
      <c r="AD789" s="29" t="s">
        <v>48</v>
      </c>
      <c r="AE789" s="27" t="s">
        <v>2313</v>
      </c>
      <c r="AF789" s="28" t="s">
        <v>54</v>
      </c>
      <c r="AG789" s="27" t="s">
        <v>1708</v>
      </c>
    </row>
    <row r="790" spans="1:33" s="32" customFormat="1" ht="76.5" x14ac:dyDescent="0.25">
      <c r="A790" s="25" t="s">
        <v>2301</v>
      </c>
      <c r="B790" s="26">
        <v>50193000</v>
      </c>
      <c r="C790" s="27" t="s">
        <v>2341</v>
      </c>
      <c r="D790" s="27" t="s">
        <v>4383</v>
      </c>
      <c r="E790" s="26" t="s">
        <v>4401</v>
      </c>
      <c r="F790" s="35" t="s">
        <v>4522</v>
      </c>
      <c r="G790" s="38" t="s">
        <v>4525</v>
      </c>
      <c r="H790" s="36">
        <v>597407150</v>
      </c>
      <c r="I790" s="36">
        <v>597407150</v>
      </c>
      <c r="J790" s="28" t="s">
        <v>4424</v>
      </c>
      <c r="K790" s="28" t="s">
        <v>4425</v>
      </c>
      <c r="L790" s="27" t="s">
        <v>2303</v>
      </c>
      <c r="M790" s="27" t="s">
        <v>2304</v>
      </c>
      <c r="N790" s="27">
        <v>3835465</v>
      </c>
      <c r="O790" s="27" t="s">
        <v>2305</v>
      </c>
      <c r="P790" s="28" t="s">
        <v>2306</v>
      </c>
      <c r="Q790" s="28" t="s">
        <v>2307</v>
      </c>
      <c r="R790" s="28" t="s">
        <v>2308</v>
      </c>
      <c r="S790" s="28" t="s">
        <v>2309</v>
      </c>
      <c r="T790" s="28" t="s">
        <v>2307</v>
      </c>
      <c r="U790" s="29" t="s">
        <v>2310</v>
      </c>
      <c r="V790" s="29" t="s">
        <v>2342</v>
      </c>
      <c r="W790" s="28" t="s">
        <v>2342</v>
      </c>
      <c r="X790" s="30">
        <v>43050</v>
      </c>
      <c r="Y790" s="28">
        <v>2017060093032</v>
      </c>
      <c r="Z790" s="28" t="s">
        <v>2342</v>
      </c>
      <c r="AA790" s="31">
        <f t="shared" si="16"/>
        <v>1</v>
      </c>
      <c r="AB790" s="29" t="s">
        <v>2343</v>
      </c>
      <c r="AC790" s="29" t="s">
        <v>425</v>
      </c>
      <c r="AD790" s="29" t="s">
        <v>48</v>
      </c>
      <c r="AE790" s="27" t="s">
        <v>2313</v>
      </c>
      <c r="AF790" s="28" t="s">
        <v>54</v>
      </c>
      <c r="AG790" s="27" t="s">
        <v>1708</v>
      </c>
    </row>
    <row r="791" spans="1:33" s="32" customFormat="1" ht="76.5" x14ac:dyDescent="0.25">
      <c r="A791" s="25" t="s">
        <v>2301</v>
      </c>
      <c r="B791" s="26">
        <v>50193000</v>
      </c>
      <c r="C791" s="27" t="s">
        <v>2344</v>
      </c>
      <c r="D791" s="27" t="s">
        <v>4383</v>
      </c>
      <c r="E791" s="26" t="s">
        <v>4401</v>
      </c>
      <c r="F791" s="35" t="s">
        <v>4522</v>
      </c>
      <c r="G791" s="38" t="s">
        <v>4525</v>
      </c>
      <c r="H791" s="36">
        <v>152287462</v>
      </c>
      <c r="I791" s="36">
        <v>152287462</v>
      </c>
      <c r="J791" s="28" t="s">
        <v>4424</v>
      </c>
      <c r="K791" s="28" t="s">
        <v>4425</v>
      </c>
      <c r="L791" s="27" t="s">
        <v>2303</v>
      </c>
      <c r="M791" s="27" t="s">
        <v>2304</v>
      </c>
      <c r="N791" s="27">
        <v>3835465</v>
      </c>
      <c r="O791" s="27" t="s">
        <v>2305</v>
      </c>
      <c r="P791" s="28" t="s">
        <v>2306</v>
      </c>
      <c r="Q791" s="28" t="s">
        <v>2307</v>
      </c>
      <c r="R791" s="28" t="s">
        <v>2308</v>
      </c>
      <c r="S791" s="28" t="s">
        <v>2309</v>
      </c>
      <c r="T791" s="28" t="s">
        <v>2307</v>
      </c>
      <c r="U791" s="29" t="s">
        <v>2310</v>
      </c>
      <c r="V791" s="29" t="s">
        <v>2345</v>
      </c>
      <c r="W791" s="28" t="s">
        <v>2345</v>
      </c>
      <c r="X791" s="30">
        <v>43050</v>
      </c>
      <c r="Y791" s="28">
        <v>2017060093032</v>
      </c>
      <c r="Z791" s="28" t="s">
        <v>2345</v>
      </c>
      <c r="AA791" s="31">
        <f t="shared" si="16"/>
        <v>1</v>
      </c>
      <c r="AB791" s="29" t="s">
        <v>2346</v>
      </c>
      <c r="AC791" s="29" t="s">
        <v>425</v>
      </c>
      <c r="AD791" s="29" t="s">
        <v>48</v>
      </c>
      <c r="AE791" s="27" t="s">
        <v>2313</v>
      </c>
      <c r="AF791" s="28" t="s">
        <v>54</v>
      </c>
      <c r="AG791" s="27" t="s">
        <v>1708</v>
      </c>
    </row>
    <row r="792" spans="1:33" s="32" customFormat="1" ht="76.5" x14ac:dyDescent="0.25">
      <c r="A792" s="25" t="s">
        <v>2301</v>
      </c>
      <c r="B792" s="26">
        <v>50193000</v>
      </c>
      <c r="C792" s="27" t="s">
        <v>2347</v>
      </c>
      <c r="D792" s="27" t="s">
        <v>4383</v>
      </c>
      <c r="E792" s="26" t="s">
        <v>4401</v>
      </c>
      <c r="F792" s="35" t="s">
        <v>4522</v>
      </c>
      <c r="G792" s="38" t="s">
        <v>4525</v>
      </c>
      <c r="H792" s="36">
        <v>26311930</v>
      </c>
      <c r="I792" s="36">
        <v>26311930</v>
      </c>
      <c r="J792" s="28" t="s">
        <v>4424</v>
      </c>
      <c r="K792" s="28" t="s">
        <v>4425</v>
      </c>
      <c r="L792" s="27" t="s">
        <v>2303</v>
      </c>
      <c r="M792" s="27" t="s">
        <v>2304</v>
      </c>
      <c r="N792" s="27">
        <v>3835465</v>
      </c>
      <c r="O792" s="27" t="s">
        <v>2305</v>
      </c>
      <c r="P792" s="28" t="s">
        <v>2306</v>
      </c>
      <c r="Q792" s="28" t="s">
        <v>2307</v>
      </c>
      <c r="R792" s="28" t="s">
        <v>2308</v>
      </c>
      <c r="S792" s="28" t="s">
        <v>2309</v>
      </c>
      <c r="T792" s="28" t="s">
        <v>2307</v>
      </c>
      <c r="U792" s="29" t="s">
        <v>2310</v>
      </c>
      <c r="V792" s="29" t="s">
        <v>2348</v>
      </c>
      <c r="W792" s="28" t="s">
        <v>2348</v>
      </c>
      <c r="X792" s="30">
        <v>43050</v>
      </c>
      <c r="Y792" s="28">
        <v>2017060093032</v>
      </c>
      <c r="Z792" s="28" t="s">
        <v>2348</v>
      </c>
      <c r="AA792" s="31">
        <f t="shared" si="16"/>
        <v>1</v>
      </c>
      <c r="AB792" s="29" t="s">
        <v>2349</v>
      </c>
      <c r="AC792" s="29" t="s">
        <v>425</v>
      </c>
      <c r="AD792" s="29" t="s">
        <v>48</v>
      </c>
      <c r="AE792" s="27" t="s">
        <v>2313</v>
      </c>
      <c r="AF792" s="28" t="s">
        <v>54</v>
      </c>
      <c r="AG792" s="27" t="s">
        <v>1708</v>
      </c>
    </row>
    <row r="793" spans="1:33" s="32" customFormat="1" ht="76.5" x14ac:dyDescent="0.25">
      <c r="A793" s="25" t="s">
        <v>2301</v>
      </c>
      <c r="B793" s="26">
        <v>50193000</v>
      </c>
      <c r="C793" s="27" t="s">
        <v>2350</v>
      </c>
      <c r="D793" s="27" t="s">
        <v>4383</v>
      </c>
      <c r="E793" s="26" t="s">
        <v>4401</v>
      </c>
      <c r="F793" s="35" t="s">
        <v>4522</v>
      </c>
      <c r="G793" s="38" t="s">
        <v>4525</v>
      </c>
      <c r="H793" s="36">
        <v>335739080</v>
      </c>
      <c r="I793" s="36">
        <v>335739080</v>
      </c>
      <c r="J793" s="28" t="s">
        <v>4424</v>
      </c>
      <c r="K793" s="28" t="s">
        <v>4425</v>
      </c>
      <c r="L793" s="27" t="s">
        <v>2303</v>
      </c>
      <c r="M793" s="27" t="s">
        <v>2304</v>
      </c>
      <c r="N793" s="27">
        <v>3835465</v>
      </c>
      <c r="O793" s="27" t="s">
        <v>2305</v>
      </c>
      <c r="P793" s="28" t="s">
        <v>2306</v>
      </c>
      <c r="Q793" s="28" t="s">
        <v>2307</v>
      </c>
      <c r="R793" s="28" t="s">
        <v>2308</v>
      </c>
      <c r="S793" s="28" t="s">
        <v>2309</v>
      </c>
      <c r="T793" s="28" t="s">
        <v>2307</v>
      </c>
      <c r="U793" s="29" t="s">
        <v>2310</v>
      </c>
      <c r="V793" s="29" t="s">
        <v>2351</v>
      </c>
      <c r="W793" s="28" t="s">
        <v>2351</v>
      </c>
      <c r="X793" s="30">
        <v>43050</v>
      </c>
      <c r="Y793" s="28">
        <v>2017060093032</v>
      </c>
      <c r="Z793" s="28" t="s">
        <v>2351</v>
      </c>
      <c r="AA793" s="31">
        <f t="shared" si="16"/>
        <v>1</v>
      </c>
      <c r="AB793" s="29" t="s">
        <v>2352</v>
      </c>
      <c r="AC793" s="29" t="s">
        <v>425</v>
      </c>
      <c r="AD793" s="29" t="s">
        <v>48</v>
      </c>
      <c r="AE793" s="27" t="s">
        <v>2313</v>
      </c>
      <c r="AF793" s="28" t="s">
        <v>54</v>
      </c>
      <c r="AG793" s="27" t="s">
        <v>1708</v>
      </c>
    </row>
    <row r="794" spans="1:33" s="32" customFormat="1" ht="76.5" x14ac:dyDescent="0.25">
      <c r="A794" s="25" t="s">
        <v>2301</v>
      </c>
      <c r="B794" s="26">
        <v>50193000</v>
      </c>
      <c r="C794" s="27" t="s">
        <v>2353</v>
      </c>
      <c r="D794" s="27" t="s">
        <v>4383</v>
      </c>
      <c r="E794" s="26" t="s">
        <v>4401</v>
      </c>
      <c r="F794" s="35" t="s">
        <v>4522</v>
      </c>
      <c r="G794" s="38" t="s">
        <v>4525</v>
      </c>
      <c r="H794" s="36">
        <v>169132096</v>
      </c>
      <c r="I794" s="36">
        <v>169132096</v>
      </c>
      <c r="J794" s="28" t="s">
        <v>4424</v>
      </c>
      <c r="K794" s="28" t="s">
        <v>4425</v>
      </c>
      <c r="L794" s="27" t="s">
        <v>2303</v>
      </c>
      <c r="M794" s="27" t="s">
        <v>2304</v>
      </c>
      <c r="N794" s="27">
        <v>3835465</v>
      </c>
      <c r="O794" s="27" t="s">
        <v>2305</v>
      </c>
      <c r="P794" s="28" t="s">
        <v>2306</v>
      </c>
      <c r="Q794" s="28" t="s">
        <v>2307</v>
      </c>
      <c r="R794" s="28" t="s">
        <v>2308</v>
      </c>
      <c r="S794" s="28" t="s">
        <v>2309</v>
      </c>
      <c r="T794" s="28" t="s">
        <v>2307</v>
      </c>
      <c r="U794" s="29" t="s">
        <v>2310</v>
      </c>
      <c r="V794" s="29" t="s">
        <v>2354</v>
      </c>
      <c r="W794" s="28" t="s">
        <v>2354</v>
      </c>
      <c r="X794" s="30">
        <v>43050</v>
      </c>
      <c r="Y794" s="28">
        <v>2017060093032</v>
      </c>
      <c r="Z794" s="28" t="s">
        <v>2354</v>
      </c>
      <c r="AA794" s="31">
        <f t="shared" si="16"/>
        <v>1</v>
      </c>
      <c r="AB794" s="29" t="s">
        <v>2355</v>
      </c>
      <c r="AC794" s="29" t="s">
        <v>425</v>
      </c>
      <c r="AD794" s="29" t="s">
        <v>48</v>
      </c>
      <c r="AE794" s="27" t="s">
        <v>2313</v>
      </c>
      <c r="AF794" s="28" t="s">
        <v>54</v>
      </c>
      <c r="AG794" s="27" t="s">
        <v>1708</v>
      </c>
    </row>
    <row r="795" spans="1:33" s="32" customFormat="1" ht="76.5" x14ac:dyDescent="0.25">
      <c r="A795" s="25" t="s">
        <v>2301</v>
      </c>
      <c r="B795" s="26">
        <v>50193000</v>
      </c>
      <c r="C795" s="27" t="s">
        <v>2356</v>
      </c>
      <c r="D795" s="27" t="s">
        <v>4383</v>
      </c>
      <c r="E795" s="26" t="s">
        <v>4401</v>
      </c>
      <c r="F795" s="35" t="s">
        <v>4522</v>
      </c>
      <c r="G795" s="38" t="s">
        <v>4525</v>
      </c>
      <c r="H795" s="36">
        <v>85899680</v>
      </c>
      <c r="I795" s="36">
        <v>85899680</v>
      </c>
      <c r="J795" s="28" t="s">
        <v>4424</v>
      </c>
      <c r="K795" s="28" t="s">
        <v>4425</v>
      </c>
      <c r="L795" s="27" t="s">
        <v>2303</v>
      </c>
      <c r="M795" s="27" t="s">
        <v>2304</v>
      </c>
      <c r="N795" s="27">
        <v>3835465</v>
      </c>
      <c r="O795" s="27" t="s">
        <v>2305</v>
      </c>
      <c r="P795" s="28" t="s">
        <v>2306</v>
      </c>
      <c r="Q795" s="28" t="s">
        <v>2307</v>
      </c>
      <c r="R795" s="28" t="s">
        <v>2308</v>
      </c>
      <c r="S795" s="28" t="s">
        <v>2309</v>
      </c>
      <c r="T795" s="28" t="s">
        <v>2307</v>
      </c>
      <c r="U795" s="29" t="s">
        <v>2310</v>
      </c>
      <c r="V795" s="29" t="s">
        <v>2357</v>
      </c>
      <c r="W795" s="28" t="s">
        <v>2357</v>
      </c>
      <c r="X795" s="30">
        <v>43050</v>
      </c>
      <c r="Y795" s="28">
        <v>2017060093032</v>
      </c>
      <c r="Z795" s="28" t="s">
        <v>2357</v>
      </c>
      <c r="AA795" s="31">
        <f t="shared" si="16"/>
        <v>1</v>
      </c>
      <c r="AB795" s="29" t="s">
        <v>2358</v>
      </c>
      <c r="AC795" s="29" t="s">
        <v>425</v>
      </c>
      <c r="AD795" s="29" t="s">
        <v>48</v>
      </c>
      <c r="AE795" s="27" t="s">
        <v>2313</v>
      </c>
      <c r="AF795" s="28" t="s">
        <v>54</v>
      </c>
      <c r="AG795" s="27" t="s">
        <v>1708</v>
      </c>
    </row>
    <row r="796" spans="1:33" s="32" customFormat="1" ht="76.5" x14ac:dyDescent="0.25">
      <c r="A796" s="25" t="s">
        <v>2301</v>
      </c>
      <c r="B796" s="26">
        <v>50193000</v>
      </c>
      <c r="C796" s="27" t="s">
        <v>2359</v>
      </c>
      <c r="D796" s="27" t="s">
        <v>4383</v>
      </c>
      <c r="E796" s="26" t="s">
        <v>4401</v>
      </c>
      <c r="F796" s="35" t="s">
        <v>4522</v>
      </c>
      <c r="G796" s="38" t="s">
        <v>4525</v>
      </c>
      <c r="H796" s="36">
        <v>232816656</v>
      </c>
      <c r="I796" s="36">
        <v>232816656</v>
      </c>
      <c r="J796" s="28" t="s">
        <v>4424</v>
      </c>
      <c r="K796" s="28" t="s">
        <v>4425</v>
      </c>
      <c r="L796" s="27" t="s">
        <v>2303</v>
      </c>
      <c r="M796" s="27" t="s">
        <v>2304</v>
      </c>
      <c r="N796" s="27">
        <v>3835465</v>
      </c>
      <c r="O796" s="27" t="s">
        <v>2305</v>
      </c>
      <c r="P796" s="28" t="s">
        <v>2306</v>
      </c>
      <c r="Q796" s="28" t="s">
        <v>2307</v>
      </c>
      <c r="R796" s="28" t="s">
        <v>2308</v>
      </c>
      <c r="S796" s="28" t="s">
        <v>2309</v>
      </c>
      <c r="T796" s="28" t="s">
        <v>2307</v>
      </c>
      <c r="U796" s="29" t="s">
        <v>2310</v>
      </c>
      <c r="V796" s="29" t="s">
        <v>2360</v>
      </c>
      <c r="W796" s="28" t="s">
        <v>2360</v>
      </c>
      <c r="X796" s="30">
        <v>43050</v>
      </c>
      <c r="Y796" s="28">
        <v>2017060093032</v>
      </c>
      <c r="Z796" s="28" t="s">
        <v>2360</v>
      </c>
      <c r="AA796" s="31">
        <f t="shared" si="16"/>
        <v>1</v>
      </c>
      <c r="AB796" s="29" t="s">
        <v>2361</v>
      </c>
      <c r="AC796" s="29" t="s">
        <v>425</v>
      </c>
      <c r="AD796" s="29" t="s">
        <v>48</v>
      </c>
      <c r="AE796" s="27" t="s">
        <v>2313</v>
      </c>
      <c r="AF796" s="28" t="s">
        <v>54</v>
      </c>
      <c r="AG796" s="27" t="s">
        <v>1708</v>
      </c>
    </row>
    <row r="797" spans="1:33" s="32" customFormat="1" ht="76.5" x14ac:dyDescent="0.25">
      <c r="A797" s="25" t="s">
        <v>2301</v>
      </c>
      <c r="B797" s="26">
        <v>50193000</v>
      </c>
      <c r="C797" s="27" t="s">
        <v>2362</v>
      </c>
      <c r="D797" s="27" t="s">
        <v>4383</v>
      </c>
      <c r="E797" s="26" t="s">
        <v>4401</v>
      </c>
      <c r="F797" s="35" t="s">
        <v>4522</v>
      </c>
      <c r="G797" s="38" t="s">
        <v>4525</v>
      </c>
      <c r="H797" s="36">
        <v>200000000</v>
      </c>
      <c r="I797" s="36">
        <v>200000000</v>
      </c>
      <c r="J797" s="28" t="s">
        <v>4424</v>
      </c>
      <c r="K797" s="28" t="s">
        <v>4425</v>
      </c>
      <c r="L797" s="27" t="s">
        <v>2303</v>
      </c>
      <c r="M797" s="27" t="s">
        <v>2304</v>
      </c>
      <c r="N797" s="27">
        <v>3835465</v>
      </c>
      <c r="O797" s="27" t="s">
        <v>2305</v>
      </c>
      <c r="P797" s="28" t="s">
        <v>2306</v>
      </c>
      <c r="Q797" s="28" t="s">
        <v>2307</v>
      </c>
      <c r="R797" s="28" t="s">
        <v>2308</v>
      </c>
      <c r="S797" s="28" t="s">
        <v>2309</v>
      </c>
      <c r="T797" s="28" t="s">
        <v>2307</v>
      </c>
      <c r="U797" s="29" t="s">
        <v>2310</v>
      </c>
      <c r="V797" s="29" t="s">
        <v>2363</v>
      </c>
      <c r="W797" s="28" t="s">
        <v>2363</v>
      </c>
      <c r="X797" s="30">
        <v>43050</v>
      </c>
      <c r="Y797" s="28">
        <v>2017060093032</v>
      </c>
      <c r="Z797" s="28" t="s">
        <v>2363</v>
      </c>
      <c r="AA797" s="31">
        <f t="shared" si="16"/>
        <v>1</v>
      </c>
      <c r="AB797" s="29" t="s">
        <v>2364</v>
      </c>
      <c r="AC797" s="29" t="s">
        <v>425</v>
      </c>
      <c r="AD797" s="29" t="s">
        <v>48</v>
      </c>
      <c r="AE797" s="27" t="s">
        <v>2313</v>
      </c>
      <c r="AF797" s="28" t="s">
        <v>54</v>
      </c>
      <c r="AG797" s="27" t="s">
        <v>1708</v>
      </c>
    </row>
    <row r="798" spans="1:33" s="32" customFormat="1" ht="76.5" x14ac:dyDescent="0.25">
      <c r="A798" s="25" t="s">
        <v>2301</v>
      </c>
      <c r="B798" s="26">
        <v>50193000</v>
      </c>
      <c r="C798" s="27" t="s">
        <v>2365</v>
      </c>
      <c r="D798" s="27" t="s">
        <v>4383</v>
      </c>
      <c r="E798" s="26" t="s">
        <v>4401</v>
      </c>
      <c r="F798" s="35" t="s">
        <v>4522</v>
      </c>
      <c r="G798" s="38" t="s">
        <v>4525</v>
      </c>
      <c r="H798" s="36">
        <v>87632768</v>
      </c>
      <c r="I798" s="36">
        <v>87632768</v>
      </c>
      <c r="J798" s="28" t="s">
        <v>4424</v>
      </c>
      <c r="K798" s="28" t="s">
        <v>4425</v>
      </c>
      <c r="L798" s="27" t="s">
        <v>2303</v>
      </c>
      <c r="M798" s="27" t="s">
        <v>2304</v>
      </c>
      <c r="N798" s="27">
        <v>3835465</v>
      </c>
      <c r="O798" s="27" t="s">
        <v>2305</v>
      </c>
      <c r="P798" s="28" t="s">
        <v>2306</v>
      </c>
      <c r="Q798" s="28" t="s">
        <v>2307</v>
      </c>
      <c r="R798" s="28" t="s">
        <v>2308</v>
      </c>
      <c r="S798" s="28" t="s">
        <v>2309</v>
      </c>
      <c r="T798" s="28" t="s">
        <v>2307</v>
      </c>
      <c r="U798" s="29" t="s">
        <v>2310</v>
      </c>
      <c r="V798" s="29" t="s">
        <v>2366</v>
      </c>
      <c r="W798" s="28" t="s">
        <v>2366</v>
      </c>
      <c r="X798" s="30">
        <v>43050</v>
      </c>
      <c r="Y798" s="28">
        <v>2017060093032</v>
      </c>
      <c r="Z798" s="28" t="s">
        <v>2366</v>
      </c>
      <c r="AA798" s="31">
        <f t="shared" si="16"/>
        <v>1</v>
      </c>
      <c r="AB798" s="29" t="s">
        <v>2367</v>
      </c>
      <c r="AC798" s="29" t="s">
        <v>425</v>
      </c>
      <c r="AD798" s="29" t="s">
        <v>48</v>
      </c>
      <c r="AE798" s="27" t="s">
        <v>2313</v>
      </c>
      <c r="AF798" s="28" t="s">
        <v>54</v>
      </c>
      <c r="AG798" s="27" t="s">
        <v>1708</v>
      </c>
    </row>
    <row r="799" spans="1:33" s="32" customFormat="1" ht="76.5" x14ac:dyDescent="0.25">
      <c r="A799" s="25" t="s">
        <v>2301</v>
      </c>
      <c r="B799" s="26">
        <v>50193000</v>
      </c>
      <c r="C799" s="27" t="s">
        <v>2368</v>
      </c>
      <c r="D799" s="27" t="s">
        <v>4383</v>
      </c>
      <c r="E799" s="26" t="s">
        <v>4401</v>
      </c>
      <c r="F799" s="35" t="s">
        <v>4522</v>
      </c>
      <c r="G799" s="38" t="s">
        <v>4525</v>
      </c>
      <c r="H799" s="36">
        <v>450488010</v>
      </c>
      <c r="I799" s="36">
        <v>450488010</v>
      </c>
      <c r="J799" s="28" t="s">
        <v>4424</v>
      </c>
      <c r="K799" s="28" t="s">
        <v>4425</v>
      </c>
      <c r="L799" s="27" t="s">
        <v>2303</v>
      </c>
      <c r="M799" s="27" t="s">
        <v>2304</v>
      </c>
      <c r="N799" s="27">
        <v>3835465</v>
      </c>
      <c r="O799" s="27" t="s">
        <v>2305</v>
      </c>
      <c r="P799" s="28" t="s">
        <v>2306</v>
      </c>
      <c r="Q799" s="28" t="s">
        <v>2307</v>
      </c>
      <c r="R799" s="28" t="s">
        <v>2308</v>
      </c>
      <c r="S799" s="28" t="s">
        <v>2309</v>
      </c>
      <c r="T799" s="28" t="s">
        <v>2307</v>
      </c>
      <c r="U799" s="29" t="s">
        <v>2310</v>
      </c>
      <c r="V799" s="29" t="s">
        <v>2369</v>
      </c>
      <c r="W799" s="28" t="s">
        <v>2369</v>
      </c>
      <c r="X799" s="30">
        <v>43050</v>
      </c>
      <c r="Y799" s="28">
        <v>2017060093032</v>
      </c>
      <c r="Z799" s="28" t="s">
        <v>2369</v>
      </c>
      <c r="AA799" s="31">
        <f t="shared" si="16"/>
        <v>1</v>
      </c>
      <c r="AB799" s="29" t="s">
        <v>2370</v>
      </c>
      <c r="AC799" s="29" t="s">
        <v>425</v>
      </c>
      <c r="AD799" s="29" t="s">
        <v>48</v>
      </c>
      <c r="AE799" s="27" t="s">
        <v>2313</v>
      </c>
      <c r="AF799" s="28" t="s">
        <v>54</v>
      </c>
      <c r="AG799" s="27" t="s">
        <v>1708</v>
      </c>
    </row>
    <row r="800" spans="1:33" s="32" customFormat="1" ht="76.5" x14ac:dyDescent="0.25">
      <c r="A800" s="25" t="s">
        <v>2301</v>
      </c>
      <c r="B800" s="26">
        <v>50193000</v>
      </c>
      <c r="C800" s="27" t="s">
        <v>2371</v>
      </c>
      <c r="D800" s="27" t="s">
        <v>4383</v>
      </c>
      <c r="E800" s="26" t="s">
        <v>4401</v>
      </c>
      <c r="F800" s="35" t="s">
        <v>4522</v>
      </c>
      <c r="G800" s="38" t="s">
        <v>4525</v>
      </c>
      <c r="H800" s="36">
        <v>138542510</v>
      </c>
      <c r="I800" s="36">
        <v>138542510</v>
      </c>
      <c r="J800" s="28" t="s">
        <v>4424</v>
      </c>
      <c r="K800" s="28" t="s">
        <v>4425</v>
      </c>
      <c r="L800" s="27" t="s">
        <v>2303</v>
      </c>
      <c r="M800" s="27" t="s">
        <v>2304</v>
      </c>
      <c r="N800" s="27">
        <v>3835465</v>
      </c>
      <c r="O800" s="27" t="s">
        <v>2305</v>
      </c>
      <c r="P800" s="28" t="s">
        <v>2306</v>
      </c>
      <c r="Q800" s="28" t="s">
        <v>2307</v>
      </c>
      <c r="R800" s="28" t="s">
        <v>2308</v>
      </c>
      <c r="S800" s="28" t="s">
        <v>2309</v>
      </c>
      <c r="T800" s="28" t="s">
        <v>2307</v>
      </c>
      <c r="U800" s="29" t="s">
        <v>2310</v>
      </c>
      <c r="V800" s="29" t="s">
        <v>2372</v>
      </c>
      <c r="W800" s="28" t="s">
        <v>2372</v>
      </c>
      <c r="X800" s="30">
        <v>43050</v>
      </c>
      <c r="Y800" s="28">
        <v>2017060093032</v>
      </c>
      <c r="Z800" s="28" t="s">
        <v>2372</v>
      </c>
      <c r="AA800" s="31">
        <f t="shared" si="16"/>
        <v>1</v>
      </c>
      <c r="AB800" s="29" t="s">
        <v>2373</v>
      </c>
      <c r="AC800" s="29" t="s">
        <v>425</v>
      </c>
      <c r="AD800" s="29" t="s">
        <v>48</v>
      </c>
      <c r="AE800" s="27" t="s">
        <v>2313</v>
      </c>
      <c r="AF800" s="28" t="s">
        <v>54</v>
      </c>
      <c r="AG800" s="27" t="s">
        <v>1708</v>
      </c>
    </row>
    <row r="801" spans="1:33" s="32" customFormat="1" ht="76.5" x14ac:dyDescent="0.25">
      <c r="A801" s="25" t="s">
        <v>2301</v>
      </c>
      <c r="B801" s="26">
        <v>50193000</v>
      </c>
      <c r="C801" s="27" t="s">
        <v>2374</v>
      </c>
      <c r="D801" s="27" t="s">
        <v>4383</v>
      </c>
      <c r="E801" s="26" t="s">
        <v>4401</v>
      </c>
      <c r="F801" s="35" t="s">
        <v>4522</v>
      </c>
      <c r="G801" s="38" t="s">
        <v>4525</v>
      </c>
      <c r="H801" s="36">
        <v>299245280</v>
      </c>
      <c r="I801" s="36">
        <v>299245280</v>
      </c>
      <c r="J801" s="28" t="s">
        <v>4424</v>
      </c>
      <c r="K801" s="28" t="s">
        <v>4425</v>
      </c>
      <c r="L801" s="27" t="s">
        <v>2303</v>
      </c>
      <c r="M801" s="27" t="s">
        <v>2304</v>
      </c>
      <c r="N801" s="27">
        <v>3835465</v>
      </c>
      <c r="O801" s="27" t="s">
        <v>2305</v>
      </c>
      <c r="P801" s="28" t="s">
        <v>2306</v>
      </c>
      <c r="Q801" s="28" t="s">
        <v>2307</v>
      </c>
      <c r="R801" s="28" t="s">
        <v>2308</v>
      </c>
      <c r="S801" s="28" t="s">
        <v>2309</v>
      </c>
      <c r="T801" s="28" t="s">
        <v>2307</v>
      </c>
      <c r="U801" s="29" t="s">
        <v>2310</v>
      </c>
      <c r="V801" s="29" t="s">
        <v>2375</v>
      </c>
      <c r="W801" s="28" t="s">
        <v>2375</v>
      </c>
      <c r="X801" s="30">
        <v>43050</v>
      </c>
      <c r="Y801" s="28">
        <v>2017060093032</v>
      </c>
      <c r="Z801" s="28" t="s">
        <v>2375</v>
      </c>
      <c r="AA801" s="31">
        <f t="shared" si="16"/>
        <v>1</v>
      </c>
      <c r="AB801" s="29" t="s">
        <v>2376</v>
      </c>
      <c r="AC801" s="29" t="s">
        <v>425</v>
      </c>
      <c r="AD801" s="29" t="s">
        <v>48</v>
      </c>
      <c r="AE801" s="27" t="s">
        <v>2313</v>
      </c>
      <c r="AF801" s="28" t="s">
        <v>54</v>
      </c>
      <c r="AG801" s="27" t="s">
        <v>1708</v>
      </c>
    </row>
    <row r="802" spans="1:33" s="32" customFormat="1" ht="76.5" x14ac:dyDescent="0.25">
      <c r="A802" s="25" t="s">
        <v>2301</v>
      </c>
      <c r="B802" s="26">
        <v>50193000</v>
      </c>
      <c r="C802" s="27" t="s">
        <v>2377</v>
      </c>
      <c r="D802" s="27" t="s">
        <v>4383</v>
      </c>
      <c r="E802" s="26" t="s">
        <v>4401</v>
      </c>
      <c r="F802" s="35" t="s">
        <v>4522</v>
      </c>
      <c r="G802" s="38" t="s">
        <v>4525</v>
      </c>
      <c r="H802" s="36">
        <v>185588592</v>
      </c>
      <c r="I802" s="36">
        <v>185588592</v>
      </c>
      <c r="J802" s="28" t="s">
        <v>4424</v>
      </c>
      <c r="K802" s="28" t="s">
        <v>4425</v>
      </c>
      <c r="L802" s="27" t="s">
        <v>2303</v>
      </c>
      <c r="M802" s="27" t="s">
        <v>2304</v>
      </c>
      <c r="N802" s="27">
        <v>3835465</v>
      </c>
      <c r="O802" s="27" t="s">
        <v>2305</v>
      </c>
      <c r="P802" s="28" t="s">
        <v>2306</v>
      </c>
      <c r="Q802" s="28" t="s">
        <v>2307</v>
      </c>
      <c r="R802" s="28" t="s">
        <v>2308</v>
      </c>
      <c r="S802" s="28" t="s">
        <v>2309</v>
      </c>
      <c r="T802" s="28" t="s">
        <v>2307</v>
      </c>
      <c r="U802" s="29" t="s">
        <v>2310</v>
      </c>
      <c r="V802" s="29" t="s">
        <v>2378</v>
      </c>
      <c r="W802" s="28" t="s">
        <v>2378</v>
      </c>
      <c r="X802" s="30">
        <v>43050</v>
      </c>
      <c r="Y802" s="28">
        <v>2017060093032</v>
      </c>
      <c r="Z802" s="28" t="s">
        <v>2378</v>
      </c>
      <c r="AA802" s="31">
        <f t="shared" si="16"/>
        <v>1</v>
      </c>
      <c r="AB802" s="29" t="s">
        <v>2379</v>
      </c>
      <c r="AC802" s="29" t="s">
        <v>425</v>
      </c>
      <c r="AD802" s="29" t="s">
        <v>48</v>
      </c>
      <c r="AE802" s="27" t="s">
        <v>2313</v>
      </c>
      <c r="AF802" s="28" t="s">
        <v>54</v>
      </c>
      <c r="AG802" s="27" t="s">
        <v>1708</v>
      </c>
    </row>
    <row r="803" spans="1:33" s="32" customFormat="1" ht="76.5" x14ac:dyDescent="0.25">
      <c r="A803" s="25" t="s">
        <v>2301</v>
      </c>
      <c r="B803" s="26">
        <v>50193000</v>
      </c>
      <c r="C803" s="27" t="s">
        <v>2380</v>
      </c>
      <c r="D803" s="27" t="s">
        <v>4383</v>
      </c>
      <c r="E803" s="26" t="s">
        <v>4401</v>
      </c>
      <c r="F803" s="35" t="s">
        <v>4522</v>
      </c>
      <c r="G803" s="38" t="s">
        <v>4525</v>
      </c>
      <c r="H803" s="36">
        <v>182420642</v>
      </c>
      <c r="I803" s="36">
        <v>182420642</v>
      </c>
      <c r="J803" s="28" t="s">
        <v>4424</v>
      </c>
      <c r="K803" s="28" t="s">
        <v>4425</v>
      </c>
      <c r="L803" s="27" t="s">
        <v>2303</v>
      </c>
      <c r="M803" s="27" t="s">
        <v>2304</v>
      </c>
      <c r="N803" s="27">
        <v>3835465</v>
      </c>
      <c r="O803" s="27" t="s">
        <v>2305</v>
      </c>
      <c r="P803" s="28" t="s">
        <v>2306</v>
      </c>
      <c r="Q803" s="28" t="s">
        <v>2307</v>
      </c>
      <c r="R803" s="28" t="s">
        <v>2308</v>
      </c>
      <c r="S803" s="28" t="s">
        <v>2309</v>
      </c>
      <c r="T803" s="28" t="s">
        <v>2307</v>
      </c>
      <c r="U803" s="29" t="s">
        <v>2310</v>
      </c>
      <c r="V803" s="29" t="s">
        <v>2381</v>
      </c>
      <c r="W803" s="28" t="s">
        <v>2381</v>
      </c>
      <c r="X803" s="30">
        <v>43050</v>
      </c>
      <c r="Y803" s="28">
        <v>2017060093032</v>
      </c>
      <c r="Z803" s="28" t="s">
        <v>2381</v>
      </c>
      <c r="AA803" s="31">
        <f t="shared" si="16"/>
        <v>1</v>
      </c>
      <c r="AB803" s="29" t="s">
        <v>2382</v>
      </c>
      <c r="AC803" s="29" t="s">
        <v>425</v>
      </c>
      <c r="AD803" s="29" t="s">
        <v>48</v>
      </c>
      <c r="AE803" s="27" t="s">
        <v>2313</v>
      </c>
      <c r="AF803" s="28" t="s">
        <v>54</v>
      </c>
      <c r="AG803" s="27" t="s">
        <v>1708</v>
      </c>
    </row>
    <row r="804" spans="1:33" s="32" customFormat="1" ht="76.5" x14ac:dyDescent="0.25">
      <c r="A804" s="25" t="s">
        <v>2301</v>
      </c>
      <c r="B804" s="26">
        <v>50193000</v>
      </c>
      <c r="C804" s="27" t="s">
        <v>2383</v>
      </c>
      <c r="D804" s="27" t="s">
        <v>4383</v>
      </c>
      <c r="E804" s="26" t="s">
        <v>4401</v>
      </c>
      <c r="F804" s="35" t="s">
        <v>4522</v>
      </c>
      <c r="G804" s="38" t="s">
        <v>4525</v>
      </c>
      <c r="H804" s="36">
        <v>41493808</v>
      </c>
      <c r="I804" s="36">
        <v>41493808</v>
      </c>
      <c r="J804" s="28" t="s">
        <v>4424</v>
      </c>
      <c r="K804" s="28" t="s">
        <v>4425</v>
      </c>
      <c r="L804" s="27" t="s">
        <v>2303</v>
      </c>
      <c r="M804" s="27" t="s">
        <v>2304</v>
      </c>
      <c r="N804" s="27">
        <v>3835465</v>
      </c>
      <c r="O804" s="27" t="s">
        <v>2305</v>
      </c>
      <c r="P804" s="28" t="s">
        <v>2306</v>
      </c>
      <c r="Q804" s="28" t="s">
        <v>2307</v>
      </c>
      <c r="R804" s="28" t="s">
        <v>2308</v>
      </c>
      <c r="S804" s="28" t="s">
        <v>2309</v>
      </c>
      <c r="T804" s="28" t="s">
        <v>2307</v>
      </c>
      <c r="U804" s="29" t="s">
        <v>2310</v>
      </c>
      <c r="V804" s="29" t="s">
        <v>2384</v>
      </c>
      <c r="W804" s="28" t="s">
        <v>2384</v>
      </c>
      <c r="X804" s="30">
        <v>43050</v>
      </c>
      <c r="Y804" s="28">
        <v>2017060093032</v>
      </c>
      <c r="Z804" s="28" t="s">
        <v>2384</v>
      </c>
      <c r="AA804" s="31">
        <f t="shared" si="16"/>
        <v>1</v>
      </c>
      <c r="AB804" s="29" t="s">
        <v>2385</v>
      </c>
      <c r="AC804" s="29" t="s">
        <v>425</v>
      </c>
      <c r="AD804" s="29" t="s">
        <v>48</v>
      </c>
      <c r="AE804" s="27" t="s">
        <v>2313</v>
      </c>
      <c r="AF804" s="28" t="s">
        <v>54</v>
      </c>
      <c r="AG804" s="27" t="s">
        <v>1708</v>
      </c>
    </row>
    <row r="805" spans="1:33" s="32" customFormat="1" ht="76.5" x14ac:dyDescent="0.25">
      <c r="A805" s="25" t="s">
        <v>2301</v>
      </c>
      <c r="B805" s="26">
        <v>50193000</v>
      </c>
      <c r="C805" s="27" t="s">
        <v>2386</v>
      </c>
      <c r="D805" s="27" t="s">
        <v>4383</v>
      </c>
      <c r="E805" s="26" t="s">
        <v>4401</v>
      </c>
      <c r="F805" s="35" t="s">
        <v>4522</v>
      </c>
      <c r="G805" s="38" t="s">
        <v>4525</v>
      </c>
      <c r="H805" s="36">
        <v>44168140</v>
      </c>
      <c r="I805" s="36">
        <v>44168140</v>
      </c>
      <c r="J805" s="28" t="s">
        <v>4424</v>
      </c>
      <c r="K805" s="28" t="s">
        <v>4425</v>
      </c>
      <c r="L805" s="27" t="s">
        <v>2303</v>
      </c>
      <c r="M805" s="27" t="s">
        <v>2304</v>
      </c>
      <c r="N805" s="27">
        <v>3835465</v>
      </c>
      <c r="O805" s="27" t="s">
        <v>2305</v>
      </c>
      <c r="P805" s="28" t="s">
        <v>2306</v>
      </c>
      <c r="Q805" s="28" t="s">
        <v>2307</v>
      </c>
      <c r="R805" s="28" t="s">
        <v>2308</v>
      </c>
      <c r="S805" s="28" t="s">
        <v>2309</v>
      </c>
      <c r="T805" s="28" t="s">
        <v>2307</v>
      </c>
      <c r="U805" s="29" t="s">
        <v>2310</v>
      </c>
      <c r="V805" s="29" t="s">
        <v>2387</v>
      </c>
      <c r="W805" s="28" t="s">
        <v>2387</v>
      </c>
      <c r="X805" s="30">
        <v>43050</v>
      </c>
      <c r="Y805" s="28">
        <v>2017060093032</v>
      </c>
      <c r="Z805" s="28" t="s">
        <v>2387</v>
      </c>
      <c r="AA805" s="31">
        <f t="shared" si="16"/>
        <v>1</v>
      </c>
      <c r="AB805" s="29" t="s">
        <v>2388</v>
      </c>
      <c r="AC805" s="29" t="s">
        <v>425</v>
      </c>
      <c r="AD805" s="29" t="s">
        <v>48</v>
      </c>
      <c r="AE805" s="27" t="s">
        <v>2313</v>
      </c>
      <c r="AF805" s="28" t="s">
        <v>54</v>
      </c>
      <c r="AG805" s="27" t="s">
        <v>1708</v>
      </c>
    </row>
    <row r="806" spans="1:33" s="32" customFormat="1" ht="76.5" x14ac:dyDescent="0.25">
      <c r="A806" s="25" t="s">
        <v>2301</v>
      </c>
      <c r="B806" s="26">
        <v>50193000</v>
      </c>
      <c r="C806" s="27" t="s">
        <v>2389</v>
      </c>
      <c r="D806" s="27" t="s">
        <v>4383</v>
      </c>
      <c r="E806" s="26" t="s">
        <v>4401</v>
      </c>
      <c r="F806" s="35" t="s">
        <v>4522</v>
      </c>
      <c r="G806" s="38" t="s">
        <v>4525</v>
      </c>
      <c r="H806" s="36">
        <v>942050050</v>
      </c>
      <c r="I806" s="36">
        <v>942050050</v>
      </c>
      <c r="J806" s="28" t="s">
        <v>4424</v>
      </c>
      <c r="K806" s="28" t="s">
        <v>4425</v>
      </c>
      <c r="L806" s="27" t="s">
        <v>2303</v>
      </c>
      <c r="M806" s="27" t="s">
        <v>2304</v>
      </c>
      <c r="N806" s="27">
        <v>3835465</v>
      </c>
      <c r="O806" s="27" t="s">
        <v>2305</v>
      </c>
      <c r="P806" s="28" t="s">
        <v>2306</v>
      </c>
      <c r="Q806" s="28" t="s">
        <v>2307</v>
      </c>
      <c r="R806" s="28" t="s">
        <v>2308</v>
      </c>
      <c r="S806" s="28" t="s">
        <v>2309</v>
      </c>
      <c r="T806" s="28" t="s">
        <v>2307</v>
      </c>
      <c r="U806" s="29" t="s">
        <v>2310</v>
      </c>
      <c r="V806" s="29" t="s">
        <v>2390</v>
      </c>
      <c r="W806" s="28" t="s">
        <v>2390</v>
      </c>
      <c r="X806" s="30">
        <v>43050</v>
      </c>
      <c r="Y806" s="28">
        <v>2017060093032</v>
      </c>
      <c r="Z806" s="28" t="s">
        <v>2390</v>
      </c>
      <c r="AA806" s="31">
        <f t="shared" si="16"/>
        <v>1</v>
      </c>
      <c r="AB806" s="29" t="s">
        <v>2391</v>
      </c>
      <c r="AC806" s="29" t="s">
        <v>425</v>
      </c>
      <c r="AD806" s="29" t="s">
        <v>48</v>
      </c>
      <c r="AE806" s="27" t="s">
        <v>2313</v>
      </c>
      <c r="AF806" s="28" t="s">
        <v>54</v>
      </c>
      <c r="AG806" s="27" t="s">
        <v>1708</v>
      </c>
    </row>
    <row r="807" spans="1:33" s="32" customFormat="1" ht="89.25" x14ac:dyDescent="0.25">
      <c r="A807" s="25" t="s">
        <v>2301</v>
      </c>
      <c r="B807" s="26">
        <v>50193000</v>
      </c>
      <c r="C807" s="27" t="s">
        <v>2392</v>
      </c>
      <c r="D807" s="27" t="s">
        <v>4383</v>
      </c>
      <c r="E807" s="26" t="s">
        <v>4401</v>
      </c>
      <c r="F807" s="35" t="s">
        <v>4522</v>
      </c>
      <c r="G807" s="38" t="s">
        <v>4525</v>
      </c>
      <c r="H807" s="36">
        <v>507511488</v>
      </c>
      <c r="I807" s="36">
        <v>507511488</v>
      </c>
      <c r="J807" s="28" t="s">
        <v>4424</v>
      </c>
      <c r="K807" s="28" t="s">
        <v>4425</v>
      </c>
      <c r="L807" s="27" t="s">
        <v>2303</v>
      </c>
      <c r="M807" s="27" t="s">
        <v>2304</v>
      </c>
      <c r="N807" s="27">
        <v>3835465</v>
      </c>
      <c r="O807" s="27" t="s">
        <v>2305</v>
      </c>
      <c r="P807" s="28" t="s">
        <v>2306</v>
      </c>
      <c r="Q807" s="28" t="s">
        <v>2307</v>
      </c>
      <c r="R807" s="28" t="s">
        <v>2308</v>
      </c>
      <c r="S807" s="28" t="s">
        <v>2309</v>
      </c>
      <c r="T807" s="28" t="s">
        <v>2307</v>
      </c>
      <c r="U807" s="29" t="s">
        <v>2310</v>
      </c>
      <c r="V807" s="29" t="s">
        <v>2393</v>
      </c>
      <c r="W807" s="28" t="s">
        <v>2393</v>
      </c>
      <c r="X807" s="30">
        <v>43050</v>
      </c>
      <c r="Y807" s="28">
        <v>2017060093032</v>
      </c>
      <c r="Z807" s="28" t="s">
        <v>2393</v>
      </c>
      <c r="AA807" s="31">
        <f t="shared" si="16"/>
        <v>1</v>
      </c>
      <c r="AB807" s="29" t="s">
        <v>2394</v>
      </c>
      <c r="AC807" s="29" t="s">
        <v>425</v>
      </c>
      <c r="AD807" s="29" t="s">
        <v>48</v>
      </c>
      <c r="AE807" s="27" t="s">
        <v>2313</v>
      </c>
      <c r="AF807" s="28" t="s">
        <v>54</v>
      </c>
      <c r="AG807" s="27" t="s">
        <v>1708</v>
      </c>
    </row>
    <row r="808" spans="1:33" s="32" customFormat="1" ht="89.25" x14ac:dyDescent="0.25">
      <c r="A808" s="25" t="s">
        <v>2301</v>
      </c>
      <c r="B808" s="26">
        <v>50193000</v>
      </c>
      <c r="C808" s="27" t="s">
        <v>2395</v>
      </c>
      <c r="D808" s="27" t="s">
        <v>4383</v>
      </c>
      <c r="E808" s="26" t="s">
        <v>4401</v>
      </c>
      <c r="F808" s="35" t="s">
        <v>4522</v>
      </c>
      <c r="G808" s="38" t="s">
        <v>4525</v>
      </c>
      <c r="H808" s="36">
        <v>28736090</v>
      </c>
      <c r="I808" s="36">
        <v>28736090</v>
      </c>
      <c r="J808" s="28" t="s">
        <v>4424</v>
      </c>
      <c r="K808" s="28" t="s">
        <v>4425</v>
      </c>
      <c r="L808" s="27" t="s">
        <v>2303</v>
      </c>
      <c r="M808" s="27" t="s">
        <v>2304</v>
      </c>
      <c r="N808" s="27">
        <v>3835465</v>
      </c>
      <c r="O808" s="27" t="s">
        <v>2305</v>
      </c>
      <c r="P808" s="28" t="s">
        <v>2306</v>
      </c>
      <c r="Q808" s="28" t="s">
        <v>2307</v>
      </c>
      <c r="R808" s="28" t="s">
        <v>2308</v>
      </c>
      <c r="S808" s="28" t="s">
        <v>2309</v>
      </c>
      <c r="T808" s="28" t="s">
        <v>2307</v>
      </c>
      <c r="U808" s="29" t="s">
        <v>2310</v>
      </c>
      <c r="V808" s="29" t="s">
        <v>2396</v>
      </c>
      <c r="W808" s="28" t="s">
        <v>2396</v>
      </c>
      <c r="X808" s="30">
        <v>43050</v>
      </c>
      <c r="Y808" s="28">
        <v>2017060093032</v>
      </c>
      <c r="Z808" s="28" t="s">
        <v>2396</v>
      </c>
      <c r="AA808" s="31">
        <f t="shared" si="16"/>
        <v>1</v>
      </c>
      <c r="AB808" s="29" t="s">
        <v>2397</v>
      </c>
      <c r="AC808" s="29" t="s">
        <v>425</v>
      </c>
      <c r="AD808" s="29" t="s">
        <v>48</v>
      </c>
      <c r="AE808" s="27" t="s">
        <v>2313</v>
      </c>
      <c r="AF808" s="28" t="s">
        <v>54</v>
      </c>
      <c r="AG808" s="27" t="s">
        <v>1708</v>
      </c>
    </row>
    <row r="809" spans="1:33" s="32" customFormat="1" ht="76.5" x14ac:dyDescent="0.25">
      <c r="A809" s="25" t="s">
        <v>2301</v>
      </c>
      <c r="B809" s="26">
        <v>50193000</v>
      </c>
      <c r="C809" s="27" t="s">
        <v>2398</v>
      </c>
      <c r="D809" s="27" t="s">
        <v>4383</v>
      </c>
      <c r="E809" s="26" t="s">
        <v>4401</v>
      </c>
      <c r="F809" s="35" t="s">
        <v>4522</v>
      </c>
      <c r="G809" s="38" t="s">
        <v>4525</v>
      </c>
      <c r="H809" s="36">
        <v>826351230</v>
      </c>
      <c r="I809" s="36">
        <v>826351230</v>
      </c>
      <c r="J809" s="28" t="s">
        <v>4424</v>
      </c>
      <c r="K809" s="28" t="s">
        <v>4425</v>
      </c>
      <c r="L809" s="27" t="s">
        <v>2303</v>
      </c>
      <c r="M809" s="27" t="s">
        <v>2304</v>
      </c>
      <c r="N809" s="27">
        <v>3835465</v>
      </c>
      <c r="O809" s="27" t="s">
        <v>2305</v>
      </c>
      <c r="P809" s="28" t="s">
        <v>2306</v>
      </c>
      <c r="Q809" s="28" t="s">
        <v>2307</v>
      </c>
      <c r="R809" s="28" t="s">
        <v>2308</v>
      </c>
      <c r="S809" s="28" t="s">
        <v>2309</v>
      </c>
      <c r="T809" s="28" t="s">
        <v>2307</v>
      </c>
      <c r="U809" s="29" t="s">
        <v>2310</v>
      </c>
      <c r="V809" s="29" t="s">
        <v>2399</v>
      </c>
      <c r="W809" s="28" t="s">
        <v>2399</v>
      </c>
      <c r="X809" s="30">
        <v>43050</v>
      </c>
      <c r="Y809" s="28">
        <v>2017060093032</v>
      </c>
      <c r="Z809" s="28" t="s">
        <v>2399</v>
      </c>
      <c r="AA809" s="31">
        <f t="shared" si="16"/>
        <v>1</v>
      </c>
      <c r="AB809" s="29" t="s">
        <v>2400</v>
      </c>
      <c r="AC809" s="29" t="s">
        <v>425</v>
      </c>
      <c r="AD809" s="29" t="s">
        <v>48</v>
      </c>
      <c r="AE809" s="27" t="s">
        <v>2313</v>
      </c>
      <c r="AF809" s="28" t="s">
        <v>54</v>
      </c>
      <c r="AG809" s="27" t="s">
        <v>1708</v>
      </c>
    </row>
    <row r="810" spans="1:33" s="32" customFormat="1" ht="76.5" x14ac:dyDescent="0.25">
      <c r="A810" s="25" t="s">
        <v>2301</v>
      </c>
      <c r="B810" s="26">
        <v>50193000</v>
      </c>
      <c r="C810" s="27" t="s">
        <v>2401</v>
      </c>
      <c r="D810" s="27" t="s">
        <v>4383</v>
      </c>
      <c r="E810" s="26" t="s">
        <v>4401</v>
      </c>
      <c r="F810" s="35" t="s">
        <v>4522</v>
      </c>
      <c r="G810" s="38" t="s">
        <v>4525</v>
      </c>
      <c r="H810" s="36">
        <v>777647230</v>
      </c>
      <c r="I810" s="36">
        <v>777647230</v>
      </c>
      <c r="J810" s="28" t="s">
        <v>4424</v>
      </c>
      <c r="K810" s="28" t="s">
        <v>4425</v>
      </c>
      <c r="L810" s="27" t="s">
        <v>2303</v>
      </c>
      <c r="M810" s="27" t="s">
        <v>2304</v>
      </c>
      <c r="N810" s="27">
        <v>3835465</v>
      </c>
      <c r="O810" s="27" t="s">
        <v>2305</v>
      </c>
      <c r="P810" s="28" t="s">
        <v>2306</v>
      </c>
      <c r="Q810" s="28" t="s">
        <v>2307</v>
      </c>
      <c r="R810" s="28" t="s">
        <v>2308</v>
      </c>
      <c r="S810" s="28" t="s">
        <v>2309</v>
      </c>
      <c r="T810" s="28" t="s">
        <v>2307</v>
      </c>
      <c r="U810" s="29" t="s">
        <v>2310</v>
      </c>
      <c r="V810" s="29" t="s">
        <v>2402</v>
      </c>
      <c r="W810" s="28" t="s">
        <v>2402</v>
      </c>
      <c r="X810" s="30">
        <v>43050</v>
      </c>
      <c r="Y810" s="28">
        <v>2017060093032</v>
      </c>
      <c r="Z810" s="28" t="s">
        <v>2402</v>
      </c>
      <c r="AA810" s="31">
        <f t="shared" si="16"/>
        <v>1</v>
      </c>
      <c r="AB810" s="29" t="s">
        <v>2403</v>
      </c>
      <c r="AC810" s="29" t="s">
        <v>425</v>
      </c>
      <c r="AD810" s="29" t="s">
        <v>48</v>
      </c>
      <c r="AE810" s="27" t="s">
        <v>2313</v>
      </c>
      <c r="AF810" s="28" t="s">
        <v>54</v>
      </c>
      <c r="AG810" s="27" t="s">
        <v>1708</v>
      </c>
    </row>
    <row r="811" spans="1:33" s="32" customFormat="1" ht="76.5" x14ac:dyDescent="0.25">
      <c r="A811" s="25" t="s">
        <v>2301</v>
      </c>
      <c r="B811" s="26">
        <v>50193000</v>
      </c>
      <c r="C811" s="27" t="s">
        <v>2404</v>
      </c>
      <c r="D811" s="27" t="s">
        <v>4383</v>
      </c>
      <c r="E811" s="26" t="s">
        <v>4401</v>
      </c>
      <c r="F811" s="35" t="s">
        <v>4522</v>
      </c>
      <c r="G811" s="38" t="s">
        <v>4525</v>
      </c>
      <c r="H811" s="36">
        <v>50070328</v>
      </c>
      <c r="I811" s="36">
        <v>50070328</v>
      </c>
      <c r="J811" s="28" t="s">
        <v>4424</v>
      </c>
      <c r="K811" s="28" t="s">
        <v>4425</v>
      </c>
      <c r="L811" s="27" t="s">
        <v>2303</v>
      </c>
      <c r="M811" s="27" t="s">
        <v>2304</v>
      </c>
      <c r="N811" s="27">
        <v>3835465</v>
      </c>
      <c r="O811" s="27" t="s">
        <v>2305</v>
      </c>
      <c r="P811" s="28" t="s">
        <v>2306</v>
      </c>
      <c r="Q811" s="28" t="s">
        <v>2307</v>
      </c>
      <c r="R811" s="28" t="s">
        <v>2308</v>
      </c>
      <c r="S811" s="28" t="s">
        <v>2309</v>
      </c>
      <c r="T811" s="28" t="s">
        <v>2307</v>
      </c>
      <c r="U811" s="29" t="s">
        <v>2310</v>
      </c>
      <c r="V811" s="29" t="s">
        <v>2405</v>
      </c>
      <c r="W811" s="28" t="s">
        <v>2405</v>
      </c>
      <c r="X811" s="30">
        <v>43050</v>
      </c>
      <c r="Y811" s="28">
        <v>2017060093032</v>
      </c>
      <c r="Z811" s="28" t="s">
        <v>2405</v>
      </c>
      <c r="AA811" s="31">
        <f t="shared" si="16"/>
        <v>1</v>
      </c>
      <c r="AB811" s="29" t="s">
        <v>2406</v>
      </c>
      <c r="AC811" s="29" t="s">
        <v>425</v>
      </c>
      <c r="AD811" s="29" t="s">
        <v>48</v>
      </c>
      <c r="AE811" s="27" t="s">
        <v>2313</v>
      </c>
      <c r="AF811" s="28" t="s">
        <v>54</v>
      </c>
      <c r="AG811" s="27" t="s">
        <v>1708</v>
      </c>
    </row>
    <row r="812" spans="1:33" s="32" customFormat="1" ht="76.5" x14ac:dyDescent="0.25">
      <c r="A812" s="25" t="s">
        <v>2301</v>
      </c>
      <c r="B812" s="26">
        <v>50193000</v>
      </c>
      <c r="C812" s="27" t="s">
        <v>2407</v>
      </c>
      <c r="D812" s="27" t="s">
        <v>4383</v>
      </c>
      <c r="E812" s="26" t="s">
        <v>4401</v>
      </c>
      <c r="F812" s="35" t="s">
        <v>4522</v>
      </c>
      <c r="G812" s="38" t="s">
        <v>4525</v>
      </c>
      <c r="H812" s="36">
        <v>145522240</v>
      </c>
      <c r="I812" s="36">
        <v>145522240</v>
      </c>
      <c r="J812" s="28" t="s">
        <v>4424</v>
      </c>
      <c r="K812" s="28" t="s">
        <v>4425</v>
      </c>
      <c r="L812" s="27" t="s">
        <v>2303</v>
      </c>
      <c r="M812" s="27" t="s">
        <v>2304</v>
      </c>
      <c r="N812" s="27">
        <v>3835465</v>
      </c>
      <c r="O812" s="27" t="s">
        <v>2305</v>
      </c>
      <c r="P812" s="28" t="s">
        <v>2306</v>
      </c>
      <c r="Q812" s="28" t="s">
        <v>2307</v>
      </c>
      <c r="R812" s="28" t="s">
        <v>2308</v>
      </c>
      <c r="S812" s="28" t="s">
        <v>2309</v>
      </c>
      <c r="T812" s="28" t="s">
        <v>2307</v>
      </c>
      <c r="U812" s="29" t="s">
        <v>2310</v>
      </c>
      <c r="V812" s="29" t="s">
        <v>2408</v>
      </c>
      <c r="W812" s="28" t="s">
        <v>2408</v>
      </c>
      <c r="X812" s="30">
        <v>43050</v>
      </c>
      <c r="Y812" s="28">
        <v>2017060093032</v>
      </c>
      <c r="Z812" s="28" t="s">
        <v>2408</v>
      </c>
      <c r="AA812" s="31">
        <f t="shared" si="16"/>
        <v>1</v>
      </c>
      <c r="AB812" s="29" t="s">
        <v>2409</v>
      </c>
      <c r="AC812" s="29" t="s">
        <v>425</v>
      </c>
      <c r="AD812" s="29" t="s">
        <v>48</v>
      </c>
      <c r="AE812" s="27" t="s">
        <v>2313</v>
      </c>
      <c r="AF812" s="28" t="s">
        <v>54</v>
      </c>
      <c r="AG812" s="27" t="s">
        <v>1708</v>
      </c>
    </row>
    <row r="813" spans="1:33" s="32" customFormat="1" ht="76.5" x14ac:dyDescent="0.25">
      <c r="A813" s="25" t="s">
        <v>2301</v>
      </c>
      <c r="B813" s="26">
        <v>50193000</v>
      </c>
      <c r="C813" s="27" t="s">
        <v>2410</v>
      </c>
      <c r="D813" s="27" t="s">
        <v>4383</v>
      </c>
      <c r="E813" s="26" t="s">
        <v>4401</v>
      </c>
      <c r="F813" s="35" t="s">
        <v>4522</v>
      </c>
      <c r="G813" s="38" t="s">
        <v>4525</v>
      </c>
      <c r="H813" s="36">
        <v>254104192</v>
      </c>
      <c r="I813" s="36">
        <v>254104192</v>
      </c>
      <c r="J813" s="28" t="s">
        <v>4424</v>
      </c>
      <c r="K813" s="28" t="s">
        <v>4425</v>
      </c>
      <c r="L813" s="27" t="s">
        <v>2303</v>
      </c>
      <c r="M813" s="27" t="s">
        <v>2304</v>
      </c>
      <c r="N813" s="27">
        <v>3835465</v>
      </c>
      <c r="O813" s="27" t="s">
        <v>2305</v>
      </c>
      <c r="P813" s="28" t="s">
        <v>2306</v>
      </c>
      <c r="Q813" s="28" t="s">
        <v>2307</v>
      </c>
      <c r="R813" s="28" t="s">
        <v>2308</v>
      </c>
      <c r="S813" s="28" t="s">
        <v>2309</v>
      </c>
      <c r="T813" s="28" t="s">
        <v>2307</v>
      </c>
      <c r="U813" s="29" t="s">
        <v>2310</v>
      </c>
      <c r="V813" s="29" t="s">
        <v>2411</v>
      </c>
      <c r="W813" s="28" t="s">
        <v>2411</v>
      </c>
      <c r="X813" s="30">
        <v>43050</v>
      </c>
      <c r="Y813" s="28">
        <v>2017060093032</v>
      </c>
      <c r="Z813" s="28" t="s">
        <v>2411</v>
      </c>
      <c r="AA813" s="31">
        <f t="shared" si="16"/>
        <v>1</v>
      </c>
      <c r="AB813" s="29" t="s">
        <v>2412</v>
      </c>
      <c r="AC813" s="29" t="s">
        <v>425</v>
      </c>
      <c r="AD813" s="29" t="s">
        <v>48</v>
      </c>
      <c r="AE813" s="27" t="s">
        <v>2313</v>
      </c>
      <c r="AF813" s="28" t="s">
        <v>54</v>
      </c>
      <c r="AG813" s="27" t="s">
        <v>1708</v>
      </c>
    </row>
    <row r="814" spans="1:33" s="32" customFormat="1" ht="76.5" x14ac:dyDescent="0.25">
      <c r="A814" s="25" t="s">
        <v>2301</v>
      </c>
      <c r="B814" s="26">
        <v>50193000</v>
      </c>
      <c r="C814" s="27" t="s">
        <v>2413</v>
      </c>
      <c r="D814" s="27" t="s">
        <v>4383</v>
      </c>
      <c r="E814" s="26" t="s">
        <v>4401</v>
      </c>
      <c r="F814" s="35" t="s">
        <v>4522</v>
      </c>
      <c r="G814" s="38" t="s">
        <v>4525</v>
      </c>
      <c r="H814" s="36">
        <v>72051800</v>
      </c>
      <c r="I814" s="36">
        <v>72051800</v>
      </c>
      <c r="J814" s="28" t="s">
        <v>4424</v>
      </c>
      <c r="K814" s="28" t="s">
        <v>4425</v>
      </c>
      <c r="L814" s="27" t="s">
        <v>2303</v>
      </c>
      <c r="M814" s="27" t="s">
        <v>2304</v>
      </c>
      <c r="N814" s="27">
        <v>3835465</v>
      </c>
      <c r="O814" s="27" t="s">
        <v>2305</v>
      </c>
      <c r="P814" s="28" t="s">
        <v>2306</v>
      </c>
      <c r="Q814" s="28" t="s">
        <v>2307</v>
      </c>
      <c r="R814" s="28" t="s">
        <v>2308</v>
      </c>
      <c r="S814" s="28" t="s">
        <v>2309</v>
      </c>
      <c r="T814" s="28" t="s">
        <v>2307</v>
      </c>
      <c r="U814" s="29" t="s">
        <v>2310</v>
      </c>
      <c r="V814" s="29" t="s">
        <v>2414</v>
      </c>
      <c r="W814" s="28" t="s">
        <v>2414</v>
      </c>
      <c r="X814" s="30">
        <v>43050</v>
      </c>
      <c r="Y814" s="28">
        <v>2017060093032</v>
      </c>
      <c r="Z814" s="28" t="s">
        <v>2414</v>
      </c>
      <c r="AA814" s="31">
        <f t="shared" si="16"/>
        <v>1</v>
      </c>
      <c r="AB814" s="29" t="s">
        <v>2415</v>
      </c>
      <c r="AC814" s="29" t="s">
        <v>425</v>
      </c>
      <c r="AD814" s="29" t="s">
        <v>48</v>
      </c>
      <c r="AE814" s="27" t="s">
        <v>2313</v>
      </c>
      <c r="AF814" s="28" t="s">
        <v>54</v>
      </c>
      <c r="AG814" s="27" t="s">
        <v>1708</v>
      </c>
    </row>
    <row r="815" spans="1:33" s="32" customFormat="1" ht="76.5" x14ac:dyDescent="0.25">
      <c r="A815" s="25" t="s">
        <v>2301</v>
      </c>
      <c r="B815" s="26">
        <v>50193000</v>
      </c>
      <c r="C815" s="27" t="s">
        <v>2416</v>
      </c>
      <c r="D815" s="27" t="s">
        <v>4383</v>
      </c>
      <c r="E815" s="26" t="s">
        <v>4401</v>
      </c>
      <c r="F815" s="35" t="s">
        <v>4522</v>
      </c>
      <c r="G815" s="38" t="s">
        <v>4525</v>
      </c>
      <c r="H815" s="36">
        <v>180249760</v>
      </c>
      <c r="I815" s="36">
        <v>180249760</v>
      </c>
      <c r="J815" s="28" t="s">
        <v>4424</v>
      </c>
      <c r="K815" s="28" t="s">
        <v>4425</v>
      </c>
      <c r="L815" s="27" t="s">
        <v>2303</v>
      </c>
      <c r="M815" s="27" t="s">
        <v>2304</v>
      </c>
      <c r="N815" s="27">
        <v>3835465</v>
      </c>
      <c r="O815" s="27" t="s">
        <v>2305</v>
      </c>
      <c r="P815" s="28" t="s">
        <v>2306</v>
      </c>
      <c r="Q815" s="28" t="s">
        <v>2307</v>
      </c>
      <c r="R815" s="28" t="s">
        <v>2308</v>
      </c>
      <c r="S815" s="28" t="s">
        <v>2309</v>
      </c>
      <c r="T815" s="28" t="s">
        <v>2307</v>
      </c>
      <c r="U815" s="29" t="s">
        <v>2310</v>
      </c>
      <c r="V815" s="29" t="s">
        <v>2417</v>
      </c>
      <c r="W815" s="28" t="s">
        <v>2417</v>
      </c>
      <c r="X815" s="30">
        <v>43050</v>
      </c>
      <c r="Y815" s="28">
        <v>2017060093032</v>
      </c>
      <c r="Z815" s="28" t="s">
        <v>2417</v>
      </c>
      <c r="AA815" s="31">
        <f t="shared" si="16"/>
        <v>1</v>
      </c>
      <c r="AB815" s="29" t="s">
        <v>2418</v>
      </c>
      <c r="AC815" s="29" t="s">
        <v>425</v>
      </c>
      <c r="AD815" s="29" t="s">
        <v>48</v>
      </c>
      <c r="AE815" s="27" t="s">
        <v>2313</v>
      </c>
      <c r="AF815" s="28" t="s">
        <v>54</v>
      </c>
      <c r="AG815" s="27" t="s">
        <v>1708</v>
      </c>
    </row>
    <row r="816" spans="1:33" s="32" customFormat="1" ht="76.5" x14ac:dyDescent="0.25">
      <c r="A816" s="25" t="s">
        <v>2301</v>
      </c>
      <c r="B816" s="26">
        <v>50193000</v>
      </c>
      <c r="C816" s="27" t="s">
        <v>2419</v>
      </c>
      <c r="D816" s="27" t="s">
        <v>4383</v>
      </c>
      <c r="E816" s="26" t="s">
        <v>4401</v>
      </c>
      <c r="F816" s="35" t="s">
        <v>4522</v>
      </c>
      <c r="G816" s="38" t="s">
        <v>4525</v>
      </c>
      <c r="H816" s="36">
        <v>188828208</v>
      </c>
      <c r="I816" s="36">
        <v>188828208</v>
      </c>
      <c r="J816" s="28" t="s">
        <v>4424</v>
      </c>
      <c r="K816" s="28" t="s">
        <v>4425</v>
      </c>
      <c r="L816" s="27" t="s">
        <v>2303</v>
      </c>
      <c r="M816" s="27" t="s">
        <v>2304</v>
      </c>
      <c r="N816" s="27">
        <v>3835465</v>
      </c>
      <c r="O816" s="27" t="s">
        <v>2305</v>
      </c>
      <c r="P816" s="28" t="s">
        <v>2306</v>
      </c>
      <c r="Q816" s="28" t="s">
        <v>2307</v>
      </c>
      <c r="R816" s="28" t="s">
        <v>2308</v>
      </c>
      <c r="S816" s="28" t="s">
        <v>2309</v>
      </c>
      <c r="T816" s="28" t="s">
        <v>2307</v>
      </c>
      <c r="U816" s="29" t="s">
        <v>2310</v>
      </c>
      <c r="V816" s="29" t="s">
        <v>2420</v>
      </c>
      <c r="W816" s="28" t="s">
        <v>2420</v>
      </c>
      <c r="X816" s="30">
        <v>43050</v>
      </c>
      <c r="Y816" s="28">
        <v>2017060093032</v>
      </c>
      <c r="Z816" s="28" t="s">
        <v>2420</v>
      </c>
      <c r="AA816" s="31">
        <f t="shared" si="16"/>
        <v>1</v>
      </c>
      <c r="AB816" s="29" t="s">
        <v>2421</v>
      </c>
      <c r="AC816" s="29" t="s">
        <v>425</v>
      </c>
      <c r="AD816" s="29" t="s">
        <v>48</v>
      </c>
      <c r="AE816" s="27" t="s">
        <v>2313</v>
      </c>
      <c r="AF816" s="28" t="s">
        <v>54</v>
      </c>
      <c r="AG816" s="27" t="s">
        <v>1708</v>
      </c>
    </row>
    <row r="817" spans="1:33" s="32" customFormat="1" ht="76.5" x14ac:dyDescent="0.25">
      <c r="A817" s="25" t="s">
        <v>2301</v>
      </c>
      <c r="B817" s="26">
        <v>50193000</v>
      </c>
      <c r="C817" s="27" t="s">
        <v>2422</v>
      </c>
      <c r="D817" s="27" t="s">
        <v>4383</v>
      </c>
      <c r="E817" s="26" t="s">
        <v>4401</v>
      </c>
      <c r="F817" s="35" t="s">
        <v>4522</v>
      </c>
      <c r="G817" s="38" t="s">
        <v>4525</v>
      </c>
      <c r="H817" s="36">
        <v>442026858</v>
      </c>
      <c r="I817" s="36">
        <v>442026858</v>
      </c>
      <c r="J817" s="28" t="s">
        <v>4424</v>
      </c>
      <c r="K817" s="28" t="s">
        <v>4425</v>
      </c>
      <c r="L817" s="27" t="s">
        <v>2303</v>
      </c>
      <c r="M817" s="27" t="s">
        <v>2304</v>
      </c>
      <c r="N817" s="27">
        <v>3835465</v>
      </c>
      <c r="O817" s="27" t="s">
        <v>2305</v>
      </c>
      <c r="P817" s="28" t="s">
        <v>2306</v>
      </c>
      <c r="Q817" s="28" t="s">
        <v>2307</v>
      </c>
      <c r="R817" s="28" t="s">
        <v>2308</v>
      </c>
      <c r="S817" s="28" t="s">
        <v>2309</v>
      </c>
      <c r="T817" s="28" t="s">
        <v>2307</v>
      </c>
      <c r="U817" s="29" t="s">
        <v>2310</v>
      </c>
      <c r="V817" s="29" t="s">
        <v>2423</v>
      </c>
      <c r="W817" s="28" t="s">
        <v>2423</v>
      </c>
      <c r="X817" s="30">
        <v>43050</v>
      </c>
      <c r="Y817" s="28">
        <v>2017060093032</v>
      </c>
      <c r="Z817" s="28" t="s">
        <v>2423</v>
      </c>
      <c r="AA817" s="31">
        <f t="shared" si="16"/>
        <v>1</v>
      </c>
      <c r="AB817" s="29" t="s">
        <v>2424</v>
      </c>
      <c r="AC817" s="29" t="s">
        <v>425</v>
      </c>
      <c r="AD817" s="29" t="s">
        <v>48</v>
      </c>
      <c r="AE817" s="27" t="s">
        <v>2313</v>
      </c>
      <c r="AF817" s="28" t="s">
        <v>54</v>
      </c>
      <c r="AG817" s="27" t="s">
        <v>1708</v>
      </c>
    </row>
    <row r="818" spans="1:33" s="32" customFormat="1" ht="76.5" x14ac:dyDescent="0.25">
      <c r="A818" s="25" t="s">
        <v>2301</v>
      </c>
      <c r="B818" s="26">
        <v>50193000</v>
      </c>
      <c r="C818" s="27" t="s">
        <v>2425</v>
      </c>
      <c r="D818" s="27" t="s">
        <v>4383</v>
      </c>
      <c r="E818" s="26" t="s">
        <v>4401</v>
      </c>
      <c r="F818" s="35" t="s">
        <v>4522</v>
      </c>
      <c r="G818" s="38" t="s">
        <v>4525</v>
      </c>
      <c r="H818" s="36">
        <v>122002420</v>
      </c>
      <c r="I818" s="36">
        <v>122002420</v>
      </c>
      <c r="J818" s="28" t="s">
        <v>4424</v>
      </c>
      <c r="K818" s="28" t="s">
        <v>4425</v>
      </c>
      <c r="L818" s="27" t="s">
        <v>2303</v>
      </c>
      <c r="M818" s="27" t="s">
        <v>2304</v>
      </c>
      <c r="N818" s="27">
        <v>3835465</v>
      </c>
      <c r="O818" s="27" t="s">
        <v>2305</v>
      </c>
      <c r="P818" s="28" t="s">
        <v>2306</v>
      </c>
      <c r="Q818" s="28" t="s">
        <v>2307</v>
      </c>
      <c r="R818" s="28" t="s">
        <v>2308</v>
      </c>
      <c r="S818" s="28" t="s">
        <v>2309</v>
      </c>
      <c r="T818" s="28" t="s">
        <v>2307</v>
      </c>
      <c r="U818" s="29" t="s">
        <v>2310</v>
      </c>
      <c r="V818" s="29" t="s">
        <v>2426</v>
      </c>
      <c r="W818" s="28" t="s">
        <v>2426</v>
      </c>
      <c r="X818" s="30">
        <v>43050</v>
      </c>
      <c r="Y818" s="28">
        <v>2017060093032</v>
      </c>
      <c r="Z818" s="28" t="s">
        <v>2426</v>
      </c>
      <c r="AA818" s="31">
        <f t="shared" si="16"/>
        <v>1</v>
      </c>
      <c r="AB818" s="29" t="s">
        <v>2427</v>
      </c>
      <c r="AC818" s="29" t="s">
        <v>425</v>
      </c>
      <c r="AD818" s="29" t="s">
        <v>48</v>
      </c>
      <c r="AE818" s="27" t="s">
        <v>2313</v>
      </c>
      <c r="AF818" s="28" t="s">
        <v>54</v>
      </c>
      <c r="AG818" s="27" t="s">
        <v>1708</v>
      </c>
    </row>
    <row r="819" spans="1:33" s="32" customFormat="1" ht="76.5" x14ac:dyDescent="0.25">
      <c r="A819" s="25" t="s">
        <v>2301</v>
      </c>
      <c r="B819" s="26">
        <v>50193000</v>
      </c>
      <c r="C819" s="27" t="s">
        <v>2428</v>
      </c>
      <c r="D819" s="27" t="s">
        <v>4383</v>
      </c>
      <c r="E819" s="26" t="s">
        <v>4401</v>
      </c>
      <c r="F819" s="35" t="s">
        <v>4522</v>
      </c>
      <c r="G819" s="38" t="s">
        <v>4525</v>
      </c>
      <c r="H819" s="36">
        <v>109410032</v>
      </c>
      <c r="I819" s="36">
        <v>109410032</v>
      </c>
      <c r="J819" s="28" t="s">
        <v>4424</v>
      </c>
      <c r="K819" s="28" t="s">
        <v>4425</v>
      </c>
      <c r="L819" s="27" t="s">
        <v>2303</v>
      </c>
      <c r="M819" s="27" t="s">
        <v>2304</v>
      </c>
      <c r="N819" s="27">
        <v>3835465</v>
      </c>
      <c r="O819" s="27" t="s">
        <v>2305</v>
      </c>
      <c r="P819" s="28" t="s">
        <v>2306</v>
      </c>
      <c r="Q819" s="28" t="s">
        <v>2307</v>
      </c>
      <c r="R819" s="28" t="s">
        <v>2308</v>
      </c>
      <c r="S819" s="28" t="s">
        <v>2309</v>
      </c>
      <c r="T819" s="28" t="s">
        <v>2307</v>
      </c>
      <c r="U819" s="29" t="s">
        <v>2310</v>
      </c>
      <c r="V819" s="29" t="s">
        <v>2429</v>
      </c>
      <c r="W819" s="28" t="s">
        <v>2429</v>
      </c>
      <c r="X819" s="30">
        <v>43050</v>
      </c>
      <c r="Y819" s="28">
        <v>2017060093032</v>
      </c>
      <c r="Z819" s="28" t="s">
        <v>2429</v>
      </c>
      <c r="AA819" s="31">
        <f t="shared" si="16"/>
        <v>1</v>
      </c>
      <c r="AB819" s="29" t="s">
        <v>2430</v>
      </c>
      <c r="AC819" s="29" t="s">
        <v>425</v>
      </c>
      <c r="AD819" s="29" t="s">
        <v>48</v>
      </c>
      <c r="AE819" s="27" t="s">
        <v>2313</v>
      </c>
      <c r="AF819" s="28" t="s">
        <v>54</v>
      </c>
      <c r="AG819" s="27" t="s">
        <v>1708</v>
      </c>
    </row>
    <row r="820" spans="1:33" s="32" customFormat="1" ht="76.5" x14ac:dyDescent="0.25">
      <c r="A820" s="25" t="s">
        <v>2301</v>
      </c>
      <c r="B820" s="26">
        <v>50193000</v>
      </c>
      <c r="C820" s="27" t="s">
        <v>2431</v>
      </c>
      <c r="D820" s="27" t="s">
        <v>4383</v>
      </c>
      <c r="E820" s="26" t="s">
        <v>4401</v>
      </c>
      <c r="F820" s="35" t="s">
        <v>4522</v>
      </c>
      <c r="G820" s="38" t="s">
        <v>4525</v>
      </c>
      <c r="H820" s="36">
        <v>740262900</v>
      </c>
      <c r="I820" s="36">
        <v>740262900</v>
      </c>
      <c r="J820" s="28" t="s">
        <v>4424</v>
      </c>
      <c r="K820" s="28" t="s">
        <v>4425</v>
      </c>
      <c r="L820" s="27" t="s">
        <v>2303</v>
      </c>
      <c r="M820" s="27" t="s">
        <v>2304</v>
      </c>
      <c r="N820" s="27">
        <v>3835465</v>
      </c>
      <c r="O820" s="27" t="s">
        <v>2305</v>
      </c>
      <c r="P820" s="28" t="s">
        <v>2306</v>
      </c>
      <c r="Q820" s="28" t="s">
        <v>2307</v>
      </c>
      <c r="R820" s="28" t="s">
        <v>2308</v>
      </c>
      <c r="S820" s="28" t="s">
        <v>2309</v>
      </c>
      <c r="T820" s="28" t="s">
        <v>2307</v>
      </c>
      <c r="U820" s="29" t="s">
        <v>2310</v>
      </c>
      <c r="V820" s="29" t="s">
        <v>2432</v>
      </c>
      <c r="W820" s="28" t="s">
        <v>2432</v>
      </c>
      <c r="X820" s="30">
        <v>43050</v>
      </c>
      <c r="Y820" s="28">
        <v>2017060093032</v>
      </c>
      <c r="Z820" s="28" t="s">
        <v>2432</v>
      </c>
      <c r="AA820" s="31">
        <f t="shared" si="16"/>
        <v>1</v>
      </c>
      <c r="AB820" s="29" t="s">
        <v>2433</v>
      </c>
      <c r="AC820" s="29" t="s">
        <v>425</v>
      </c>
      <c r="AD820" s="29" t="s">
        <v>48</v>
      </c>
      <c r="AE820" s="27" t="s">
        <v>2313</v>
      </c>
      <c r="AF820" s="28" t="s">
        <v>54</v>
      </c>
      <c r="AG820" s="27" t="s">
        <v>1708</v>
      </c>
    </row>
    <row r="821" spans="1:33" s="32" customFormat="1" ht="76.5" x14ac:dyDescent="0.25">
      <c r="A821" s="25" t="s">
        <v>2301</v>
      </c>
      <c r="B821" s="26">
        <v>50193000</v>
      </c>
      <c r="C821" s="27" t="s">
        <v>2434</v>
      </c>
      <c r="D821" s="27" t="s">
        <v>4383</v>
      </c>
      <c r="E821" s="26" t="s">
        <v>4401</v>
      </c>
      <c r="F821" s="35" t="s">
        <v>4522</v>
      </c>
      <c r="G821" s="38" t="s">
        <v>4525</v>
      </c>
      <c r="H821" s="36">
        <v>169979744</v>
      </c>
      <c r="I821" s="36">
        <v>169979744</v>
      </c>
      <c r="J821" s="28" t="s">
        <v>4424</v>
      </c>
      <c r="K821" s="28" t="s">
        <v>4425</v>
      </c>
      <c r="L821" s="27" t="s">
        <v>2303</v>
      </c>
      <c r="M821" s="27" t="s">
        <v>2304</v>
      </c>
      <c r="N821" s="27">
        <v>3835465</v>
      </c>
      <c r="O821" s="27" t="s">
        <v>2305</v>
      </c>
      <c r="P821" s="28" t="s">
        <v>2306</v>
      </c>
      <c r="Q821" s="28" t="s">
        <v>2307</v>
      </c>
      <c r="R821" s="28" t="s">
        <v>2308</v>
      </c>
      <c r="S821" s="28" t="s">
        <v>2309</v>
      </c>
      <c r="T821" s="28" t="s">
        <v>2307</v>
      </c>
      <c r="U821" s="29" t="s">
        <v>2310</v>
      </c>
      <c r="V821" s="29" t="s">
        <v>2435</v>
      </c>
      <c r="W821" s="28" t="s">
        <v>2435</v>
      </c>
      <c r="X821" s="30">
        <v>43050</v>
      </c>
      <c r="Y821" s="28">
        <v>2017060093032</v>
      </c>
      <c r="Z821" s="28" t="s">
        <v>2435</v>
      </c>
      <c r="AA821" s="31">
        <f t="shared" si="16"/>
        <v>1</v>
      </c>
      <c r="AB821" s="29" t="s">
        <v>2436</v>
      </c>
      <c r="AC821" s="29" t="s">
        <v>425</v>
      </c>
      <c r="AD821" s="29" t="s">
        <v>48</v>
      </c>
      <c r="AE821" s="27" t="s">
        <v>2313</v>
      </c>
      <c r="AF821" s="28" t="s">
        <v>54</v>
      </c>
      <c r="AG821" s="27" t="s">
        <v>1708</v>
      </c>
    </row>
    <row r="822" spans="1:33" s="32" customFormat="1" ht="76.5" x14ac:dyDescent="0.25">
      <c r="A822" s="25" t="s">
        <v>2301</v>
      </c>
      <c r="B822" s="26">
        <v>50193000</v>
      </c>
      <c r="C822" s="27" t="s">
        <v>2437</v>
      </c>
      <c r="D822" s="27" t="s">
        <v>4383</v>
      </c>
      <c r="E822" s="26" t="s">
        <v>4401</v>
      </c>
      <c r="F822" s="35" t="s">
        <v>4522</v>
      </c>
      <c r="G822" s="38" t="s">
        <v>4525</v>
      </c>
      <c r="H822" s="36">
        <v>394114262</v>
      </c>
      <c r="I822" s="36">
        <v>394114262</v>
      </c>
      <c r="J822" s="28" t="s">
        <v>4424</v>
      </c>
      <c r="K822" s="28" t="s">
        <v>4425</v>
      </c>
      <c r="L822" s="27" t="s">
        <v>2303</v>
      </c>
      <c r="M822" s="27" t="s">
        <v>2304</v>
      </c>
      <c r="N822" s="27">
        <v>3835465</v>
      </c>
      <c r="O822" s="27" t="s">
        <v>2305</v>
      </c>
      <c r="P822" s="28" t="s">
        <v>2306</v>
      </c>
      <c r="Q822" s="28" t="s">
        <v>2307</v>
      </c>
      <c r="R822" s="28" t="s">
        <v>2308</v>
      </c>
      <c r="S822" s="28" t="s">
        <v>2309</v>
      </c>
      <c r="T822" s="28" t="s">
        <v>2307</v>
      </c>
      <c r="U822" s="29" t="s">
        <v>2310</v>
      </c>
      <c r="V822" s="29" t="s">
        <v>2438</v>
      </c>
      <c r="W822" s="28" t="s">
        <v>2438</v>
      </c>
      <c r="X822" s="30">
        <v>43050</v>
      </c>
      <c r="Y822" s="28">
        <v>2017060093032</v>
      </c>
      <c r="Z822" s="28" t="s">
        <v>2438</v>
      </c>
      <c r="AA822" s="31">
        <f t="shared" si="16"/>
        <v>1</v>
      </c>
      <c r="AB822" s="29" t="s">
        <v>2439</v>
      </c>
      <c r="AC822" s="29" t="s">
        <v>425</v>
      </c>
      <c r="AD822" s="29" t="s">
        <v>48</v>
      </c>
      <c r="AE822" s="27" t="s">
        <v>2313</v>
      </c>
      <c r="AF822" s="28" t="s">
        <v>54</v>
      </c>
      <c r="AG822" s="27" t="s">
        <v>1708</v>
      </c>
    </row>
    <row r="823" spans="1:33" s="32" customFormat="1" ht="76.5" x14ac:dyDescent="0.25">
      <c r="A823" s="25" t="s">
        <v>2301</v>
      </c>
      <c r="B823" s="26">
        <v>50193000</v>
      </c>
      <c r="C823" s="27" t="s">
        <v>2440</v>
      </c>
      <c r="D823" s="27" t="s">
        <v>4383</v>
      </c>
      <c r="E823" s="26" t="s">
        <v>4401</v>
      </c>
      <c r="F823" s="35" t="s">
        <v>4522</v>
      </c>
      <c r="G823" s="38" t="s">
        <v>4525</v>
      </c>
      <c r="H823" s="36">
        <v>210473130</v>
      </c>
      <c r="I823" s="36">
        <v>210473130</v>
      </c>
      <c r="J823" s="28" t="s">
        <v>4424</v>
      </c>
      <c r="K823" s="28" t="s">
        <v>4425</v>
      </c>
      <c r="L823" s="27" t="s">
        <v>2303</v>
      </c>
      <c r="M823" s="27" t="s">
        <v>2304</v>
      </c>
      <c r="N823" s="27">
        <v>3835465</v>
      </c>
      <c r="O823" s="27" t="s">
        <v>2305</v>
      </c>
      <c r="P823" s="28" t="s">
        <v>2306</v>
      </c>
      <c r="Q823" s="28" t="s">
        <v>2307</v>
      </c>
      <c r="R823" s="28" t="s">
        <v>2308</v>
      </c>
      <c r="S823" s="28" t="s">
        <v>2309</v>
      </c>
      <c r="T823" s="28" t="s">
        <v>2307</v>
      </c>
      <c r="U823" s="29" t="s">
        <v>2310</v>
      </c>
      <c r="V823" s="29" t="s">
        <v>2441</v>
      </c>
      <c r="W823" s="28" t="s">
        <v>2441</v>
      </c>
      <c r="X823" s="30">
        <v>43050</v>
      </c>
      <c r="Y823" s="28">
        <v>2017060093032</v>
      </c>
      <c r="Z823" s="28" t="s">
        <v>2441</v>
      </c>
      <c r="AA823" s="31">
        <f t="shared" si="16"/>
        <v>1</v>
      </c>
      <c r="AB823" s="29" t="s">
        <v>2442</v>
      </c>
      <c r="AC823" s="29" t="s">
        <v>425</v>
      </c>
      <c r="AD823" s="29" t="s">
        <v>48</v>
      </c>
      <c r="AE823" s="27" t="s">
        <v>2313</v>
      </c>
      <c r="AF823" s="28" t="s">
        <v>54</v>
      </c>
      <c r="AG823" s="27" t="s">
        <v>1708</v>
      </c>
    </row>
    <row r="824" spans="1:33" s="32" customFormat="1" ht="76.5" x14ac:dyDescent="0.25">
      <c r="A824" s="25" t="s">
        <v>2301</v>
      </c>
      <c r="B824" s="26">
        <v>50193000</v>
      </c>
      <c r="C824" s="27" t="s">
        <v>2443</v>
      </c>
      <c r="D824" s="27" t="s">
        <v>4383</v>
      </c>
      <c r="E824" s="26" t="s">
        <v>4401</v>
      </c>
      <c r="F824" s="35" t="s">
        <v>4522</v>
      </c>
      <c r="G824" s="38" t="s">
        <v>4525</v>
      </c>
      <c r="H824" s="36">
        <v>107945040</v>
      </c>
      <c r="I824" s="36">
        <v>107945040</v>
      </c>
      <c r="J824" s="28" t="s">
        <v>4424</v>
      </c>
      <c r="K824" s="28" t="s">
        <v>4425</v>
      </c>
      <c r="L824" s="27" t="s">
        <v>2303</v>
      </c>
      <c r="M824" s="27" t="s">
        <v>2304</v>
      </c>
      <c r="N824" s="27">
        <v>3835465</v>
      </c>
      <c r="O824" s="27" t="s">
        <v>2305</v>
      </c>
      <c r="P824" s="28" t="s">
        <v>2306</v>
      </c>
      <c r="Q824" s="28" t="s">
        <v>2307</v>
      </c>
      <c r="R824" s="28" t="s">
        <v>2308</v>
      </c>
      <c r="S824" s="28" t="s">
        <v>2309</v>
      </c>
      <c r="T824" s="28" t="s">
        <v>2307</v>
      </c>
      <c r="U824" s="29" t="s">
        <v>2310</v>
      </c>
      <c r="V824" s="29" t="s">
        <v>2444</v>
      </c>
      <c r="W824" s="28" t="s">
        <v>2444</v>
      </c>
      <c r="X824" s="30">
        <v>43050</v>
      </c>
      <c r="Y824" s="28">
        <v>2017060093032</v>
      </c>
      <c r="Z824" s="28" t="s">
        <v>2444</v>
      </c>
      <c r="AA824" s="31">
        <f t="shared" si="16"/>
        <v>1</v>
      </c>
      <c r="AB824" s="29" t="s">
        <v>2445</v>
      </c>
      <c r="AC824" s="29" t="s">
        <v>425</v>
      </c>
      <c r="AD824" s="29" t="s">
        <v>48</v>
      </c>
      <c r="AE824" s="27" t="s">
        <v>2313</v>
      </c>
      <c r="AF824" s="28" t="s">
        <v>54</v>
      </c>
      <c r="AG824" s="27" t="s">
        <v>1708</v>
      </c>
    </row>
    <row r="825" spans="1:33" s="32" customFormat="1" ht="76.5" x14ac:dyDescent="0.25">
      <c r="A825" s="25" t="s">
        <v>2301</v>
      </c>
      <c r="B825" s="26">
        <v>50193000</v>
      </c>
      <c r="C825" s="27" t="s">
        <v>2446</v>
      </c>
      <c r="D825" s="27" t="s">
        <v>4383</v>
      </c>
      <c r="E825" s="26" t="s">
        <v>4401</v>
      </c>
      <c r="F825" s="35" t="s">
        <v>4522</v>
      </c>
      <c r="G825" s="38" t="s">
        <v>4525</v>
      </c>
      <c r="H825" s="36">
        <v>139816350</v>
      </c>
      <c r="I825" s="36">
        <v>139816350</v>
      </c>
      <c r="J825" s="28" t="s">
        <v>4424</v>
      </c>
      <c r="K825" s="28" t="s">
        <v>4425</v>
      </c>
      <c r="L825" s="27" t="s">
        <v>2303</v>
      </c>
      <c r="M825" s="27" t="s">
        <v>2304</v>
      </c>
      <c r="N825" s="27">
        <v>3835465</v>
      </c>
      <c r="O825" s="27" t="s">
        <v>2305</v>
      </c>
      <c r="P825" s="28" t="s">
        <v>2306</v>
      </c>
      <c r="Q825" s="28" t="s">
        <v>2307</v>
      </c>
      <c r="R825" s="28" t="s">
        <v>2308</v>
      </c>
      <c r="S825" s="28" t="s">
        <v>2309</v>
      </c>
      <c r="T825" s="28" t="s">
        <v>2307</v>
      </c>
      <c r="U825" s="29" t="s">
        <v>2310</v>
      </c>
      <c r="V825" s="29" t="s">
        <v>2447</v>
      </c>
      <c r="W825" s="28" t="s">
        <v>2447</v>
      </c>
      <c r="X825" s="30">
        <v>43050</v>
      </c>
      <c r="Y825" s="28">
        <v>2017060093032</v>
      </c>
      <c r="Z825" s="28" t="s">
        <v>2447</v>
      </c>
      <c r="AA825" s="31">
        <f t="shared" si="16"/>
        <v>1</v>
      </c>
      <c r="AB825" s="29" t="s">
        <v>2448</v>
      </c>
      <c r="AC825" s="29" t="s">
        <v>425</v>
      </c>
      <c r="AD825" s="29" t="s">
        <v>48</v>
      </c>
      <c r="AE825" s="27" t="s">
        <v>2313</v>
      </c>
      <c r="AF825" s="28" t="s">
        <v>54</v>
      </c>
      <c r="AG825" s="27" t="s">
        <v>1708</v>
      </c>
    </row>
    <row r="826" spans="1:33" s="32" customFormat="1" ht="76.5" x14ac:dyDescent="0.25">
      <c r="A826" s="25" t="s">
        <v>2301</v>
      </c>
      <c r="B826" s="26">
        <v>50193000</v>
      </c>
      <c r="C826" s="27" t="s">
        <v>2449</v>
      </c>
      <c r="D826" s="27" t="s">
        <v>4383</v>
      </c>
      <c r="E826" s="26" t="s">
        <v>4401</v>
      </c>
      <c r="F826" s="35" t="s">
        <v>4522</v>
      </c>
      <c r="G826" s="38" t="s">
        <v>4525</v>
      </c>
      <c r="H826" s="36">
        <v>344715008</v>
      </c>
      <c r="I826" s="36">
        <v>344715008</v>
      </c>
      <c r="J826" s="28" t="s">
        <v>4424</v>
      </c>
      <c r="K826" s="28" t="s">
        <v>4425</v>
      </c>
      <c r="L826" s="27" t="s">
        <v>2303</v>
      </c>
      <c r="M826" s="27" t="s">
        <v>2304</v>
      </c>
      <c r="N826" s="27">
        <v>3835465</v>
      </c>
      <c r="O826" s="27" t="s">
        <v>2305</v>
      </c>
      <c r="P826" s="28" t="s">
        <v>2306</v>
      </c>
      <c r="Q826" s="28" t="s">
        <v>2307</v>
      </c>
      <c r="R826" s="28" t="s">
        <v>2308</v>
      </c>
      <c r="S826" s="28" t="s">
        <v>2309</v>
      </c>
      <c r="T826" s="28" t="s">
        <v>2307</v>
      </c>
      <c r="U826" s="29" t="s">
        <v>2310</v>
      </c>
      <c r="V826" s="29" t="s">
        <v>2450</v>
      </c>
      <c r="W826" s="28" t="s">
        <v>2450</v>
      </c>
      <c r="X826" s="30">
        <v>43050</v>
      </c>
      <c r="Y826" s="28">
        <v>2017060093032</v>
      </c>
      <c r="Z826" s="28" t="s">
        <v>2450</v>
      </c>
      <c r="AA826" s="31">
        <f t="shared" si="16"/>
        <v>1</v>
      </c>
      <c r="AB826" s="29" t="s">
        <v>2451</v>
      </c>
      <c r="AC826" s="29" t="s">
        <v>425</v>
      </c>
      <c r="AD826" s="29" t="s">
        <v>48</v>
      </c>
      <c r="AE826" s="27" t="s">
        <v>2313</v>
      </c>
      <c r="AF826" s="28" t="s">
        <v>54</v>
      </c>
      <c r="AG826" s="27" t="s">
        <v>1708</v>
      </c>
    </row>
    <row r="827" spans="1:33" s="32" customFormat="1" ht="76.5" x14ac:dyDescent="0.25">
      <c r="A827" s="25" t="s">
        <v>2301</v>
      </c>
      <c r="B827" s="26">
        <v>50193000</v>
      </c>
      <c r="C827" s="27" t="s">
        <v>2452</v>
      </c>
      <c r="D827" s="27" t="s">
        <v>4383</v>
      </c>
      <c r="E827" s="26" t="s">
        <v>4401</v>
      </c>
      <c r="F827" s="35" t="s">
        <v>4522</v>
      </c>
      <c r="G827" s="38" t="s">
        <v>4525</v>
      </c>
      <c r="H827" s="36">
        <v>51805740</v>
      </c>
      <c r="I827" s="36">
        <v>51805740</v>
      </c>
      <c r="J827" s="28" t="s">
        <v>4424</v>
      </c>
      <c r="K827" s="28" t="s">
        <v>4425</v>
      </c>
      <c r="L827" s="27" t="s">
        <v>2303</v>
      </c>
      <c r="M827" s="27" t="s">
        <v>2304</v>
      </c>
      <c r="N827" s="27">
        <v>3835465</v>
      </c>
      <c r="O827" s="27" t="s">
        <v>2305</v>
      </c>
      <c r="P827" s="28" t="s">
        <v>2306</v>
      </c>
      <c r="Q827" s="28" t="s">
        <v>2307</v>
      </c>
      <c r="R827" s="28" t="s">
        <v>2308</v>
      </c>
      <c r="S827" s="28" t="s">
        <v>2309</v>
      </c>
      <c r="T827" s="28" t="s">
        <v>2307</v>
      </c>
      <c r="U827" s="29" t="s">
        <v>2310</v>
      </c>
      <c r="V827" s="29" t="s">
        <v>2453</v>
      </c>
      <c r="W827" s="28" t="s">
        <v>2453</v>
      </c>
      <c r="X827" s="30">
        <v>43050</v>
      </c>
      <c r="Y827" s="28">
        <v>2017060093032</v>
      </c>
      <c r="Z827" s="28" t="s">
        <v>2453</v>
      </c>
      <c r="AA827" s="31">
        <f t="shared" si="16"/>
        <v>1</v>
      </c>
      <c r="AB827" s="29" t="s">
        <v>2454</v>
      </c>
      <c r="AC827" s="29" t="s">
        <v>425</v>
      </c>
      <c r="AD827" s="29" t="s">
        <v>48</v>
      </c>
      <c r="AE827" s="27" t="s">
        <v>2313</v>
      </c>
      <c r="AF827" s="28" t="s">
        <v>54</v>
      </c>
      <c r="AG827" s="27" t="s">
        <v>1708</v>
      </c>
    </row>
    <row r="828" spans="1:33" s="32" customFormat="1" ht="76.5" x14ac:dyDescent="0.25">
      <c r="A828" s="25" t="s">
        <v>2301</v>
      </c>
      <c r="B828" s="26">
        <v>50193000</v>
      </c>
      <c r="C828" s="27" t="s">
        <v>2455</v>
      </c>
      <c r="D828" s="27" t="s">
        <v>4383</v>
      </c>
      <c r="E828" s="26" t="s">
        <v>4401</v>
      </c>
      <c r="F828" s="35" t="s">
        <v>4522</v>
      </c>
      <c r="G828" s="38" t="s">
        <v>4525</v>
      </c>
      <c r="H828" s="36">
        <v>408689280</v>
      </c>
      <c r="I828" s="36">
        <v>408689280</v>
      </c>
      <c r="J828" s="28" t="s">
        <v>4424</v>
      </c>
      <c r="K828" s="28" t="s">
        <v>4425</v>
      </c>
      <c r="L828" s="27" t="s">
        <v>2303</v>
      </c>
      <c r="M828" s="27" t="s">
        <v>2304</v>
      </c>
      <c r="N828" s="27">
        <v>3835465</v>
      </c>
      <c r="O828" s="27" t="s">
        <v>2305</v>
      </c>
      <c r="P828" s="28" t="s">
        <v>2306</v>
      </c>
      <c r="Q828" s="28" t="s">
        <v>2307</v>
      </c>
      <c r="R828" s="28" t="s">
        <v>2308</v>
      </c>
      <c r="S828" s="28" t="s">
        <v>2309</v>
      </c>
      <c r="T828" s="28" t="s">
        <v>2307</v>
      </c>
      <c r="U828" s="29" t="s">
        <v>2310</v>
      </c>
      <c r="V828" s="29" t="s">
        <v>2456</v>
      </c>
      <c r="W828" s="28" t="s">
        <v>2456</v>
      </c>
      <c r="X828" s="30">
        <v>43050</v>
      </c>
      <c r="Y828" s="28">
        <v>2017060093032</v>
      </c>
      <c r="Z828" s="28" t="s">
        <v>2456</v>
      </c>
      <c r="AA828" s="31">
        <f t="shared" si="16"/>
        <v>1</v>
      </c>
      <c r="AB828" s="29" t="s">
        <v>2457</v>
      </c>
      <c r="AC828" s="29" t="s">
        <v>425</v>
      </c>
      <c r="AD828" s="29" t="s">
        <v>48</v>
      </c>
      <c r="AE828" s="27" t="s">
        <v>2313</v>
      </c>
      <c r="AF828" s="28" t="s">
        <v>54</v>
      </c>
      <c r="AG828" s="27" t="s">
        <v>1708</v>
      </c>
    </row>
    <row r="829" spans="1:33" s="32" customFormat="1" ht="76.5" x14ac:dyDescent="0.25">
      <c r="A829" s="25" t="s">
        <v>2301</v>
      </c>
      <c r="B829" s="26">
        <v>50193000</v>
      </c>
      <c r="C829" s="27" t="s">
        <v>2458</v>
      </c>
      <c r="D829" s="27" t="s">
        <v>4383</v>
      </c>
      <c r="E829" s="26" t="s">
        <v>4401</v>
      </c>
      <c r="F829" s="35" t="s">
        <v>4522</v>
      </c>
      <c r="G829" s="38" t="s">
        <v>4525</v>
      </c>
      <c r="H829" s="36">
        <v>174295676</v>
      </c>
      <c r="I829" s="36">
        <v>174295676</v>
      </c>
      <c r="J829" s="28" t="s">
        <v>4424</v>
      </c>
      <c r="K829" s="28" t="s">
        <v>4425</v>
      </c>
      <c r="L829" s="27" t="s">
        <v>2303</v>
      </c>
      <c r="M829" s="27" t="s">
        <v>2304</v>
      </c>
      <c r="N829" s="27">
        <v>3835465</v>
      </c>
      <c r="O829" s="27" t="s">
        <v>2305</v>
      </c>
      <c r="P829" s="28" t="s">
        <v>2306</v>
      </c>
      <c r="Q829" s="28" t="s">
        <v>2307</v>
      </c>
      <c r="R829" s="28" t="s">
        <v>2308</v>
      </c>
      <c r="S829" s="28" t="s">
        <v>2309</v>
      </c>
      <c r="T829" s="28" t="s">
        <v>2307</v>
      </c>
      <c r="U829" s="29" t="s">
        <v>2310</v>
      </c>
      <c r="V829" s="29" t="s">
        <v>2459</v>
      </c>
      <c r="W829" s="28" t="s">
        <v>2459</v>
      </c>
      <c r="X829" s="30">
        <v>43050</v>
      </c>
      <c r="Y829" s="28">
        <v>2017060093032</v>
      </c>
      <c r="Z829" s="28" t="s">
        <v>2459</v>
      </c>
      <c r="AA829" s="31">
        <f t="shared" si="16"/>
        <v>1</v>
      </c>
      <c r="AB829" s="29" t="s">
        <v>2460</v>
      </c>
      <c r="AC829" s="29" t="s">
        <v>425</v>
      </c>
      <c r="AD829" s="29" t="s">
        <v>48</v>
      </c>
      <c r="AE829" s="27" t="s">
        <v>2313</v>
      </c>
      <c r="AF829" s="28" t="s">
        <v>54</v>
      </c>
      <c r="AG829" s="27" t="s">
        <v>1708</v>
      </c>
    </row>
    <row r="830" spans="1:33" s="32" customFormat="1" ht="76.5" x14ac:dyDescent="0.25">
      <c r="A830" s="25" t="s">
        <v>2301</v>
      </c>
      <c r="B830" s="26">
        <v>50193000</v>
      </c>
      <c r="C830" s="27" t="s">
        <v>2461</v>
      </c>
      <c r="D830" s="27" t="s">
        <v>4383</v>
      </c>
      <c r="E830" s="26" t="s">
        <v>4401</v>
      </c>
      <c r="F830" s="35" t="s">
        <v>4522</v>
      </c>
      <c r="G830" s="38" t="s">
        <v>4525</v>
      </c>
      <c r="H830" s="36">
        <v>184490944</v>
      </c>
      <c r="I830" s="36">
        <v>184490944</v>
      </c>
      <c r="J830" s="28" t="s">
        <v>4424</v>
      </c>
      <c r="K830" s="28" t="s">
        <v>4425</v>
      </c>
      <c r="L830" s="27" t="s">
        <v>2303</v>
      </c>
      <c r="M830" s="27" t="s">
        <v>2304</v>
      </c>
      <c r="N830" s="27">
        <v>3835465</v>
      </c>
      <c r="O830" s="27" t="s">
        <v>2305</v>
      </c>
      <c r="P830" s="28" t="s">
        <v>2306</v>
      </c>
      <c r="Q830" s="28" t="s">
        <v>2307</v>
      </c>
      <c r="R830" s="28" t="s">
        <v>2308</v>
      </c>
      <c r="S830" s="28" t="s">
        <v>2309</v>
      </c>
      <c r="T830" s="28" t="s">
        <v>2307</v>
      </c>
      <c r="U830" s="29" t="s">
        <v>2310</v>
      </c>
      <c r="V830" s="29" t="s">
        <v>2462</v>
      </c>
      <c r="W830" s="28" t="s">
        <v>2462</v>
      </c>
      <c r="X830" s="30">
        <v>43050</v>
      </c>
      <c r="Y830" s="28">
        <v>2017060093032</v>
      </c>
      <c r="Z830" s="28" t="s">
        <v>2462</v>
      </c>
      <c r="AA830" s="31">
        <f t="shared" si="16"/>
        <v>1</v>
      </c>
      <c r="AB830" s="29" t="s">
        <v>2463</v>
      </c>
      <c r="AC830" s="29" t="s">
        <v>425</v>
      </c>
      <c r="AD830" s="29" t="s">
        <v>48</v>
      </c>
      <c r="AE830" s="27" t="s">
        <v>2313</v>
      </c>
      <c r="AF830" s="28" t="s">
        <v>54</v>
      </c>
      <c r="AG830" s="27" t="s">
        <v>1708</v>
      </c>
    </row>
    <row r="831" spans="1:33" s="32" customFormat="1" ht="76.5" x14ac:dyDescent="0.25">
      <c r="A831" s="25" t="s">
        <v>2301</v>
      </c>
      <c r="B831" s="26">
        <v>50193000</v>
      </c>
      <c r="C831" s="27" t="s">
        <v>2464</v>
      </c>
      <c r="D831" s="27" t="s">
        <v>4383</v>
      </c>
      <c r="E831" s="26" t="s">
        <v>4401</v>
      </c>
      <c r="F831" s="35" t="s">
        <v>4522</v>
      </c>
      <c r="G831" s="38" t="s">
        <v>4525</v>
      </c>
      <c r="H831" s="36">
        <v>58676370</v>
      </c>
      <c r="I831" s="36">
        <v>58676370</v>
      </c>
      <c r="J831" s="28" t="s">
        <v>4424</v>
      </c>
      <c r="K831" s="28" t="s">
        <v>4425</v>
      </c>
      <c r="L831" s="27" t="s">
        <v>2303</v>
      </c>
      <c r="M831" s="27" t="s">
        <v>2304</v>
      </c>
      <c r="N831" s="27">
        <v>3835465</v>
      </c>
      <c r="O831" s="27" t="s">
        <v>2305</v>
      </c>
      <c r="P831" s="28" t="s">
        <v>2306</v>
      </c>
      <c r="Q831" s="28" t="s">
        <v>2307</v>
      </c>
      <c r="R831" s="28" t="s">
        <v>2308</v>
      </c>
      <c r="S831" s="28" t="s">
        <v>2309</v>
      </c>
      <c r="T831" s="28" t="s">
        <v>2307</v>
      </c>
      <c r="U831" s="29" t="s">
        <v>2310</v>
      </c>
      <c r="V831" s="29" t="s">
        <v>2465</v>
      </c>
      <c r="W831" s="28" t="s">
        <v>2465</v>
      </c>
      <c r="X831" s="30">
        <v>43050</v>
      </c>
      <c r="Y831" s="28">
        <v>2017060093032</v>
      </c>
      <c r="Z831" s="28" t="s">
        <v>2465</v>
      </c>
      <c r="AA831" s="31">
        <f t="shared" si="16"/>
        <v>1</v>
      </c>
      <c r="AB831" s="29" t="s">
        <v>2466</v>
      </c>
      <c r="AC831" s="29" t="s">
        <v>425</v>
      </c>
      <c r="AD831" s="29" t="s">
        <v>48</v>
      </c>
      <c r="AE831" s="27" t="s">
        <v>2313</v>
      </c>
      <c r="AF831" s="28" t="s">
        <v>54</v>
      </c>
      <c r="AG831" s="27" t="s">
        <v>1708</v>
      </c>
    </row>
    <row r="832" spans="1:33" s="32" customFormat="1" ht="76.5" x14ac:dyDescent="0.25">
      <c r="A832" s="25" t="s">
        <v>2301</v>
      </c>
      <c r="B832" s="26">
        <v>50193000</v>
      </c>
      <c r="C832" s="27" t="s">
        <v>2467</v>
      </c>
      <c r="D832" s="27" t="s">
        <v>4383</v>
      </c>
      <c r="E832" s="26" t="s">
        <v>4401</v>
      </c>
      <c r="F832" s="35" t="s">
        <v>4522</v>
      </c>
      <c r="G832" s="38" t="s">
        <v>4525</v>
      </c>
      <c r="H832" s="36">
        <v>218010880</v>
      </c>
      <c r="I832" s="36">
        <v>218010880</v>
      </c>
      <c r="J832" s="28" t="s">
        <v>4424</v>
      </c>
      <c r="K832" s="28" t="s">
        <v>4425</v>
      </c>
      <c r="L832" s="27" t="s">
        <v>2303</v>
      </c>
      <c r="M832" s="27" t="s">
        <v>2304</v>
      </c>
      <c r="N832" s="27">
        <v>3835465</v>
      </c>
      <c r="O832" s="27" t="s">
        <v>2305</v>
      </c>
      <c r="P832" s="28" t="s">
        <v>2306</v>
      </c>
      <c r="Q832" s="28" t="s">
        <v>2307</v>
      </c>
      <c r="R832" s="28" t="s">
        <v>2308</v>
      </c>
      <c r="S832" s="28" t="s">
        <v>2309</v>
      </c>
      <c r="T832" s="28" t="s">
        <v>2307</v>
      </c>
      <c r="U832" s="29" t="s">
        <v>2310</v>
      </c>
      <c r="V832" s="29" t="s">
        <v>2468</v>
      </c>
      <c r="W832" s="28" t="s">
        <v>2468</v>
      </c>
      <c r="X832" s="30">
        <v>43050</v>
      </c>
      <c r="Y832" s="28">
        <v>2017060093032</v>
      </c>
      <c r="Z832" s="28" t="s">
        <v>2468</v>
      </c>
      <c r="AA832" s="31">
        <f t="shared" si="16"/>
        <v>1</v>
      </c>
      <c r="AB832" s="29" t="s">
        <v>2469</v>
      </c>
      <c r="AC832" s="29" t="s">
        <v>425</v>
      </c>
      <c r="AD832" s="29" t="s">
        <v>48</v>
      </c>
      <c r="AE832" s="27" t="s">
        <v>2313</v>
      </c>
      <c r="AF832" s="28" t="s">
        <v>54</v>
      </c>
      <c r="AG832" s="27" t="s">
        <v>1708</v>
      </c>
    </row>
    <row r="833" spans="1:33" s="32" customFormat="1" ht="76.5" x14ac:dyDescent="0.25">
      <c r="A833" s="25" t="s">
        <v>2301</v>
      </c>
      <c r="B833" s="26">
        <v>50193000</v>
      </c>
      <c r="C833" s="27" t="s">
        <v>2470</v>
      </c>
      <c r="D833" s="27" t="s">
        <v>4383</v>
      </c>
      <c r="E833" s="26" t="s">
        <v>4401</v>
      </c>
      <c r="F833" s="35" t="s">
        <v>4522</v>
      </c>
      <c r="G833" s="38" t="s">
        <v>4525</v>
      </c>
      <c r="H833" s="36">
        <v>58223672</v>
      </c>
      <c r="I833" s="36">
        <v>58223672</v>
      </c>
      <c r="J833" s="28" t="s">
        <v>4424</v>
      </c>
      <c r="K833" s="28" t="s">
        <v>4425</v>
      </c>
      <c r="L833" s="27" t="s">
        <v>2303</v>
      </c>
      <c r="M833" s="27" t="s">
        <v>2304</v>
      </c>
      <c r="N833" s="27">
        <v>3835465</v>
      </c>
      <c r="O833" s="27" t="s">
        <v>2305</v>
      </c>
      <c r="P833" s="28" t="s">
        <v>2306</v>
      </c>
      <c r="Q833" s="28" t="s">
        <v>2307</v>
      </c>
      <c r="R833" s="28" t="s">
        <v>2308</v>
      </c>
      <c r="S833" s="28" t="s">
        <v>2309</v>
      </c>
      <c r="T833" s="28" t="s">
        <v>2307</v>
      </c>
      <c r="U833" s="29" t="s">
        <v>2310</v>
      </c>
      <c r="V833" s="29" t="s">
        <v>2471</v>
      </c>
      <c r="W833" s="28" t="s">
        <v>2471</v>
      </c>
      <c r="X833" s="30">
        <v>43050</v>
      </c>
      <c r="Y833" s="28">
        <v>2017060093032</v>
      </c>
      <c r="Z833" s="28" t="s">
        <v>2471</v>
      </c>
      <c r="AA833" s="31">
        <f t="shared" si="16"/>
        <v>1</v>
      </c>
      <c r="AB833" s="29" t="s">
        <v>2472</v>
      </c>
      <c r="AC833" s="29" t="s">
        <v>425</v>
      </c>
      <c r="AD833" s="29" t="s">
        <v>48</v>
      </c>
      <c r="AE833" s="27" t="s">
        <v>2313</v>
      </c>
      <c r="AF833" s="28" t="s">
        <v>54</v>
      </c>
      <c r="AG833" s="27" t="s">
        <v>1708</v>
      </c>
    </row>
    <row r="834" spans="1:33" s="32" customFormat="1" ht="76.5" x14ac:dyDescent="0.25">
      <c r="A834" s="25" t="s">
        <v>2301</v>
      </c>
      <c r="B834" s="26">
        <v>50193000</v>
      </c>
      <c r="C834" s="27" t="s">
        <v>2473</v>
      </c>
      <c r="D834" s="27" t="s">
        <v>4383</v>
      </c>
      <c r="E834" s="26" t="s">
        <v>4401</v>
      </c>
      <c r="F834" s="35" t="s">
        <v>4522</v>
      </c>
      <c r="G834" s="38" t="s">
        <v>4525</v>
      </c>
      <c r="H834" s="36">
        <v>41548319</v>
      </c>
      <c r="I834" s="36">
        <v>41548319</v>
      </c>
      <c r="J834" s="28" t="s">
        <v>4424</v>
      </c>
      <c r="K834" s="28" t="s">
        <v>4425</v>
      </c>
      <c r="L834" s="27" t="s">
        <v>2303</v>
      </c>
      <c r="M834" s="27" t="s">
        <v>2304</v>
      </c>
      <c r="N834" s="27">
        <v>3835465</v>
      </c>
      <c r="O834" s="27" t="s">
        <v>2305</v>
      </c>
      <c r="P834" s="28" t="s">
        <v>2306</v>
      </c>
      <c r="Q834" s="28" t="s">
        <v>2307</v>
      </c>
      <c r="R834" s="28" t="s">
        <v>2308</v>
      </c>
      <c r="S834" s="28" t="s">
        <v>2309</v>
      </c>
      <c r="T834" s="28" t="s">
        <v>2307</v>
      </c>
      <c r="U834" s="29" t="s">
        <v>2310</v>
      </c>
      <c r="V834" s="29" t="s">
        <v>2474</v>
      </c>
      <c r="W834" s="28" t="s">
        <v>2474</v>
      </c>
      <c r="X834" s="30">
        <v>43050</v>
      </c>
      <c r="Y834" s="28">
        <v>2017060093032</v>
      </c>
      <c r="Z834" s="28" t="s">
        <v>2474</v>
      </c>
      <c r="AA834" s="31">
        <f t="shared" si="16"/>
        <v>1</v>
      </c>
      <c r="AB834" s="29" t="s">
        <v>2475</v>
      </c>
      <c r="AC834" s="29" t="s">
        <v>425</v>
      </c>
      <c r="AD834" s="29" t="s">
        <v>48</v>
      </c>
      <c r="AE834" s="27" t="s">
        <v>2313</v>
      </c>
      <c r="AF834" s="28" t="s">
        <v>54</v>
      </c>
      <c r="AG834" s="27" t="s">
        <v>1708</v>
      </c>
    </row>
    <row r="835" spans="1:33" s="32" customFormat="1" ht="76.5" x14ac:dyDescent="0.25">
      <c r="A835" s="25" t="s">
        <v>2301</v>
      </c>
      <c r="B835" s="26">
        <v>50193000</v>
      </c>
      <c r="C835" s="27" t="s">
        <v>2476</v>
      </c>
      <c r="D835" s="27" t="s">
        <v>4383</v>
      </c>
      <c r="E835" s="26" t="s">
        <v>4401</v>
      </c>
      <c r="F835" s="35" t="s">
        <v>4522</v>
      </c>
      <c r="G835" s="38" t="s">
        <v>4525</v>
      </c>
      <c r="H835" s="36">
        <v>32452793</v>
      </c>
      <c r="I835" s="36">
        <v>32452793</v>
      </c>
      <c r="J835" s="28" t="s">
        <v>4424</v>
      </c>
      <c r="K835" s="28" t="s">
        <v>4425</v>
      </c>
      <c r="L835" s="27" t="s">
        <v>2303</v>
      </c>
      <c r="M835" s="27" t="s">
        <v>2304</v>
      </c>
      <c r="N835" s="27">
        <v>3835465</v>
      </c>
      <c r="O835" s="27" t="s">
        <v>2305</v>
      </c>
      <c r="P835" s="28" t="s">
        <v>2306</v>
      </c>
      <c r="Q835" s="28" t="s">
        <v>2307</v>
      </c>
      <c r="R835" s="28" t="s">
        <v>2308</v>
      </c>
      <c r="S835" s="28" t="s">
        <v>2309</v>
      </c>
      <c r="T835" s="28" t="s">
        <v>2307</v>
      </c>
      <c r="U835" s="29" t="s">
        <v>2310</v>
      </c>
      <c r="V835" s="29" t="s">
        <v>2477</v>
      </c>
      <c r="W835" s="28" t="s">
        <v>2477</v>
      </c>
      <c r="X835" s="30">
        <v>43050</v>
      </c>
      <c r="Y835" s="28">
        <v>2017060093032</v>
      </c>
      <c r="Z835" s="28" t="s">
        <v>2477</v>
      </c>
      <c r="AA835" s="31">
        <f t="shared" si="16"/>
        <v>1</v>
      </c>
      <c r="AB835" s="29" t="s">
        <v>2478</v>
      </c>
      <c r="AC835" s="29" t="s">
        <v>425</v>
      </c>
      <c r="AD835" s="29" t="s">
        <v>48</v>
      </c>
      <c r="AE835" s="27" t="s">
        <v>2313</v>
      </c>
      <c r="AF835" s="28" t="s">
        <v>54</v>
      </c>
      <c r="AG835" s="27" t="s">
        <v>1708</v>
      </c>
    </row>
    <row r="836" spans="1:33" s="32" customFormat="1" ht="76.5" x14ac:dyDescent="0.25">
      <c r="A836" s="25" t="s">
        <v>2301</v>
      </c>
      <c r="B836" s="26">
        <v>50193000</v>
      </c>
      <c r="C836" s="27" t="s">
        <v>2479</v>
      </c>
      <c r="D836" s="27" t="s">
        <v>4383</v>
      </c>
      <c r="E836" s="26" t="s">
        <v>4401</v>
      </c>
      <c r="F836" s="35" t="s">
        <v>4522</v>
      </c>
      <c r="G836" s="38" t="s">
        <v>4525</v>
      </c>
      <c r="H836" s="36">
        <v>459252940</v>
      </c>
      <c r="I836" s="36">
        <v>459252940</v>
      </c>
      <c r="J836" s="28" t="s">
        <v>4424</v>
      </c>
      <c r="K836" s="28" t="s">
        <v>4425</v>
      </c>
      <c r="L836" s="27" t="s">
        <v>2303</v>
      </c>
      <c r="M836" s="27" t="s">
        <v>2304</v>
      </c>
      <c r="N836" s="27">
        <v>3835465</v>
      </c>
      <c r="O836" s="27" t="s">
        <v>2305</v>
      </c>
      <c r="P836" s="28" t="s">
        <v>2306</v>
      </c>
      <c r="Q836" s="28" t="s">
        <v>2307</v>
      </c>
      <c r="R836" s="28" t="s">
        <v>2308</v>
      </c>
      <c r="S836" s="28" t="s">
        <v>2309</v>
      </c>
      <c r="T836" s="28" t="s">
        <v>2307</v>
      </c>
      <c r="U836" s="29" t="s">
        <v>2310</v>
      </c>
      <c r="V836" s="29" t="s">
        <v>2480</v>
      </c>
      <c r="W836" s="28" t="s">
        <v>2480</v>
      </c>
      <c r="X836" s="30">
        <v>43050</v>
      </c>
      <c r="Y836" s="28">
        <v>2017060093032</v>
      </c>
      <c r="Z836" s="28" t="s">
        <v>2480</v>
      </c>
      <c r="AA836" s="31">
        <f t="shared" si="16"/>
        <v>1</v>
      </c>
      <c r="AB836" s="29" t="s">
        <v>2481</v>
      </c>
      <c r="AC836" s="29" t="s">
        <v>425</v>
      </c>
      <c r="AD836" s="29" t="s">
        <v>48</v>
      </c>
      <c r="AE836" s="27" t="s">
        <v>2313</v>
      </c>
      <c r="AF836" s="28" t="s">
        <v>54</v>
      </c>
      <c r="AG836" s="27" t="s">
        <v>1708</v>
      </c>
    </row>
    <row r="837" spans="1:33" s="32" customFormat="1" ht="76.5" x14ac:dyDescent="0.25">
      <c r="A837" s="25" t="s">
        <v>2301</v>
      </c>
      <c r="B837" s="26">
        <v>50193000</v>
      </c>
      <c r="C837" s="27" t="s">
        <v>2482</v>
      </c>
      <c r="D837" s="27" t="s">
        <v>4383</v>
      </c>
      <c r="E837" s="26" t="s">
        <v>4401</v>
      </c>
      <c r="F837" s="35" t="s">
        <v>4522</v>
      </c>
      <c r="G837" s="38" t="s">
        <v>4525</v>
      </c>
      <c r="H837" s="36">
        <v>108170032</v>
      </c>
      <c r="I837" s="36">
        <v>108170032</v>
      </c>
      <c r="J837" s="28" t="s">
        <v>4424</v>
      </c>
      <c r="K837" s="28" t="s">
        <v>4425</v>
      </c>
      <c r="L837" s="27" t="s">
        <v>2303</v>
      </c>
      <c r="M837" s="27" t="s">
        <v>2304</v>
      </c>
      <c r="N837" s="27">
        <v>3835465</v>
      </c>
      <c r="O837" s="27" t="s">
        <v>2305</v>
      </c>
      <c r="P837" s="28" t="s">
        <v>2306</v>
      </c>
      <c r="Q837" s="28" t="s">
        <v>2307</v>
      </c>
      <c r="R837" s="28" t="s">
        <v>2308</v>
      </c>
      <c r="S837" s="28" t="s">
        <v>2309</v>
      </c>
      <c r="T837" s="28" t="s">
        <v>2307</v>
      </c>
      <c r="U837" s="29" t="s">
        <v>2310</v>
      </c>
      <c r="V837" s="29" t="s">
        <v>2483</v>
      </c>
      <c r="W837" s="28" t="s">
        <v>2483</v>
      </c>
      <c r="X837" s="30">
        <v>43050</v>
      </c>
      <c r="Y837" s="28">
        <v>2017060093032</v>
      </c>
      <c r="Z837" s="28" t="s">
        <v>2483</v>
      </c>
      <c r="AA837" s="31">
        <f t="shared" si="16"/>
        <v>1</v>
      </c>
      <c r="AB837" s="29" t="s">
        <v>2484</v>
      </c>
      <c r="AC837" s="29" t="s">
        <v>425</v>
      </c>
      <c r="AD837" s="29" t="s">
        <v>48</v>
      </c>
      <c r="AE837" s="27" t="s">
        <v>2313</v>
      </c>
      <c r="AF837" s="28" t="s">
        <v>54</v>
      </c>
      <c r="AG837" s="27" t="s">
        <v>1708</v>
      </c>
    </row>
    <row r="838" spans="1:33" s="32" customFormat="1" ht="76.5" x14ac:dyDescent="0.25">
      <c r="A838" s="25" t="s">
        <v>2301</v>
      </c>
      <c r="B838" s="26">
        <v>50193000</v>
      </c>
      <c r="C838" s="27" t="s">
        <v>2485</v>
      </c>
      <c r="D838" s="27" t="s">
        <v>4383</v>
      </c>
      <c r="E838" s="26" t="s">
        <v>4401</v>
      </c>
      <c r="F838" s="35" t="s">
        <v>4522</v>
      </c>
      <c r="G838" s="38" t="s">
        <v>4525</v>
      </c>
      <c r="H838" s="36">
        <v>77934768</v>
      </c>
      <c r="I838" s="36">
        <v>77934768</v>
      </c>
      <c r="J838" s="28" t="s">
        <v>4424</v>
      </c>
      <c r="K838" s="28" t="s">
        <v>4425</v>
      </c>
      <c r="L838" s="27" t="s">
        <v>2303</v>
      </c>
      <c r="M838" s="27" t="s">
        <v>2304</v>
      </c>
      <c r="N838" s="27">
        <v>3835465</v>
      </c>
      <c r="O838" s="27" t="s">
        <v>2305</v>
      </c>
      <c r="P838" s="28" t="s">
        <v>2306</v>
      </c>
      <c r="Q838" s="28" t="s">
        <v>2307</v>
      </c>
      <c r="R838" s="28" t="s">
        <v>2308</v>
      </c>
      <c r="S838" s="28" t="s">
        <v>2309</v>
      </c>
      <c r="T838" s="28" t="s">
        <v>2307</v>
      </c>
      <c r="U838" s="29" t="s">
        <v>2310</v>
      </c>
      <c r="V838" s="29" t="s">
        <v>2486</v>
      </c>
      <c r="W838" s="28" t="s">
        <v>2486</v>
      </c>
      <c r="X838" s="30">
        <v>43050</v>
      </c>
      <c r="Y838" s="28">
        <v>2017060093032</v>
      </c>
      <c r="Z838" s="28" t="s">
        <v>2486</v>
      </c>
      <c r="AA838" s="31">
        <f t="shared" si="16"/>
        <v>1</v>
      </c>
      <c r="AB838" s="29" t="s">
        <v>2487</v>
      </c>
      <c r="AC838" s="29" t="s">
        <v>425</v>
      </c>
      <c r="AD838" s="29" t="s">
        <v>48</v>
      </c>
      <c r="AE838" s="27" t="s">
        <v>2313</v>
      </c>
      <c r="AF838" s="28" t="s">
        <v>54</v>
      </c>
      <c r="AG838" s="27" t="s">
        <v>1708</v>
      </c>
    </row>
    <row r="839" spans="1:33" s="32" customFormat="1" ht="76.5" x14ac:dyDescent="0.25">
      <c r="A839" s="25" t="s">
        <v>2301</v>
      </c>
      <c r="B839" s="26">
        <v>50193000</v>
      </c>
      <c r="C839" s="27" t="s">
        <v>2488</v>
      </c>
      <c r="D839" s="27" t="s">
        <v>4383</v>
      </c>
      <c r="E839" s="26" t="s">
        <v>4401</v>
      </c>
      <c r="F839" s="35" t="s">
        <v>4522</v>
      </c>
      <c r="G839" s="38" t="s">
        <v>4525</v>
      </c>
      <c r="H839" s="36">
        <v>275148128</v>
      </c>
      <c r="I839" s="36">
        <v>275148128</v>
      </c>
      <c r="J839" s="28" t="s">
        <v>4424</v>
      </c>
      <c r="K839" s="28" t="s">
        <v>4425</v>
      </c>
      <c r="L839" s="27" t="s">
        <v>2303</v>
      </c>
      <c r="M839" s="27" t="s">
        <v>2304</v>
      </c>
      <c r="N839" s="27">
        <v>3835465</v>
      </c>
      <c r="O839" s="27" t="s">
        <v>2305</v>
      </c>
      <c r="P839" s="28" t="s">
        <v>2306</v>
      </c>
      <c r="Q839" s="28" t="s">
        <v>2307</v>
      </c>
      <c r="R839" s="28" t="s">
        <v>2308</v>
      </c>
      <c r="S839" s="28" t="s">
        <v>2309</v>
      </c>
      <c r="T839" s="28" t="s">
        <v>2307</v>
      </c>
      <c r="U839" s="29" t="s">
        <v>2310</v>
      </c>
      <c r="V839" s="29" t="s">
        <v>2489</v>
      </c>
      <c r="W839" s="28" t="s">
        <v>2489</v>
      </c>
      <c r="X839" s="30">
        <v>43050</v>
      </c>
      <c r="Y839" s="28">
        <v>2017060093032</v>
      </c>
      <c r="Z839" s="28" t="s">
        <v>2489</v>
      </c>
      <c r="AA839" s="31">
        <f t="shared" si="16"/>
        <v>1</v>
      </c>
      <c r="AB839" s="29" t="s">
        <v>2490</v>
      </c>
      <c r="AC839" s="29" t="s">
        <v>425</v>
      </c>
      <c r="AD839" s="29" t="s">
        <v>48</v>
      </c>
      <c r="AE839" s="27" t="s">
        <v>2313</v>
      </c>
      <c r="AF839" s="28" t="s">
        <v>54</v>
      </c>
      <c r="AG839" s="27" t="s">
        <v>1708</v>
      </c>
    </row>
    <row r="840" spans="1:33" s="32" customFormat="1" ht="76.5" x14ac:dyDescent="0.25">
      <c r="A840" s="25" t="s">
        <v>2301</v>
      </c>
      <c r="B840" s="26">
        <v>50193000</v>
      </c>
      <c r="C840" s="27" t="s">
        <v>2491</v>
      </c>
      <c r="D840" s="27" t="s">
        <v>4383</v>
      </c>
      <c r="E840" s="26" t="s">
        <v>4401</v>
      </c>
      <c r="F840" s="35" t="s">
        <v>4522</v>
      </c>
      <c r="G840" s="38" t="s">
        <v>4525</v>
      </c>
      <c r="H840" s="36">
        <v>608430980</v>
      </c>
      <c r="I840" s="36">
        <v>608430980</v>
      </c>
      <c r="J840" s="28" t="s">
        <v>4424</v>
      </c>
      <c r="K840" s="28" t="s">
        <v>4425</v>
      </c>
      <c r="L840" s="27" t="s">
        <v>2303</v>
      </c>
      <c r="M840" s="27" t="s">
        <v>2304</v>
      </c>
      <c r="N840" s="27">
        <v>3835465</v>
      </c>
      <c r="O840" s="27" t="s">
        <v>2305</v>
      </c>
      <c r="P840" s="28" t="s">
        <v>2306</v>
      </c>
      <c r="Q840" s="28" t="s">
        <v>2307</v>
      </c>
      <c r="R840" s="28" t="s">
        <v>2308</v>
      </c>
      <c r="S840" s="28" t="s">
        <v>2309</v>
      </c>
      <c r="T840" s="28" t="s">
        <v>2307</v>
      </c>
      <c r="U840" s="29" t="s">
        <v>2310</v>
      </c>
      <c r="V840" s="29" t="s">
        <v>2492</v>
      </c>
      <c r="W840" s="28" t="s">
        <v>2492</v>
      </c>
      <c r="X840" s="30">
        <v>43050</v>
      </c>
      <c r="Y840" s="28">
        <v>2017060093032</v>
      </c>
      <c r="Z840" s="28" t="s">
        <v>2492</v>
      </c>
      <c r="AA840" s="31">
        <f t="shared" si="16"/>
        <v>1</v>
      </c>
      <c r="AB840" s="29" t="s">
        <v>2493</v>
      </c>
      <c r="AC840" s="29" t="s">
        <v>425</v>
      </c>
      <c r="AD840" s="29" t="s">
        <v>48</v>
      </c>
      <c r="AE840" s="27" t="s">
        <v>2313</v>
      </c>
      <c r="AF840" s="28" t="s">
        <v>54</v>
      </c>
      <c r="AG840" s="27" t="s">
        <v>1708</v>
      </c>
    </row>
    <row r="841" spans="1:33" s="32" customFormat="1" ht="76.5" x14ac:dyDescent="0.25">
      <c r="A841" s="25" t="s">
        <v>2301</v>
      </c>
      <c r="B841" s="26">
        <v>50193000</v>
      </c>
      <c r="C841" s="27" t="s">
        <v>2494</v>
      </c>
      <c r="D841" s="27" t="s">
        <v>4383</v>
      </c>
      <c r="E841" s="26" t="s">
        <v>4401</v>
      </c>
      <c r="F841" s="35" t="s">
        <v>4522</v>
      </c>
      <c r="G841" s="38" t="s">
        <v>4525</v>
      </c>
      <c r="H841" s="36">
        <v>43153380</v>
      </c>
      <c r="I841" s="36">
        <v>43153380</v>
      </c>
      <c r="J841" s="28" t="s">
        <v>4424</v>
      </c>
      <c r="K841" s="28" t="s">
        <v>4425</v>
      </c>
      <c r="L841" s="27" t="s">
        <v>2303</v>
      </c>
      <c r="M841" s="27" t="s">
        <v>2304</v>
      </c>
      <c r="N841" s="27">
        <v>3835465</v>
      </c>
      <c r="O841" s="27" t="s">
        <v>2305</v>
      </c>
      <c r="P841" s="28" t="s">
        <v>2306</v>
      </c>
      <c r="Q841" s="28" t="s">
        <v>2307</v>
      </c>
      <c r="R841" s="28" t="s">
        <v>2308</v>
      </c>
      <c r="S841" s="28" t="s">
        <v>2309</v>
      </c>
      <c r="T841" s="28" t="s">
        <v>2307</v>
      </c>
      <c r="U841" s="29" t="s">
        <v>2310</v>
      </c>
      <c r="V841" s="29" t="s">
        <v>2495</v>
      </c>
      <c r="W841" s="28" t="s">
        <v>2495</v>
      </c>
      <c r="X841" s="30">
        <v>43050</v>
      </c>
      <c r="Y841" s="28">
        <v>2017060093032</v>
      </c>
      <c r="Z841" s="28" t="s">
        <v>2495</v>
      </c>
      <c r="AA841" s="31">
        <f t="shared" si="16"/>
        <v>1</v>
      </c>
      <c r="AB841" s="29" t="s">
        <v>2496</v>
      </c>
      <c r="AC841" s="29" t="s">
        <v>425</v>
      </c>
      <c r="AD841" s="29" t="s">
        <v>48</v>
      </c>
      <c r="AE841" s="27" t="s">
        <v>2313</v>
      </c>
      <c r="AF841" s="28" t="s">
        <v>54</v>
      </c>
      <c r="AG841" s="27" t="s">
        <v>1708</v>
      </c>
    </row>
    <row r="842" spans="1:33" s="32" customFormat="1" ht="76.5" x14ac:dyDescent="0.25">
      <c r="A842" s="25" t="s">
        <v>2301</v>
      </c>
      <c r="B842" s="26">
        <v>50193000</v>
      </c>
      <c r="C842" s="27" t="s">
        <v>2497</v>
      </c>
      <c r="D842" s="27" t="s">
        <v>4383</v>
      </c>
      <c r="E842" s="26" t="s">
        <v>4401</v>
      </c>
      <c r="F842" s="35" t="s">
        <v>4522</v>
      </c>
      <c r="G842" s="38" t="s">
        <v>4525</v>
      </c>
      <c r="H842" s="36">
        <v>271471104</v>
      </c>
      <c r="I842" s="36">
        <v>271471104</v>
      </c>
      <c r="J842" s="28" t="s">
        <v>4424</v>
      </c>
      <c r="K842" s="28" t="s">
        <v>4425</v>
      </c>
      <c r="L842" s="27" t="s">
        <v>2303</v>
      </c>
      <c r="M842" s="27" t="s">
        <v>2304</v>
      </c>
      <c r="N842" s="27">
        <v>3835465</v>
      </c>
      <c r="O842" s="27" t="s">
        <v>2305</v>
      </c>
      <c r="P842" s="28" t="s">
        <v>2306</v>
      </c>
      <c r="Q842" s="28" t="s">
        <v>2307</v>
      </c>
      <c r="R842" s="28" t="s">
        <v>2308</v>
      </c>
      <c r="S842" s="28" t="s">
        <v>2309</v>
      </c>
      <c r="T842" s="28" t="s">
        <v>2307</v>
      </c>
      <c r="U842" s="29" t="s">
        <v>2310</v>
      </c>
      <c r="V842" s="29" t="s">
        <v>2498</v>
      </c>
      <c r="W842" s="28" t="s">
        <v>2498</v>
      </c>
      <c r="X842" s="30">
        <v>43050</v>
      </c>
      <c r="Y842" s="28">
        <v>2017060093032</v>
      </c>
      <c r="Z842" s="28" t="s">
        <v>2498</v>
      </c>
      <c r="AA842" s="31">
        <f t="shared" si="16"/>
        <v>1</v>
      </c>
      <c r="AB842" s="29" t="s">
        <v>2499</v>
      </c>
      <c r="AC842" s="29" t="s">
        <v>425</v>
      </c>
      <c r="AD842" s="29" t="s">
        <v>48</v>
      </c>
      <c r="AE842" s="27" t="s">
        <v>2313</v>
      </c>
      <c r="AF842" s="28" t="s">
        <v>54</v>
      </c>
      <c r="AG842" s="27" t="s">
        <v>1708</v>
      </c>
    </row>
    <row r="843" spans="1:33" s="32" customFormat="1" ht="76.5" x14ac:dyDescent="0.25">
      <c r="A843" s="25" t="s">
        <v>2301</v>
      </c>
      <c r="B843" s="26">
        <v>50193000</v>
      </c>
      <c r="C843" s="27" t="s">
        <v>2500</v>
      </c>
      <c r="D843" s="27" t="s">
        <v>4383</v>
      </c>
      <c r="E843" s="26" t="s">
        <v>4401</v>
      </c>
      <c r="F843" s="35" t="s">
        <v>4522</v>
      </c>
      <c r="G843" s="38" t="s">
        <v>4525</v>
      </c>
      <c r="H843" s="36">
        <v>94269152</v>
      </c>
      <c r="I843" s="36">
        <v>94269152</v>
      </c>
      <c r="J843" s="28" t="s">
        <v>4424</v>
      </c>
      <c r="K843" s="28" t="s">
        <v>4425</v>
      </c>
      <c r="L843" s="27" t="s">
        <v>2303</v>
      </c>
      <c r="M843" s="27" t="s">
        <v>2304</v>
      </c>
      <c r="N843" s="27">
        <v>3835465</v>
      </c>
      <c r="O843" s="27" t="s">
        <v>2305</v>
      </c>
      <c r="P843" s="28" t="s">
        <v>2306</v>
      </c>
      <c r="Q843" s="28" t="s">
        <v>2307</v>
      </c>
      <c r="R843" s="28" t="s">
        <v>2308</v>
      </c>
      <c r="S843" s="28" t="s">
        <v>2309</v>
      </c>
      <c r="T843" s="28" t="s">
        <v>2307</v>
      </c>
      <c r="U843" s="29" t="s">
        <v>2310</v>
      </c>
      <c r="V843" s="29" t="s">
        <v>2501</v>
      </c>
      <c r="W843" s="28" t="s">
        <v>2501</v>
      </c>
      <c r="X843" s="30">
        <v>43050</v>
      </c>
      <c r="Y843" s="28">
        <v>2017060093032</v>
      </c>
      <c r="Z843" s="28" t="s">
        <v>2501</v>
      </c>
      <c r="AA843" s="31">
        <f t="shared" si="16"/>
        <v>1</v>
      </c>
      <c r="AB843" s="29" t="s">
        <v>2502</v>
      </c>
      <c r="AC843" s="29" t="s">
        <v>425</v>
      </c>
      <c r="AD843" s="29" t="s">
        <v>48</v>
      </c>
      <c r="AE843" s="27" t="s">
        <v>2313</v>
      </c>
      <c r="AF843" s="28" t="s">
        <v>54</v>
      </c>
      <c r="AG843" s="27" t="s">
        <v>1708</v>
      </c>
    </row>
    <row r="844" spans="1:33" s="32" customFormat="1" ht="76.5" x14ac:dyDescent="0.25">
      <c r="A844" s="25" t="s">
        <v>2301</v>
      </c>
      <c r="B844" s="26">
        <v>50193000</v>
      </c>
      <c r="C844" s="27" t="s">
        <v>2503</v>
      </c>
      <c r="D844" s="27" t="s">
        <v>4383</v>
      </c>
      <c r="E844" s="26" t="s">
        <v>4401</v>
      </c>
      <c r="F844" s="35" t="s">
        <v>4522</v>
      </c>
      <c r="G844" s="38" t="s">
        <v>4525</v>
      </c>
      <c r="H844" s="36">
        <v>84512168</v>
      </c>
      <c r="I844" s="36">
        <v>84512168</v>
      </c>
      <c r="J844" s="28" t="s">
        <v>4424</v>
      </c>
      <c r="K844" s="28" t="s">
        <v>4425</v>
      </c>
      <c r="L844" s="27" t="s">
        <v>2303</v>
      </c>
      <c r="M844" s="27" t="s">
        <v>2304</v>
      </c>
      <c r="N844" s="27">
        <v>3835465</v>
      </c>
      <c r="O844" s="27" t="s">
        <v>2305</v>
      </c>
      <c r="P844" s="28" t="s">
        <v>2306</v>
      </c>
      <c r="Q844" s="28" t="s">
        <v>2307</v>
      </c>
      <c r="R844" s="28" t="s">
        <v>2308</v>
      </c>
      <c r="S844" s="28" t="s">
        <v>2309</v>
      </c>
      <c r="T844" s="28" t="s">
        <v>2307</v>
      </c>
      <c r="U844" s="29" t="s">
        <v>2310</v>
      </c>
      <c r="V844" s="29" t="s">
        <v>2504</v>
      </c>
      <c r="W844" s="28" t="s">
        <v>2504</v>
      </c>
      <c r="X844" s="30">
        <v>43050</v>
      </c>
      <c r="Y844" s="28">
        <v>2017060093032</v>
      </c>
      <c r="Z844" s="28" t="s">
        <v>2504</v>
      </c>
      <c r="AA844" s="31">
        <f t="shared" si="16"/>
        <v>1</v>
      </c>
      <c r="AB844" s="29" t="s">
        <v>2505</v>
      </c>
      <c r="AC844" s="29" t="s">
        <v>425</v>
      </c>
      <c r="AD844" s="29" t="s">
        <v>48</v>
      </c>
      <c r="AE844" s="27" t="s">
        <v>2313</v>
      </c>
      <c r="AF844" s="28" t="s">
        <v>54</v>
      </c>
      <c r="AG844" s="27" t="s">
        <v>1708</v>
      </c>
    </row>
    <row r="845" spans="1:33" s="32" customFormat="1" ht="76.5" x14ac:dyDescent="0.25">
      <c r="A845" s="25" t="s">
        <v>2301</v>
      </c>
      <c r="B845" s="26">
        <v>50193000</v>
      </c>
      <c r="C845" s="27" t="s">
        <v>2506</v>
      </c>
      <c r="D845" s="27" t="s">
        <v>4383</v>
      </c>
      <c r="E845" s="26" t="s">
        <v>4401</v>
      </c>
      <c r="F845" s="35" t="s">
        <v>4522</v>
      </c>
      <c r="G845" s="38" t="s">
        <v>4525</v>
      </c>
      <c r="H845" s="36">
        <v>379849792</v>
      </c>
      <c r="I845" s="36">
        <v>379849792</v>
      </c>
      <c r="J845" s="28" t="s">
        <v>4424</v>
      </c>
      <c r="K845" s="28" t="s">
        <v>4425</v>
      </c>
      <c r="L845" s="27" t="s">
        <v>2303</v>
      </c>
      <c r="M845" s="27" t="s">
        <v>2304</v>
      </c>
      <c r="N845" s="27">
        <v>3835465</v>
      </c>
      <c r="O845" s="27" t="s">
        <v>2305</v>
      </c>
      <c r="P845" s="28" t="s">
        <v>2306</v>
      </c>
      <c r="Q845" s="28" t="s">
        <v>2307</v>
      </c>
      <c r="R845" s="28" t="s">
        <v>2308</v>
      </c>
      <c r="S845" s="28" t="s">
        <v>2309</v>
      </c>
      <c r="T845" s="28" t="s">
        <v>2307</v>
      </c>
      <c r="U845" s="29" t="s">
        <v>2310</v>
      </c>
      <c r="V845" s="29" t="s">
        <v>2507</v>
      </c>
      <c r="W845" s="28" t="s">
        <v>2507</v>
      </c>
      <c r="X845" s="30">
        <v>43050</v>
      </c>
      <c r="Y845" s="28">
        <v>2017060093032</v>
      </c>
      <c r="Z845" s="28" t="s">
        <v>2507</v>
      </c>
      <c r="AA845" s="31">
        <f t="shared" ref="AA845:AA908" si="17">+IF(AND(W845="",X845="",Y845="",Z845=""),"",IF(AND(W845&lt;&gt;"",X845="",Y845="",Z845=""),0%,IF(AND(W845&lt;&gt;"",X845&lt;&gt;"",Y845="",Z845=""),33%,IF(AND(W845&lt;&gt;"",X845&lt;&gt;"",Y845&lt;&gt;"",Z845=""),66%,IF(AND(W845&lt;&gt;"",X845&lt;&gt;"",Y845&lt;&gt;"",Z845&lt;&gt;""),100%,"Información incompleta")))))</f>
        <v>1</v>
      </c>
      <c r="AB845" s="29" t="s">
        <v>2508</v>
      </c>
      <c r="AC845" s="29" t="s">
        <v>425</v>
      </c>
      <c r="AD845" s="29" t="s">
        <v>48</v>
      </c>
      <c r="AE845" s="27" t="s">
        <v>2313</v>
      </c>
      <c r="AF845" s="28" t="s">
        <v>54</v>
      </c>
      <c r="AG845" s="27" t="s">
        <v>1708</v>
      </c>
    </row>
    <row r="846" spans="1:33" s="32" customFormat="1" ht="76.5" x14ac:dyDescent="0.25">
      <c r="A846" s="25" t="s">
        <v>2301</v>
      </c>
      <c r="B846" s="26">
        <v>50193000</v>
      </c>
      <c r="C846" s="27" t="s">
        <v>2509</v>
      </c>
      <c r="D846" s="27" t="s">
        <v>4383</v>
      </c>
      <c r="E846" s="26" t="s">
        <v>4401</v>
      </c>
      <c r="F846" s="35" t="s">
        <v>4522</v>
      </c>
      <c r="G846" s="38" t="s">
        <v>4525</v>
      </c>
      <c r="H846" s="36">
        <v>69495576</v>
      </c>
      <c r="I846" s="36">
        <v>69495576</v>
      </c>
      <c r="J846" s="28" t="s">
        <v>4424</v>
      </c>
      <c r="K846" s="28" t="s">
        <v>4425</v>
      </c>
      <c r="L846" s="27" t="s">
        <v>2303</v>
      </c>
      <c r="M846" s="27" t="s">
        <v>2304</v>
      </c>
      <c r="N846" s="27">
        <v>3835465</v>
      </c>
      <c r="O846" s="27" t="s">
        <v>2305</v>
      </c>
      <c r="P846" s="28" t="s">
        <v>2306</v>
      </c>
      <c r="Q846" s="28" t="s">
        <v>2307</v>
      </c>
      <c r="R846" s="28" t="s">
        <v>2308</v>
      </c>
      <c r="S846" s="28" t="s">
        <v>2309</v>
      </c>
      <c r="T846" s="28" t="s">
        <v>2307</v>
      </c>
      <c r="U846" s="29" t="s">
        <v>2310</v>
      </c>
      <c r="V846" s="29" t="s">
        <v>2510</v>
      </c>
      <c r="W846" s="28" t="s">
        <v>2510</v>
      </c>
      <c r="X846" s="30">
        <v>43050</v>
      </c>
      <c r="Y846" s="28">
        <v>2017060093032</v>
      </c>
      <c r="Z846" s="28" t="s">
        <v>2510</v>
      </c>
      <c r="AA846" s="31">
        <f t="shared" si="17"/>
        <v>1</v>
      </c>
      <c r="AB846" s="29" t="s">
        <v>2511</v>
      </c>
      <c r="AC846" s="29" t="s">
        <v>425</v>
      </c>
      <c r="AD846" s="29" t="s">
        <v>48</v>
      </c>
      <c r="AE846" s="27" t="s">
        <v>2313</v>
      </c>
      <c r="AF846" s="28" t="s">
        <v>54</v>
      </c>
      <c r="AG846" s="27" t="s">
        <v>1708</v>
      </c>
    </row>
    <row r="847" spans="1:33" s="32" customFormat="1" ht="76.5" x14ac:dyDescent="0.25">
      <c r="A847" s="25" t="s">
        <v>2301</v>
      </c>
      <c r="B847" s="26">
        <v>50193000</v>
      </c>
      <c r="C847" s="27" t="s">
        <v>2512</v>
      </c>
      <c r="D847" s="27" t="s">
        <v>4383</v>
      </c>
      <c r="E847" s="26" t="s">
        <v>4401</v>
      </c>
      <c r="F847" s="35" t="s">
        <v>4522</v>
      </c>
      <c r="G847" s="38" t="s">
        <v>4525</v>
      </c>
      <c r="H847" s="36">
        <v>120898384</v>
      </c>
      <c r="I847" s="36">
        <v>120898384</v>
      </c>
      <c r="J847" s="28" t="s">
        <v>4424</v>
      </c>
      <c r="K847" s="28" t="s">
        <v>4425</v>
      </c>
      <c r="L847" s="27" t="s">
        <v>2303</v>
      </c>
      <c r="M847" s="27" t="s">
        <v>2304</v>
      </c>
      <c r="N847" s="27">
        <v>3835465</v>
      </c>
      <c r="O847" s="27" t="s">
        <v>2305</v>
      </c>
      <c r="P847" s="28" t="s">
        <v>2306</v>
      </c>
      <c r="Q847" s="28" t="s">
        <v>2307</v>
      </c>
      <c r="R847" s="28" t="s">
        <v>2308</v>
      </c>
      <c r="S847" s="28" t="s">
        <v>2309</v>
      </c>
      <c r="T847" s="28" t="s">
        <v>2307</v>
      </c>
      <c r="U847" s="29" t="s">
        <v>2310</v>
      </c>
      <c r="V847" s="29" t="s">
        <v>2513</v>
      </c>
      <c r="W847" s="28" t="s">
        <v>2513</v>
      </c>
      <c r="X847" s="30">
        <v>43050</v>
      </c>
      <c r="Y847" s="28">
        <v>2017060093032</v>
      </c>
      <c r="Z847" s="28" t="s">
        <v>2513</v>
      </c>
      <c r="AA847" s="31">
        <f t="shared" si="17"/>
        <v>1</v>
      </c>
      <c r="AB847" s="29" t="s">
        <v>2514</v>
      </c>
      <c r="AC847" s="29" t="s">
        <v>425</v>
      </c>
      <c r="AD847" s="29" t="s">
        <v>48</v>
      </c>
      <c r="AE847" s="27" t="s">
        <v>2313</v>
      </c>
      <c r="AF847" s="28" t="s">
        <v>54</v>
      </c>
      <c r="AG847" s="27" t="s">
        <v>1708</v>
      </c>
    </row>
    <row r="848" spans="1:33" s="32" customFormat="1" ht="76.5" x14ac:dyDescent="0.25">
      <c r="A848" s="25" t="s">
        <v>2301</v>
      </c>
      <c r="B848" s="26">
        <v>50193000</v>
      </c>
      <c r="C848" s="27" t="s">
        <v>2515</v>
      </c>
      <c r="D848" s="27" t="s">
        <v>4383</v>
      </c>
      <c r="E848" s="26" t="s">
        <v>4401</v>
      </c>
      <c r="F848" s="35" t="s">
        <v>4522</v>
      </c>
      <c r="G848" s="38" t="s">
        <v>4525</v>
      </c>
      <c r="H848" s="36">
        <v>367460768</v>
      </c>
      <c r="I848" s="36">
        <v>367460768</v>
      </c>
      <c r="J848" s="28" t="s">
        <v>4424</v>
      </c>
      <c r="K848" s="28" t="s">
        <v>4425</v>
      </c>
      <c r="L848" s="27" t="s">
        <v>2303</v>
      </c>
      <c r="M848" s="27" t="s">
        <v>2304</v>
      </c>
      <c r="N848" s="27">
        <v>3835465</v>
      </c>
      <c r="O848" s="27" t="s">
        <v>2305</v>
      </c>
      <c r="P848" s="28" t="s">
        <v>2306</v>
      </c>
      <c r="Q848" s="28" t="s">
        <v>2307</v>
      </c>
      <c r="R848" s="28" t="s">
        <v>2308</v>
      </c>
      <c r="S848" s="28" t="s">
        <v>2309</v>
      </c>
      <c r="T848" s="28" t="s">
        <v>2307</v>
      </c>
      <c r="U848" s="29" t="s">
        <v>2310</v>
      </c>
      <c r="V848" s="29" t="s">
        <v>2516</v>
      </c>
      <c r="W848" s="28" t="s">
        <v>2516</v>
      </c>
      <c r="X848" s="30">
        <v>43050</v>
      </c>
      <c r="Y848" s="28">
        <v>2017060093032</v>
      </c>
      <c r="Z848" s="28" t="s">
        <v>2516</v>
      </c>
      <c r="AA848" s="31">
        <f t="shared" si="17"/>
        <v>1</v>
      </c>
      <c r="AB848" s="29" t="s">
        <v>2517</v>
      </c>
      <c r="AC848" s="29" t="s">
        <v>425</v>
      </c>
      <c r="AD848" s="29" t="s">
        <v>48</v>
      </c>
      <c r="AE848" s="27" t="s">
        <v>2313</v>
      </c>
      <c r="AF848" s="28" t="s">
        <v>54</v>
      </c>
      <c r="AG848" s="27" t="s">
        <v>1708</v>
      </c>
    </row>
    <row r="849" spans="1:33" s="32" customFormat="1" ht="76.5" x14ac:dyDescent="0.25">
      <c r="A849" s="25" t="s">
        <v>2301</v>
      </c>
      <c r="B849" s="26">
        <v>50193000</v>
      </c>
      <c r="C849" s="27" t="s">
        <v>2518</v>
      </c>
      <c r="D849" s="27" t="s">
        <v>4383</v>
      </c>
      <c r="E849" s="26" t="s">
        <v>4401</v>
      </c>
      <c r="F849" s="35" t="s">
        <v>4522</v>
      </c>
      <c r="G849" s="38" t="s">
        <v>4525</v>
      </c>
      <c r="H849" s="36">
        <v>189119344</v>
      </c>
      <c r="I849" s="36">
        <v>189119344</v>
      </c>
      <c r="J849" s="28" t="s">
        <v>4424</v>
      </c>
      <c r="K849" s="28" t="s">
        <v>4425</v>
      </c>
      <c r="L849" s="27" t="s">
        <v>2303</v>
      </c>
      <c r="M849" s="27" t="s">
        <v>2304</v>
      </c>
      <c r="N849" s="27">
        <v>3835465</v>
      </c>
      <c r="O849" s="27" t="s">
        <v>2305</v>
      </c>
      <c r="P849" s="28" t="s">
        <v>2306</v>
      </c>
      <c r="Q849" s="28" t="s">
        <v>2307</v>
      </c>
      <c r="R849" s="28" t="s">
        <v>2308</v>
      </c>
      <c r="S849" s="28" t="s">
        <v>2309</v>
      </c>
      <c r="T849" s="28" t="s">
        <v>2307</v>
      </c>
      <c r="U849" s="29" t="s">
        <v>2310</v>
      </c>
      <c r="V849" s="29" t="s">
        <v>2519</v>
      </c>
      <c r="W849" s="28" t="s">
        <v>2519</v>
      </c>
      <c r="X849" s="30">
        <v>43050</v>
      </c>
      <c r="Y849" s="28">
        <v>2017060093032</v>
      </c>
      <c r="Z849" s="28" t="s">
        <v>2519</v>
      </c>
      <c r="AA849" s="31">
        <f t="shared" si="17"/>
        <v>1</v>
      </c>
      <c r="AB849" s="29" t="s">
        <v>2520</v>
      </c>
      <c r="AC849" s="29" t="s">
        <v>425</v>
      </c>
      <c r="AD849" s="29" t="s">
        <v>48</v>
      </c>
      <c r="AE849" s="27" t="s">
        <v>2313</v>
      </c>
      <c r="AF849" s="28" t="s">
        <v>54</v>
      </c>
      <c r="AG849" s="27" t="s">
        <v>1708</v>
      </c>
    </row>
    <row r="850" spans="1:33" s="32" customFormat="1" ht="76.5" x14ac:dyDescent="0.25">
      <c r="A850" s="25" t="s">
        <v>2301</v>
      </c>
      <c r="B850" s="26">
        <v>50193000</v>
      </c>
      <c r="C850" s="27" t="s">
        <v>2521</v>
      </c>
      <c r="D850" s="27" t="s">
        <v>4383</v>
      </c>
      <c r="E850" s="26" t="s">
        <v>4401</v>
      </c>
      <c r="F850" s="35" t="s">
        <v>4522</v>
      </c>
      <c r="G850" s="38" t="s">
        <v>4525</v>
      </c>
      <c r="H850" s="36">
        <v>367945280</v>
      </c>
      <c r="I850" s="36">
        <v>367945280</v>
      </c>
      <c r="J850" s="28" t="s">
        <v>4424</v>
      </c>
      <c r="K850" s="28" t="s">
        <v>4425</v>
      </c>
      <c r="L850" s="27" t="s">
        <v>2303</v>
      </c>
      <c r="M850" s="27" t="s">
        <v>2304</v>
      </c>
      <c r="N850" s="27">
        <v>3835465</v>
      </c>
      <c r="O850" s="27" t="s">
        <v>2305</v>
      </c>
      <c r="P850" s="28" t="s">
        <v>2306</v>
      </c>
      <c r="Q850" s="28" t="s">
        <v>2307</v>
      </c>
      <c r="R850" s="28" t="s">
        <v>2308</v>
      </c>
      <c r="S850" s="28" t="s">
        <v>2309</v>
      </c>
      <c r="T850" s="28" t="s">
        <v>2307</v>
      </c>
      <c r="U850" s="29" t="s">
        <v>2310</v>
      </c>
      <c r="V850" s="29" t="s">
        <v>2522</v>
      </c>
      <c r="W850" s="28" t="s">
        <v>2522</v>
      </c>
      <c r="X850" s="30">
        <v>43050</v>
      </c>
      <c r="Y850" s="28">
        <v>2017060093032</v>
      </c>
      <c r="Z850" s="28" t="s">
        <v>2522</v>
      </c>
      <c r="AA850" s="31">
        <f t="shared" si="17"/>
        <v>1</v>
      </c>
      <c r="AB850" s="29" t="s">
        <v>2523</v>
      </c>
      <c r="AC850" s="29" t="s">
        <v>425</v>
      </c>
      <c r="AD850" s="29" t="s">
        <v>48</v>
      </c>
      <c r="AE850" s="27" t="s">
        <v>2313</v>
      </c>
      <c r="AF850" s="28" t="s">
        <v>54</v>
      </c>
      <c r="AG850" s="27" t="s">
        <v>1708</v>
      </c>
    </row>
    <row r="851" spans="1:33" s="32" customFormat="1" ht="76.5" x14ac:dyDescent="0.25">
      <c r="A851" s="25" t="s">
        <v>2301</v>
      </c>
      <c r="B851" s="26">
        <v>50193000</v>
      </c>
      <c r="C851" s="27" t="s">
        <v>2524</v>
      </c>
      <c r="D851" s="27" t="s">
        <v>4383</v>
      </c>
      <c r="E851" s="26" t="s">
        <v>4401</v>
      </c>
      <c r="F851" s="35" t="s">
        <v>4522</v>
      </c>
      <c r="G851" s="38" t="s">
        <v>4525</v>
      </c>
      <c r="H851" s="36">
        <v>1235261060</v>
      </c>
      <c r="I851" s="36">
        <v>1235261060</v>
      </c>
      <c r="J851" s="28" t="s">
        <v>4424</v>
      </c>
      <c r="K851" s="28" t="s">
        <v>4425</v>
      </c>
      <c r="L851" s="27" t="s">
        <v>2303</v>
      </c>
      <c r="M851" s="27" t="s">
        <v>2304</v>
      </c>
      <c r="N851" s="27">
        <v>3835465</v>
      </c>
      <c r="O851" s="27" t="s">
        <v>2305</v>
      </c>
      <c r="P851" s="28" t="s">
        <v>2306</v>
      </c>
      <c r="Q851" s="28" t="s">
        <v>2307</v>
      </c>
      <c r="R851" s="28" t="s">
        <v>2308</v>
      </c>
      <c r="S851" s="28" t="s">
        <v>2309</v>
      </c>
      <c r="T851" s="28" t="s">
        <v>2307</v>
      </c>
      <c r="U851" s="29" t="s">
        <v>2310</v>
      </c>
      <c r="V851" s="29" t="s">
        <v>2525</v>
      </c>
      <c r="W851" s="28" t="s">
        <v>2525</v>
      </c>
      <c r="X851" s="30">
        <v>43050</v>
      </c>
      <c r="Y851" s="28">
        <v>2017060093032</v>
      </c>
      <c r="Z851" s="28" t="s">
        <v>2525</v>
      </c>
      <c r="AA851" s="31">
        <f t="shared" si="17"/>
        <v>1</v>
      </c>
      <c r="AB851" s="29" t="s">
        <v>2526</v>
      </c>
      <c r="AC851" s="29" t="s">
        <v>425</v>
      </c>
      <c r="AD851" s="29" t="s">
        <v>48</v>
      </c>
      <c r="AE851" s="27" t="s">
        <v>2313</v>
      </c>
      <c r="AF851" s="28" t="s">
        <v>54</v>
      </c>
      <c r="AG851" s="27" t="s">
        <v>1708</v>
      </c>
    </row>
    <row r="852" spans="1:33" s="32" customFormat="1" ht="76.5" x14ac:dyDescent="0.25">
      <c r="A852" s="25" t="s">
        <v>2301</v>
      </c>
      <c r="B852" s="26">
        <v>50193000</v>
      </c>
      <c r="C852" s="27" t="s">
        <v>2527</v>
      </c>
      <c r="D852" s="27" t="s">
        <v>4383</v>
      </c>
      <c r="E852" s="26" t="s">
        <v>4401</v>
      </c>
      <c r="F852" s="35" t="s">
        <v>4522</v>
      </c>
      <c r="G852" s="38" t="s">
        <v>4525</v>
      </c>
      <c r="H852" s="36">
        <v>42789280</v>
      </c>
      <c r="I852" s="36">
        <v>42789280</v>
      </c>
      <c r="J852" s="28" t="s">
        <v>4424</v>
      </c>
      <c r="K852" s="28" t="s">
        <v>4425</v>
      </c>
      <c r="L852" s="27" t="s">
        <v>2303</v>
      </c>
      <c r="M852" s="27" t="s">
        <v>2304</v>
      </c>
      <c r="N852" s="27">
        <v>3835465</v>
      </c>
      <c r="O852" s="27" t="s">
        <v>2305</v>
      </c>
      <c r="P852" s="28" t="s">
        <v>2306</v>
      </c>
      <c r="Q852" s="28" t="s">
        <v>2307</v>
      </c>
      <c r="R852" s="28" t="s">
        <v>2308</v>
      </c>
      <c r="S852" s="28" t="s">
        <v>2309</v>
      </c>
      <c r="T852" s="28" t="s">
        <v>2307</v>
      </c>
      <c r="U852" s="29" t="s">
        <v>2310</v>
      </c>
      <c r="V852" s="29" t="s">
        <v>2528</v>
      </c>
      <c r="W852" s="28" t="s">
        <v>2528</v>
      </c>
      <c r="X852" s="30">
        <v>43050</v>
      </c>
      <c r="Y852" s="28">
        <v>2017060093032</v>
      </c>
      <c r="Z852" s="28" t="s">
        <v>2528</v>
      </c>
      <c r="AA852" s="31">
        <f t="shared" si="17"/>
        <v>1</v>
      </c>
      <c r="AB852" s="29" t="s">
        <v>2529</v>
      </c>
      <c r="AC852" s="29" t="s">
        <v>425</v>
      </c>
      <c r="AD852" s="29" t="s">
        <v>48</v>
      </c>
      <c r="AE852" s="27" t="s">
        <v>2313</v>
      </c>
      <c r="AF852" s="28" t="s">
        <v>54</v>
      </c>
      <c r="AG852" s="27" t="s">
        <v>1708</v>
      </c>
    </row>
    <row r="853" spans="1:33" s="32" customFormat="1" ht="76.5" x14ac:dyDescent="0.25">
      <c r="A853" s="25" t="s">
        <v>2301</v>
      </c>
      <c r="B853" s="26">
        <v>50193000</v>
      </c>
      <c r="C853" s="27" t="s">
        <v>2530</v>
      </c>
      <c r="D853" s="27" t="s">
        <v>4383</v>
      </c>
      <c r="E853" s="26" t="s">
        <v>4401</v>
      </c>
      <c r="F853" s="35" t="s">
        <v>4522</v>
      </c>
      <c r="G853" s="38" t="s">
        <v>4525</v>
      </c>
      <c r="H853" s="36">
        <v>179633696</v>
      </c>
      <c r="I853" s="36">
        <v>179633696</v>
      </c>
      <c r="J853" s="28" t="s">
        <v>4424</v>
      </c>
      <c r="K853" s="28" t="s">
        <v>4425</v>
      </c>
      <c r="L853" s="27" t="s">
        <v>2303</v>
      </c>
      <c r="M853" s="27" t="s">
        <v>2304</v>
      </c>
      <c r="N853" s="27">
        <v>3835465</v>
      </c>
      <c r="O853" s="27" t="s">
        <v>2305</v>
      </c>
      <c r="P853" s="28" t="s">
        <v>2306</v>
      </c>
      <c r="Q853" s="28" t="s">
        <v>2307</v>
      </c>
      <c r="R853" s="28" t="s">
        <v>2308</v>
      </c>
      <c r="S853" s="28" t="s">
        <v>2309</v>
      </c>
      <c r="T853" s="28" t="s">
        <v>2307</v>
      </c>
      <c r="U853" s="29" t="s">
        <v>2310</v>
      </c>
      <c r="V853" s="29" t="s">
        <v>2531</v>
      </c>
      <c r="W853" s="28" t="s">
        <v>2531</v>
      </c>
      <c r="X853" s="30">
        <v>43050</v>
      </c>
      <c r="Y853" s="28">
        <v>2017060093032</v>
      </c>
      <c r="Z853" s="28" t="s">
        <v>2531</v>
      </c>
      <c r="AA853" s="31">
        <f t="shared" si="17"/>
        <v>1</v>
      </c>
      <c r="AB853" s="29" t="s">
        <v>2532</v>
      </c>
      <c r="AC853" s="29" t="s">
        <v>425</v>
      </c>
      <c r="AD853" s="29" t="s">
        <v>48</v>
      </c>
      <c r="AE853" s="27" t="s">
        <v>2313</v>
      </c>
      <c r="AF853" s="28" t="s">
        <v>54</v>
      </c>
      <c r="AG853" s="27" t="s">
        <v>1708</v>
      </c>
    </row>
    <row r="854" spans="1:33" s="32" customFormat="1" ht="76.5" x14ac:dyDescent="0.25">
      <c r="A854" s="25" t="s">
        <v>2301</v>
      </c>
      <c r="B854" s="26">
        <v>50193000</v>
      </c>
      <c r="C854" s="27" t="s">
        <v>2533</v>
      </c>
      <c r="D854" s="27" t="s">
        <v>4383</v>
      </c>
      <c r="E854" s="26" t="s">
        <v>4401</v>
      </c>
      <c r="F854" s="35" t="s">
        <v>4522</v>
      </c>
      <c r="G854" s="38" t="s">
        <v>4525</v>
      </c>
      <c r="H854" s="36">
        <v>60912120</v>
      </c>
      <c r="I854" s="36">
        <v>60912120</v>
      </c>
      <c r="J854" s="28" t="s">
        <v>4424</v>
      </c>
      <c r="K854" s="28" t="s">
        <v>4425</v>
      </c>
      <c r="L854" s="27" t="s">
        <v>2303</v>
      </c>
      <c r="M854" s="27" t="s">
        <v>2304</v>
      </c>
      <c r="N854" s="27">
        <v>3835465</v>
      </c>
      <c r="O854" s="27" t="s">
        <v>2305</v>
      </c>
      <c r="P854" s="28" t="s">
        <v>2306</v>
      </c>
      <c r="Q854" s="28" t="s">
        <v>2307</v>
      </c>
      <c r="R854" s="28" t="s">
        <v>2308</v>
      </c>
      <c r="S854" s="28" t="s">
        <v>2309</v>
      </c>
      <c r="T854" s="28" t="s">
        <v>2307</v>
      </c>
      <c r="U854" s="29" t="s">
        <v>2310</v>
      </c>
      <c r="V854" s="29" t="s">
        <v>2534</v>
      </c>
      <c r="W854" s="28" t="s">
        <v>2534</v>
      </c>
      <c r="X854" s="30">
        <v>43050</v>
      </c>
      <c r="Y854" s="28">
        <v>2017060093032</v>
      </c>
      <c r="Z854" s="28" t="s">
        <v>2534</v>
      </c>
      <c r="AA854" s="31">
        <f t="shared" si="17"/>
        <v>1</v>
      </c>
      <c r="AB854" s="29" t="s">
        <v>2535</v>
      </c>
      <c r="AC854" s="29" t="s">
        <v>425</v>
      </c>
      <c r="AD854" s="29" t="s">
        <v>48</v>
      </c>
      <c r="AE854" s="27" t="s">
        <v>2313</v>
      </c>
      <c r="AF854" s="28" t="s">
        <v>54</v>
      </c>
      <c r="AG854" s="27" t="s">
        <v>1708</v>
      </c>
    </row>
    <row r="855" spans="1:33" s="32" customFormat="1" ht="76.5" x14ac:dyDescent="0.25">
      <c r="A855" s="25" t="s">
        <v>2301</v>
      </c>
      <c r="B855" s="26">
        <v>50193000</v>
      </c>
      <c r="C855" s="27" t="s">
        <v>2536</v>
      </c>
      <c r="D855" s="27" t="s">
        <v>4383</v>
      </c>
      <c r="E855" s="26" t="s">
        <v>4401</v>
      </c>
      <c r="F855" s="35" t="s">
        <v>4522</v>
      </c>
      <c r="G855" s="38" t="s">
        <v>4525</v>
      </c>
      <c r="H855" s="36">
        <v>203900416</v>
      </c>
      <c r="I855" s="36">
        <v>203900416</v>
      </c>
      <c r="J855" s="28" t="s">
        <v>4424</v>
      </c>
      <c r="K855" s="28" t="s">
        <v>4425</v>
      </c>
      <c r="L855" s="27" t="s">
        <v>2303</v>
      </c>
      <c r="M855" s="27" t="s">
        <v>2304</v>
      </c>
      <c r="N855" s="27">
        <v>3835465</v>
      </c>
      <c r="O855" s="27" t="s">
        <v>2305</v>
      </c>
      <c r="P855" s="28" t="s">
        <v>2306</v>
      </c>
      <c r="Q855" s="28" t="s">
        <v>2307</v>
      </c>
      <c r="R855" s="28" t="s">
        <v>2308</v>
      </c>
      <c r="S855" s="28" t="s">
        <v>2309</v>
      </c>
      <c r="T855" s="28" t="s">
        <v>2307</v>
      </c>
      <c r="U855" s="29" t="s">
        <v>2310</v>
      </c>
      <c r="V855" s="29" t="s">
        <v>2537</v>
      </c>
      <c r="W855" s="28" t="s">
        <v>2537</v>
      </c>
      <c r="X855" s="30">
        <v>43050</v>
      </c>
      <c r="Y855" s="28">
        <v>2017060093032</v>
      </c>
      <c r="Z855" s="28" t="s">
        <v>2537</v>
      </c>
      <c r="AA855" s="31">
        <f t="shared" si="17"/>
        <v>1</v>
      </c>
      <c r="AB855" s="29" t="s">
        <v>2538</v>
      </c>
      <c r="AC855" s="29" t="s">
        <v>425</v>
      </c>
      <c r="AD855" s="29" t="s">
        <v>48</v>
      </c>
      <c r="AE855" s="27" t="s">
        <v>2313</v>
      </c>
      <c r="AF855" s="28" t="s">
        <v>54</v>
      </c>
      <c r="AG855" s="27" t="s">
        <v>1708</v>
      </c>
    </row>
    <row r="856" spans="1:33" s="32" customFormat="1" ht="76.5" x14ac:dyDescent="0.25">
      <c r="A856" s="25" t="s">
        <v>2301</v>
      </c>
      <c r="B856" s="26">
        <v>50193000</v>
      </c>
      <c r="C856" s="27" t="s">
        <v>2539</v>
      </c>
      <c r="D856" s="27" t="s">
        <v>4383</v>
      </c>
      <c r="E856" s="26" t="s">
        <v>4401</v>
      </c>
      <c r="F856" s="35" t="s">
        <v>4522</v>
      </c>
      <c r="G856" s="38" t="s">
        <v>4525</v>
      </c>
      <c r="H856" s="36">
        <v>402309472</v>
      </c>
      <c r="I856" s="36">
        <v>402309742</v>
      </c>
      <c r="J856" s="28" t="s">
        <v>4424</v>
      </c>
      <c r="K856" s="28" t="s">
        <v>4425</v>
      </c>
      <c r="L856" s="27" t="s">
        <v>2303</v>
      </c>
      <c r="M856" s="27" t="s">
        <v>2304</v>
      </c>
      <c r="N856" s="27">
        <v>3835465</v>
      </c>
      <c r="O856" s="27" t="s">
        <v>2305</v>
      </c>
      <c r="P856" s="28" t="s">
        <v>2306</v>
      </c>
      <c r="Q856" s="28" t="s">
        <v>2307</v>
      </c>
      <c r="R856" s="28" t="s">
        <v>2308</v>
      </c>
      <c r="S856" s="28" t="s">
        <v>2309</v>
      </c>
      <c r="T856" s="28" t="s">
        <v>2307</v>
      </c>
      <c r="U856" s="29" t="s">
        <v>2310</v>
      </c>
      <c r="V856" s="29" t="s">
        <v>2540</v>
      </c>
      <c r="W856" s="28" t="s">
        <v>2540</v>
      </c>
      <c r="X856" s="30">
        <v>43050</v>
      </c>
      <c r="Y856" s="28">
        <v>2017060093032</v>
      </c>
      <c r="Z856" s="28" t="s">
        <v>2540</v>
      </c>
      <c r="AA856" s="31">
        <f t="shared" si="17"/>
        <v>1</v>
      </c>
      <c r="AB856" s="29" t="s">
        <v>2541</v>
      </c>
      <c r="AC856" s="29" t="s">
        <v>425</v>
      </c>
      <c r="AD856" s="29" t="s">
        <v>48</v>
      </c>
      <c r="AE856" s="27" t="s">
        <v>2313</v>
      </c>
      <c r="AF856" s="28" t="s">
        <v>54</v>
      </c>
      <c r="AG856" s="27" t="s">
        <v>1708</v>
      </c>
    </row>
    <row r="857" spans="1:33" s="32" customFormat="1" ht="76.5" x14ac:dyDescent="0.25">
      <c r="A857" s="25" t="s">
        <v>2301</v>
      </c>
      <c r="B857" s="26">
        <v>50193000</v>
      </c>
      <c r="C857" s="27" t="s">
        <v>2542</v>
      </c>
      <c r="D857" s="27" t="s">
        <v>4383</v>
      </c>
      <c r="E857" s="26" t="s">
        <v>4401</v>
      </c>
      <c r="F857" s="35" t="s">
        <v>4522</v>
      </c>
      <c r="G857" s="38" t="s">
        <v>4525</v>
      </c>
      <c r="H857" s="36">
        <v>261835536</v>
      </c>
      <c r="I857" s="36">
        <v>261835536</v>
      </c>
      <c r="J857" s="28" t="s">
        <v>4424</v>
      </c>
      <c r="K857" s="28" t="s">
        <v>4425</v>
      </c>
      <c r="L857" s="27" t="s">
        <v>2303</v>
      </c>
      <c r="M857" s="27" t="s">
        <v>2304</v>
      </c>
      <c r="N857" s="27">
        <v>3835465</v>
      </c>
      <c r="O857" s="27" t="s">
        <v>2305</v>
      </c>
      <c r="P857" s="28" t="s">
        <v>2306</v>
      </c>
      <c r="Q857" s="28" t="s">
        <v>2307</v>
      </c>
      <c r="R857" s="28" t="s">
        <v>2308</v>
      </c>
      <c r="S857" s="28" t="s">
        <v>2309</v>
      </c>
      <c r="T857" s="28" t="s">
        <v>2307</v>
      </c>
      <c r="U857" s="29" t="s">
        <v>2310</v>
      </c>
      <c r="V857" s="29" t="s">
        <v>2543</v>
      </c>
      <c r="W857" s="28" t="s">
        <v>2543</v>
      </c>
      <c r="X857" s="30">
        <v>43050</v>
      </c>
      <c r="Y857" s="28">
        <v>2017060093032</v>
      </c>
      <c r="Z857" s="28" t="s">
        <v>2543</v>
      </c>
      <c r="AA857" s="31">
        <f t="shared" si="17"/>
        <v>1</v>
      </c>
      <c r="AB857" s="29" t="s">
        <v>2544</v>
      </c>
      <c r="AC857" s="29" t="s">
        <v>425</v>
      </c>
      <c r="AD857" s="29" t="s">
        <v>48</v>
      </c>
      <c r="AE857" s="27" t="s">
        <v>2313</v>
      </c>
      <c r="AF857" s="28" t="s">
        <v>54</v>
      </c>
      <c r="AG857" s="27" t="s">
        <v>1708</v>
      </c>
    </row>
    <row r="858" spans="1:33" s="32" customFormat="1" ht="76.5" x14ac:dyDescent="0.25">
      <c r="A858" s="25" t="s">
        <v>2301</v>
      </c>
      <c r="B858" s="26">
        <v>50193000</v>
      </c>
      <c r="C858" s="27" t="s">
        <v>2545</v>
      </c>
      <c r="D858" s="27" t="s">
        <v>4383</v>
      </c>
      <c r="E858" s="26" t="s">
        <v>4401</v>
      </c>
      <c r="F858" s="35" t="s">
        <v>4522</v>
      </c>
      <c r="G858" s="38" t="s">
        <v>4525</v>
      </c>
      <c r="H858" s="36">
        <v>454826816</v>
      </c>
      <c r="I858" s="36">
        <v>454826816</v>
      </c>
      <c r="J858" s="28" t="s">
        <v>4424</v>
      </c>
      <c r="K858" s="28" t="s">
        <v>4425</v>
      </c>
      <c r="L858" s="27" t="s">
        <v>2303</v>
      </c>
      <c r="M858" s="27" t="s">
        <v>2304</v>
      </c>
      <c r="N858" s="27">
        <v>3835465</v>
      </c>
      <c r="O858" s="27" t="s">
        <v>2305</v>
      </c>
      <c r="P858" s="28" t="s">
        <v>2306</v>
      </c>
      <c r="Q858" s="28" t="s">
        <v>2307</v>
      </c>
      <c r="R858" s="28" t="s">
        <v>2308</v>
      </c>
      <c r="S858" s="28" t="s">
        <v>2309</v>
      </c>
      <c r="T858" s="28" t="s">
        <v>2307</v>
      </c>
      <c r="U858" s="29" t="s">
        <v>2310</v>
      </c>
      <c r="V858" s="29" t="s">
        <v>2546</v>
      </c>
      <c r="W858" s="28" t="s">
        <v>2546</v>
      </c>
      <c r="X858" s="30">
        <v>43050</v>
      </c>
      <c r="Y858" s="28">
        <v>2017060093032</v>
      </c>
      <c r="Z858" s="28" t="s">
        <v>2546</v>
      </c>
      <c r="AA858" s="31">
        <f t="shared" si="17"/>
        <v>1</v>
      </c>
      <c r="AB858" s="29" t="s">
        <v>2547</v>
      </c>
      <c r="AC858" s="29" t="s">
        <v>425</v>
      </c>
      <c r="AD858" s="29" t="s">
        <v>48</v>
      </c>
      <c r="AE858" s="27" t="s">
        <v>2313</v>
      </c>
      <c r="AF858" s="28" t="s">
        <v>54</v>
      </c>
      <c r="AG858" s="27" t="s">
        <v>1708</v>
      </c>
    </row>
    <row r="859" spans="1:33" s="32" customFormat="1" ht="76.5" x14ac:dyDescent="0.25">
      <c r="A859" s="25" t="s">
        <v>2301</v>
      </c>
      <c r="B859" s="26">
        <v>50193000</v>
      </c>
      <c r="C859" s="27" t="s">
        <v>2548</v>
      </c>
      <c r="D859" s="27" t="s">
        <v>4383</v>
      </c>
      <c r="E859" s="26" t="s">
        <v>4401</v>
      </c>
      <c r="F859" s="35" t="s">
        <v>4522</v>
      </c>
      <c r="G859" s="38" t="s">
        <v>4525</v>
      </c>
      <c r="H859" s="36">
        <v>118143704</v>
      </c>
      <c r="I859" s="36">
        <v>118143704</v>
      </c>
      <c r="J859" s="28" t="s">
        <v>4424</v>
      </c>
      <c r="K859" s="28" t="s">
        <v>4425</v>
      </c>
      <c r="L859" s="27" t="s">
        <v>2303</v>
      </c>
      <c r="M859" s="27" t="s">
        <v>2304</v>
      </c>
      <c r="N859" s="27">
        <v>3835465</v>
      </c>
      <c r="O859" s="27" t="s">
        <v>2305</v>
      </c>
      <c r="P859" s="28" t="s">
        <v>2306</v>
      </c>
      <c r="Q859" s="28" t="s">
        <v>2307</v>
      </c>
      <c r="R859" s="28" t="s">
        <v>2308</v>
      </c>
      <c r="S859" s="28" t="s">
        <v>2309</v>
      </c>
      <c r="T859" s="28" t="s">
        <v>2307</v>
      </c>
      <c r="U859" s="29" t="s">
        <v>2310</v>
      </c>
      <c r="V859" s="29" t="s">
        <v>2549</v>
      </c>
      <c r="W859" s="28" t="s">
        <v>2549</v>
      </c>
      <c r="X859" s="30">
        <v>43050</v>
      </c>
      <c r="Y859" s="28">
        <v>2017060093032</v>
      </c>
      <c r="Z859" s="28" t="s">
        <v>2549</v>
      </c>
      <c r="AA859" s="31">
        <f t="shared" si="17"/>
        <v>1</v>
      </c>
      <c r="AB859" s="29" t="s">
        <v>2550</v>
      </c>
      <c r="AC859" s="29" t="s">
        <v>425</v>
      </c>
      <c r="AD859" s="29" t="s">
        <v>48</v>
      </c>
      <c r="AE859" s="27" t="s">
        <v>2313</v>
      </c>
      <c r="AF859" s="28" t="s">
        <v>54</v>
      </c>
      <c r="AG859" s="27" t="s">
        <v>1708</v>
      </c>
    </row>
    <row r="860" spans="1:33" s="32" customFormat="1" ht="76.5" x14ac:dyDescent="0.25">
      <c r="A860" s="25" t="s">
        <v>2301</v>
      </c>
      <c r="B860" s="26">
        <v>50193000</v>
      </c>
      <c r="C860" s="27" t="s">
        <v>2551</v>
      </c>
      <c r="D860" s="27" t="s">
        <v>4383</v>
      </c>
      <c r="E860" s="26" t="s">
        <v>4401</v>
      </c>
      <c r="F860" s="35" t="s">
        <v>4522</v>
      </c>
      <c r="G860" s="38" t="s">
        <v>4525</v>
      </c>
      <c r="H860" s="36">
        <v>230145936</v>
      </c>
      <c r="I860" s="36">
        <v>230145936</v>
      </c>
      <c r="J860" s="28" t="s">
        <v>4424</v>
      </c>
      <c r="K860" s="28" t="s">
        <v>4425</v>
      </c>
      <c r="L860" s="27" t="s">
        <v>2303</v>
      </c>
      <c r="M860" s="27" t="s">
        <v>2304</v>
      </c>
      <c r="N860" s="27">
        <v>3835465</v>
      </c>
      <c r="O860" s="27" t="s">
        <v>2305</v>
      </c>
      <c r="P860" s="28" t="s">
        <v>2306</v>
      </c>
      <c r="Q860" s="28" t="s">
        <v>2307</v>
      </c>
      <c r="R860" s="28" t="s">
        <v>2308</v>
      </c>
      <c r="S860" s="28" t="s">
        <v>2309</v>
      </c>
      <c r="T860" s="28" t="s">
        <v>2307</v>
      </c>
      <c r="U860" s="29" t="s">
        <v>2310</v>
      </c>
      <c r="V860" s="29" t="s">
        <v>2552</v>
      </c>
      <c r="W860" s="28" t="s">
        <v>2552</v>
      </c>
      <c r="X860" s="30">
        <v>43050</v>
      </c>
      <c r="Y860" s="28">
        <v>2017060093032</v>
      </c>
      <c r="Z860" s="28" t="s">
        <v>2552</v>
      </c>
      <c r="AA860" s="31">
        <f t="shared" si="17"/>
        <v>1</v>
      </c>
      <c r="AB860" s="29" t="s">
        <v>2553</v>
      </c>
      <c r="AC860" s="29" t="s">
        <v>425</v>
      </c>
      <c r="AD860" s="29" t="s">
        <v>48</v>
      </c>
      <c r="AE860" s="27" t="s">
        <v>2313</v>
      </c>
      <c r="AF860" s="28" t="s">
        <v>54</v>
      </c>
      <c r="AG860" s="27" t="s">
        <v>1708</v>
      </c>
    </row>
    <row r="861" spans="1:33" s="32" customFormat="1" ht="89.25" x14ac:dyDescent="0.25">
      <c r="A861" s="25" t="s">
        <v>2301</v>
      </c>
      <c r="B861" s="26">
        <v>50193000</v>
      </c>
      <c r="C861" s="27" t="s">
        <v>2554</v>
      </c>
      <c r="D861" s="27" t="s">
        <v>4383</v>
      </c>
      <c r="E861" s="26" t="s">
        <v>4401</v>
      </c>
      <c r="F861" s="35" t="s">
        <v>4522</v>
      </c>
      <c r="G861" s="38" t="s">
        <v>4525</v>
      </c>
      <c r="H861" s="36">
        <v>89510952</v>
      </c>
      <c r="I861" s="36">
        <v>89510952</v>
      </c>
      <c r="J861" s="28" t="s">
        <v>4424</v>
      </c>
      <c r="K861" s="28" t="s">
        <v>4425</v>
      </c>
      <c r="L861" s="27" t="s">
        <v>2303</v>
      </c>
      <c r="M861" s="27" t="s">
        <v>2304</v>
      </c>
      <c r="N861" s="27">
        <v>3835465</v>
      </c>
      <c r="O861" s="27" t="s">
        <v>2305</v>
      </c>
      <c r="P861" s="28" t="s">
        <v>2306</v>
      </c>
      <c r="Q861" s="28" t="s">
        <v>2307</v>
      </c>
      <c r="R861" s="28" t="s">
        <v>2308</v>
      </c>
      <c r="S861" s="28" t="s">
        <v>2309</v>
      </c>
      <c r="T861" s="28" t="s">
        <v>2307</v>
      </c>
      <c r="U861" s="29" t="s">
        <v>2310</v>
      </c>
      <c r="V861" s="29" t="s">
        <v>2555</v>
      </c>
      <c r="W861" s="28" t="s">
        <v>2555</v>
      </c>
      <c r="X861" s="30">
        <v>43050</v>
      </c>
      <c r="Y861" s="28">
        <v>2017060093032</v>
      </c>
      <c r="Z861" s="28" t="s">
        <v>2555</v>
      </c>
      <c r="AA861" s="31">
        <f t="shared" si="17"/>
        <v>1</v>
      </c>
      <c r="AB861" s="29" t="s">
        <v>2556</v>
      </c>
      <c r="AC861" s="29" t="s">
        <v>425</v>
      </c>
      <c r="AD861" s="29" t="s">
        <v>48</v>
      </c>
      <c r="AE861" s="27" t="s">
        <v>2313</v>
      </c>
      <c r="AF861" s="28" t="s">
        <v>54</v>
      </c>
      <c r="AG861" s="27" t="s">
        <v>1708</v>
      </c>
    </row>
    <row r="862" spans="1:33" s="32" customFormat="1" ht="76.5" x14ac:dyDescent="0.25">
      <c r="A862" s="25" t="s">
        <v>2301</v>
      </c>
      <c r="B862" s="26">
        <v>50193000</v>
      </c>
      <c r="C862" s="27" t="s">
        <v>2557</v>
      </c>
      <c r="D862" s="27" t="s">
        <v>4383</v>
      </c>
      <c r="E862" s="26" t="s">
        <v>4401</v>
      </c>
      <c r="F862" s="35" t="s">
        <v>4522</v>
      </c>
      <c r="G862" s="38" t="s">
        <v>4525</v>
      </c>
      <c r="H862" s="36">
        <v>606886020</v>
      </c>
      <c r="I862" s="36">
        <v>606886020</v>
      </c>
      <c r="J862" s="28" t="s">
        <v>4424</v>
      </c>
      <c r="K862" s="28" t="s">
        <v>4425</v>
      </c>
      <c r="L862" s="27" t="s">
        <v>2303</v>
      </c>
      <c r="M862" s="27" t="s">
        <v>2304</v>
      </c>
      <c r="N862" s="27">
        <v>3835465</v>
      </c>
      <c r="O862" s="27" t="s">
        <v>2305</v>
      </c>
      <c r="P862" s="28" t="s">
        <v>2306</v>
      </c>
      <c r="Q862" s="28" t="s">
        <v>2307</v>
      </c>
      <c r="R862" s="28" t="s">
        <v>2308</v>
      </c>
      <c r="S862" s="28" t="s">
        <v>2309</v>
      </c>
      <c r="T862" s="28" t="s">
        <v>2307</v>
      </c>
      <c r="U862" s="29" t="s">
        <v>2310</v>
      </c>
      <c r="V862" s="29" t="s">
        <v>2558</v>
      </c>
      <c r="W862" s="28" t="s">
        <v>2558</v>
      </c>
      <c r="X862" s="30">
        <v>43050</v>
      </c>
      <c r="Y862" s="28">
        <v>2017060093032</v>
      </c>
      <c r="Z862" s="28" t="s">
        <v>2558</v>
      </c>
      <c r="AA862" s="31">
        <f t="shared" si="17"/>
        <v>1</v>
      </c>
      <c r="AB862" s="29" t="s">
        <v>2559</v>
      </c>
      <c r="AC862" s="29" t="s">
        <v>425</v>
      </c>
      <c r="AD862" s="29" t="s">
        <v>48</v>
      </c>
      <c r="AE862" s="27" t="s">
        <v>2313</v>
      </c>
      <c r="AF862" s="28" t="s">
        <v>54</v>
      </c>
      <c r="AG862" s="27" t="s">
        <v>1708</v>
      </c>
    </row>
    <row r="863" spans="1:33" s="32" customFormat="1" ht="76.5" x14ac:dyDescent="0.25">
      <c r="A863" s="25" t="s">
        <v>2301</v>
      </c>
      <c r="B863" s="26">
        <v>50193000</v>
      </c>
      <c r="C863" s="27" t="s">
        <v>2560</v>
      </c>
      <c r="D863" s="27" t="s">
        <v>4383</v>
      </c>
      <c r="E863" s="26" t="s">
        <v>4401</v>
      </c>
      <c r="F863" s="35" t="s">
        <v>4522</v>
      </c>
      <c r="G863" s="38" t="s">
        <v>4525</v>
      </c>
      <c r="H863" s="36">
        <v>117138648</v>
      </c>
      <c r="I863" s="36">
        <v>117138648</v>
      </c>
      <c r="J863" s="28" t="s">
        <v>4424</v>
      </c>
      <c r="K863" s="28" t="s">
        <v>4425</v>
      </c>
      <c r="L863" s="27" t="s">
        <v>2303</v>
      </c>
      <c r="M863" s="27" t="s">
        <v>2304</v>
      </c>
      <c r="N863" s="27">
        <v>3835465</v>
      </c>
      <c r="O863" s="27" t="s">
        <v>2305</v>
      </c>
      <c r="P863" s="28" t="s">
        <v>2306</v>
      </c>
      <c r="Q863" s="28" t="s">
        <v>2307</v>
      </c>
      <c r="R863" s="28" t="s">
        <v>2308</v>
      </c>
      <c r="S863" s="28" t="s">
        <v>2309</v>
      </c>
      <c r="T863" s="28" t="s">
        <v>2307</v>
      </c>
      <c r="U863" s="29" t="s">
        <v>2310</v>
      </c>
      <c r="V863" s="29" t="s">
        <v>2561</v>
      </c>
      <c r="W863" s="28" t="s">
        <v>2561</v>
      </c>
      <c r="X863" s="30">
        <v>43050</v>
      </c>
      <c r="Y863" s="28">
        <v>2017060093032</v>
      </c>
      <c r="Z863" s="28" t="s">
        <v>2561</v>
      </c>
      <c r="AA863" s="31">
        <f t="shared" si="17"/>
        <v>1</v>
      </c>
      <c r="AB863" s="29" t="s">
        <v>2562</v>
      </c>
      <c r="AC863" s="29" t="s">
        <v>425</v>
      </c>
      <c r="AD863" s="29" t="s">
        <v>48</v>
      </c>
      <c r="AE863" s="27" t="s">
        <v>2313</v>
      </c>
      <c r="AF863" s="28" t="s">
        <v>54</v>
      </c>
      <c r="AG863" s="27" t="s">
        <v>1708</v>
      </c>
    </row>
    <row r="864" spans="1:33" s="32" customFormat="1" ht="76.5" x14ac:dyDescent="0.25">
      <c r="A864" s="25" t="s">
        <v>2301</v>
      </c>
      <c r="B864" s="26">
        <v>50193000</v>
      </c>
      <c r="C864" s="27" t="s">
        <v>2563</v>
      </c>
      <c r="D864" s="27" t="s">
        <v>4383</v>
      </c>
      <c r="E864" s="26" t="s">
        <v>4401</v>
      </c>
      <c r="F864" s="35" t="s">
        <v>4522</v>
      </c>
      <c r="G864" s="38" t="s">
        <v>4525</v>
      </c>
      <c r="H864" s="36">
        <v>110067600</v>
      </c>
      <c r="I864" s="36">
        <v>110067600</v>
      </c>
      <c r="J864" s="28" t="s">
        <v>4424</v>
      </c>
      <c r="K864" s="28" t="s">
        <v>4425</v>
      </c>
      <c r="L864" s="27" t="s">
        <v>2303</v>
      </c>
      <c r="M864" s="27" t="s">
        <v>2304</v>
      </c>
      <c r="N864" s="27">
        <v>3835465</v>
      </c>
      <c r="O864" s="27" t="s">
        <v>2305</v>
      </c>
      <c r="P864" s="28" t="s">
        <v>2306</v>
      </c>
      <c r="Q864" s="28" t="s">
        <v>2307</v>
      </c>
      <c r="R864" s="28" t="s">
        <v>2308</v>
      </c>
      <c r="S864" s="28" t="s">
        <v>2309</v>
      </c>
      <c r="T864" s="28" t="s">
        <v>2307</v>
      </c>
      <c r="U864" s="29" t="s">
        <v>2310</v>
      </c>
      <c r="V864" s="29" t="s">
        <v>2564</v>
      </c>
      <c r="W864" s="28" t="s">
        <v>2564</v>
      </c>
      <c r="X864" s="30">
        <v>43050</v>
      </c>
      <c r="Y864" s="28">
        <v>2017060093032</v>
      </c>
      <c r="Z864" s="28" t="s">
        <v>2564</v>
      </c>
      <c r="AA864" s="31">
        <f t="shared" si="17"/>
        <v>1</v>
      </c>
      <c r="AB864" s="29" t="s">
        <v>2565</v>
      </c>
      <c r="AC864" s="29" t="s">
        <v>425</v>
      </c>
      <c r="AD864" s="29" t="s">
        <v>48</v>
      </c>
      <c r="AE864" s="27" t="s">
        <v>2313</v>
      </c>
      <c r="AF864" s="28" t="s">
        <v>54</v>
      </c>
      <c r="AG864" s="27" t="s">
        <v>1708</v>
      </c>
    </row>
    <row r="865" spans="1:33" s="32" customFormat="1" ht="89.25" x14ac:dyDescent="0.25">
      <c r="A865" s="25" t="s">
        <v>2301</v>
      </c>
      <c r="B865" s="26">
        <v>50193000</v>
      </c>
      <c r="C865" s="27" t="s">
        <v>2566</v>
      </c>
      <c r="D865" s="27" t="s">
        <v>4383</v>
      </c>
      <c r="E865" s="26" t="s">
        <v>4401</v>
      </c>
      <c r="F865" s="35" t="s">
        <v>4522</v>
      </c>
      <c r="G865" s="38" t="s">
        <v>4525</v>
      </c>
      <c r="H865" s="36">
        <v>41152360</v>
      </c>
      <c r="I865" s="36">
        <v>41152360</v>
      </c>
      <c r="J865" s="28" t="s">
        <v>4424</v>
      </c>
      <c r="K865" s="28" t="s">
        <v>4425</v>
      </c>
      <c r="L865" s="27" t="s">
        <v>2303</v>
      </c>
      <c r="M865" s="27" t="s">
        <v>2304</v>
      </c>
      <c r="N865" s="27">
        <v>3835465</v>
      </c>
      <c r="O865" s="27" t="s">
        <v>2305</v>
      </c>
      <c r="P865" s="28" t="s">
        <v>2306</v>
      </c>
      <c r="Q865" s="28" t="s">
        <v>2307</v>
      </c>
      <c r="R865" s="28" t="s">
        <v>2308</v>
      </c>
      <c r="S865" s="28" t="s">
        <v>2309</v>
      </c>
      <c r="T865" s="28" t="s">
        <v>2307</v>
      </c>
      <c r="U865" s="29" t="s">
        <v>2310</v>
      </c>
      <c r="V865" s="29" t="s">
        <v>2567</v>
      </c>
      <c r="W865" s="28" t="s">
        <v>2567</v>
      </c>
      <c r="X865" s="30">
        <v>43050</v>
      </c>
      <c r="Y865" s="28">
        <v>2017060093032</v>
      </c>
      <c r="Z865" s="28" t="s">
        <v>2567</v>
      </c>
      <c r="AA865" s="31">
        <f t="shared" si="17"/>
        <v>1</v>
      </c>
      <c r="AB865" s="29" t="s">
        <v>2568</v>
      </c>
      <c r="AC865" s="29" t="s">
        <v>425</v>
      </c>
      <c r="AD865" s="29" t="s">
        <v>48</v>
      </c>
      <c r="AE865" s="27" t="s">
        <v>2313</v>
      </c>
      <c r="AF865" s="28" t="s">
        <v>54</v>
      </c>
      <c r="AG865" s="27" t="s">
        <v>1708</v>
      </c>
    </row>
    <row r="866" spans="1:33" s="32" customFormat="1" ht="76.5" x14ac:dyDescent="0.25">
      <c r="A866" s="25" t="s">
        <v>2301</v>
      </c>
      <c r="B866" s="26">
        <v>50193000</v>
      </c>
      <c r="C866" s="27" t="s">
        <v>2569</v>
      </c>
      <c r="D866" s="27" t="s">
        <v>4383</v>
      </c>
      <c r="E866" s="26" t="s">
        <v>4401</v>
      </c>
      <c r="F866" s="35" t="s">
        <v>4522</v>
      </c>
      <c r="G866" s="38" t="s">
        <v>4525</v>
      </c>
      <c r="H866" s="36">
        <v>802493630</v>
      </c>
      <c r="I866" s="36">
        <v>802493630</v>
      </c>
      <c r="J866" s="28" t="s">
        <v>4424</v>
      </c>
      <c r="K866" s="28" t="s">
        <v>4425</v>
      </c>
      <c r="L866" s="27" t="s">
        <v>2303</v>
      </c>
      <c r="M866" s="27" t="s">
        <v>2304</v>
      </c>
      <c r="N866" s="27">
        <v>3835465</v>
      </c>
      <c r="O866" s="27" t="s">
        <v>2305</v>
      </c>
      <c r="P866" s="28" t="s">
        <v>2306</v>
      </c>
      <c r="Q866" s="28" t="s">
        <v>2307</v>
      </c>
      <c r="R866" s="28" t="s">
        <v>2308</v>
      </c>
      <c r="S866" s="28" t="s">
        <v>2309</v>
      </c>
      <c r="T866" s="28" t="s">
        <v>2307</v>
      </c>
      <c r="U866" s="29" t="s">
        <v>2310</v>
      </c>
      <c r="V866" s="29" t="s">
        <v>2570</v>
      </c>
      <c r="W866" s="28" t="s">
        <v>2570</v>
      </c>
      <c r="X866" s="30">
        <v>43050</v>
      </c>
      <c r="Y866" s="28">
        <v>2017060093032</v>
      </c>
      <c r="Z866" s="28" t="s">
        <v>2570</v>
      </c>
      <c r="AA866" s="31">
        <f t="shared" si="17"/>
        <v>1</v>
      </c>
      <c r="AB866" s="29" t="s">
        <v>2571</v>
      </c>
      <c r="AC866" s="29" t="s">
        <v>425</v>
      </c>
      <c r="AD866" s="29" t="s">
        <v>48</v>
      </c>
      <c r="AE866" s="27" t="s">
        <v>2313</v>
      </c>
      <c r="AF866" s="28" t="s">
        <v>54</v>
      </c>
      <c r="AG866" s="27" t="s">
        <v>1708</v>
      </c>
    </row>
    <row r="867" spans="1:33" s="32" customFormat="1" ht="76.5" x14ac:dyDescent="0.25">
      <c r="A867" s="25" t="s">
        <v>2301</v>
      </c>
      <c r="B867" s="26">
        <v>50193000</v>
      </c>
      <c r="C867" s="27" t="s">
        <v>2572</v>
      </c>
      <c r="D867" s="27" t="s">
        <v>4383</v>
      </c>
      <c r="E867" s="26" t="s">
        <v>4401</v>
      </c>
      <c r="F867" s="35" t="s">
        <v>4522</v>
      </c>
      <c r="G867" s="38" t="s">
        <v>4525</v>
      </c>
      <c r="H867" s="36">
        <v>424997152</v>
      </c>
      <c r="I867" s="36">
        <v>424997152</v>
      </c>
      <c r="J867" s="28" t="s">
        <v>4424</v>
      </c>
      <c r="K867" s="28" t="s">
        <v>4425</v>
      </c>
      <c r="L867" s="27" t="s">
        <v>2303</v>
      </c>
      <c r="M867" s="27" t="s">
        <v>2304</v>
      </c>
      <c r="N867" s="27">
        <v>3835465</v>
      </c>
      <c r="O867" s="27" t="s">
        <v>2305</v>
      </c>
      <c r="P867" s="28" t="s">
        <v>2306</v>
      </c>
      <c r="Q867" s="28" t="s">
        <v>2307</v>
      </c>
      <c r="R867" s="28" t="s">
        <v>2308</v>
      </c>
      <c r="S867" s="28" t="s">
        <v>2309</v>
      </c>
      <c r="T867" s="28" t="s">
        <v>2307</v>
      </c>
      <c r="U867" s="29" t="s">
        <v>2310</v>
      </c>
      <c r="V867" s="29" t="s">
        <v>2573</v>
      </c>
      <c r="W867" s="28" t="s">
        <v>2573</v>
      </c>
      <c r="X867" s="30">
        <v>43050</v>
      </c>
      <c r="Y867" s="28">
        <v>2017060093032</v>
      </c>
      <c r="Z867" s="28" t="s">
        <v>2573</v>
      </c>
      <c r="AA867" s="31">
        <f t="shared" si="17"/>
        <v>1</v>
      </c>
      <c r="AB867" s="29" t="s">
        <v>2574</v>
      </c>
      <c r="AC867" s="29" t="s">
        <v>425</v>
      </c>
      <c r="AD867" s="29" t="s">
        <v>48</v>
      </c>
      <c r="AE867" s="27" t="s">
        <v>2313</v>
      </c>
      <c r="AF867" s="28" t="s">
        <v>54</v>
      </c>
      <c r="AG867" s="27" t="s">
        <v>1708</v>
      </c>
    </row>
    <row r="868" spans="1:33" s="32" customFormat="1" ht="89.25" x14ac:dyDescent="0.25">
      <c r="A868" s="25" t="s">
        <v>2301</v>
      </c>
      <c r="B868" s="26">
        <v>50193000</v>
      </c>
      <c r="C868" s="27" t="s">
        <v>2575</v>
      </c>
      <c r="D868" s="27" t="s">
        <v>4383</v>
      </c>
      <c r="E868" s="26" t="s">
        <v>4401</v>
      </c>
      <c r="F868" s="35" t="s">
        <v>4522</v>
      </c>
      <c r="G868" s="38" t="s">
        <v>4525</v>
      </c>
      <c r="H868" s="36">
        <v>219107328</v>
      </c>
      <c r="I868" s="36">
        <v>219107328</v>
      </c>
      <c r="J868" s="28" t="s">
        <v>4424</v>
      </c>
      <c r="K868" s="28" t="s">
        <v>4425</v>
      </c>
      <c r="L868" s="27" t="s">
        <v>2303</v>
      </c>
      <c r="M868" s="27" t="s">
        <v>2304</v>
      </c>
      <c r="N868" s="27">
        <v>3835465</v>
      </c>
      <c r="O868" s="27" t="s">
        <v>2305</v>
      </c>
      <c r="P868" s="28" t="s">
        <v>2306</v>
      </c>
      <c r="Q868" s="28" t="s">
        <v>2307</v>
      </c>
      <c r="R868" s="28" t="s">
        <v>2308</v>
      </c>
      <c r="S868" s="28" t="s">
        <v>2309</v>
      </c>
      <c r="T868" s="28" t="s">
        <v>2307</v>
      </c>
      <c r="U868" s="29" t="s">
        <v>2310</v>
      </c>
      <c r="V868" s="29" t="s">
        <v>2576</v>
      </c>
      <c r="W868" s="28" t="s">
        <v>2576</v>
      </c>
      <c r="X868" s="30">
        <v>43050</v>
      </c>
      <c r="Y868" s="28">
        <v>2017060093032</v>
      </c>
      <c r="Z868" s="28" t="s">
        <v>2576</v>
      </c>
      <c r="AA868" s="31">
        <f t="shared" si="17"/>
        <v>1</v>
      </c>
      <c r="AB868" s="29" t="s">
        <v>2577</v>
      </c>
      <c r="AC868" s="29" t="s">
        <v>425</v>
      </c>
      <c r="AD868" s="29" t="s">
        <v>48</v>
      </c>
      <c r="AE868" s="27" t="s">
        <v>2313</v>
      </c>
      <c r="AF868" s="28" t="s">
        <v>54</v>
      </c>
      <c r="AG868" s="27" t="s">
        <v>1708</v>
      </c>
    </row>
    <row r="869" spans="1:33" s="32" customFormat="1" ht="76.5" x14ac:dyDescent="0.25">
      <c r="A869" s="25" t="s">
        <v>2301</v>
      </c>
      <c r="B869" s="26">
        <v>50193000</v>
      </c>
      <c r="C869" s="27" t="s">
        <v>2578</v>
      </c>
      <c r="D869" s="27" t="s">
        <v>4383</v>
      </c>
      <c r="E869" s="26" t="s">
        <v>4401</v>
      </c>
      <c r="F869" s="35" t="s">
        <v>4522</v>
      </c>
      <c r="G869" s="38" t="s">
        <v>4525</v>
      </c>
      <c r="H869" s="36">
        <v>566591680</v>
      </c>
      <c r="I869" s="36">
        <v>566591680</v>
      </c>
      <c r="J869" s="28" t="s">
        <v>4424</v>
      </c>
      <c r="K869" s="28" t="s">
        <v>4425</v>
      </c>
      <c r="L869" s="27" t="s">
        <v>2303</v>
      </c>
      <c r="M869" s="27" t="s">
        <v>2304</v>
      </c>
      <c r="N869" s="27">
        <v>3835465</v>
      </c>
      <c r="O869" s="27" t="s">
        <v>2305</v>
      </c>
      <c r="P869" s="28" t="s">
        <v>2306</v>
      </c>
      <c r="Q869" s="28" t="s">
        <v>2307</v>
      </c>
      <c r="R869" s="28" t="s">
        <v>2308</v>
      </c>
      <c r="S869" s="28" t="s">
        <v>2309</v>
      </c>
      <c r="T869" s="28" t="s">
        <v>2307</v>
      </c>
      <c r="U869" s="29" t="s">
        <v>2310</v>
      </c>
      <c r="V869" s="29" t="s">
        <v>2579</v>
      </c>
      <c r="W869" s="28" t="s">
        <v>2579</v>
      </c>
      <c r="X869" s="30">
        <v>43050</v>
      </c>
      <c r="Y869" s="28">
        <v>2017060093032</v>
      </c>
      <c r="Z869" s="28" t="s">
        <v>2579</v>
      </c>
      <c r="AA869" s="31">
        <f t="shared" si="17"/>
        <v>1</v>
      </c>
      <c r="AB869" s="29" t="s">
        <v>2580</v>
      </c>
      <c r="AC869" s="29" t="s">
        <v>425</v>
      </c>
      <c r="AD869" s="29" t="s">
        <v>48</v>
      </c>
      <c r="AE869" s="27" t="s">
        <v>2313</v>
      </c>
      <c r="AF869" s="28" t="s">
        <v>54</v>
      </c>
      <c r="AG869" s="27" t="s">
        <v>1708</v>
      </c>
    </row>
    <row r="870" spans="1:33" s="32" customFormat="1" ht="76.5" x14ac:dyDescent="0.25">
      <c r="A870" s="25" t="s">
        <v>2301</v>
      </c>
      <c r="B870" s="26">
        <v>50193000</v>
      </c>
      <c r="C870" s="27" t="s">
        <v>2581</v>
      </c>
      <c r="D870" s="27" t="s">
        <v>4383</v>
      </c>
      <c r="E870" s="26" t="s">
        <v>4401</v>
      </c>
      <c r="F870" s="35" t="s">
        <v>4522</v>
      </c>
      <c r="G870" s="38" t="s">
        <v>4525</v>
      </c>
      <c r="H870" s="36">
        <v>255161200</v>
      </c>
      <c r="I870" s="36">
        <v>255161200</v>
      </c>
      <c r="J870" s="28" t="s">
        <v>4424</v>
      </c>
      <c r="K870" s="28" t="s">
        <v>4425</v>
      </c>
      <c r="L870" s="27" t="s">
        <v>2303</v>
      </c>
      <c r="M870" s="27" t="s">
        <v>2304</v>
      </c>
      <c r="N870" s="27">
        <v>3835465</v>
      </c>
      <c r="O870" s="27" t="s">
        <v>2305</v>
      </c>
      <c r="P870" s="28" t="s">
        <v>2306</v>
      </c>
      <c r="Q870" s="28" t="s">
        <v>2307</v>
      </c>
      <c r="R870" s="28" t="s">
        <v>2308</v>
      </c>
      <c r="S870" s="28" t="s">
        <v>2309</v>
      </c>
      <c r="T870" s="28" t="s">
        <v>2307</v>
      </c>
      <c r="U870" s="29" t="s">
        <v>2310</v>
      </c>
      <c r="V870" s="29" t="s">
        <v>2582</v>
      </c>
      <c r="W870" s="28" t="s">
        <v>2582</v>
      </c>
      <c r="X870" s="30">
        <v>43050</v>
      </c>
      <c r="Y870" s="28">
        <v>2017060093032</v>
      </c>
      <c r="Z870" s="28" t="s">
        <v>2582</v>
      </c>
      <c r="AA870" s="31">
        <f t="shared" si="17"/>
        <v>1</v>
      </c>
      <c r="AB870" s="29" t="s">
        <v>2583</v>
      </c>
      <c r="AC870" s="29" t="s">
        <v>425</v>
      </c>
      <c r="AD870" s="29" t="s">
        <v>48</v>
      </c>
      <c r="AE870" s="27" t="s">
        <v>2313</v>
      </c>
      <c r="AF870" s="28" t="s">
        <v>54</v>
      </c>
      <c r="AG870" s="27" t="s">
        <v>1708</v>
      </c>
    </row>
    <row r="871" spans="1:33" s="32" customFormat="1" ht="76.5" x14ac:dyDescent="0.25">
      <c r="A871" s="25" t="s">
        <v>2301</v>
      </c>
      <c r="B871" s="26">
        <v>50193000</v>
      </c>
      <c r="C871" s="27" t="s">
        <v>2584</v>
      </c>
      <c r="D871" s="27" t="s">
        <v>4383</v>
      </c>
      <c r="E871" s="26" t="s">
        <v>4401</v>
      </c>
      <c r="F871" s="35" t="s">
        <v>4522</v>
      </c>
      <c r="G871" s="38" t="s">
        <v>4525</v>
      </c>
      <c r="H871" s="36">
        <v>186573856</v>
      </c>
      <c r="I871" s="36">
        <v>186573856</v>
      </c>
      <c r="J871" s="28" t="s">
        <v>4424</v>
      </c>
      <c r="K871" s="28" t="s">
        <v>4425</v>
      </c>
      <c r="L871" s="27" t="s">
        <v>2303</v>
      </c>
      <c r="M871" s="27" t="s">
        <v>2304</v>
      </c>
      <c r="N871" s="27">
        <v>3835465</v>
      </c>
      <c r="O871" s="27" t="s">
        <v>2305</v>
      </c>
      <c r="P871" s="28" t="s">
        <v>2306</v>
      </c>
      <c r="Q871" s="28" t="s">
        <v>2307</v>
      </c>
      <c r="R871" s="28" t="s">
        <v>2308</v>
      </c>
      <c r="S871" s="28" t="s">
        <v>2309</v>
      </c>
      <c r="T871" s="28" t="s">
        <v>2307</v>
      </c>
      <c r="U871" s="29" t="s">
        <v>2310</v>
      </c>
      <c r="V871" s="29" t="s">
        <v>2585</v>
      </c>
      <c r="W871" s="28" t="s">
        <v>2585</v>
      </c>
      <c r="X871" s="30">
        <v>43050</v>
      </c>
      <c r="Y871" s="28">
        <v>2017060093032</v>
      </c>
      <c r="Z871" s="28" t="s">
        <v>2585</v>
      </c>
      <c r="AA871" s="31">
        <f t="shared" si="17"/>
        <v>1</v>
      </c>
      <c r="AB871" s="29" t="s">
        <v>2586</v>
      </c>
      <c r="AC871" s="29" t="s">
        <v>425</v>
      </c>
      <c r="AD871" s="29" t="s">
        <v>48</v>
      </c>
      <c r="AE871" s="27" t="s">
        <v>2313</v>
      </c>
      <c r="AF871" s="28" t="s">
        <v>54</v>
      </c>
      <c r="AG871" s="27" t="s">
        <v>1708</v>
      </c>
    </row>
    <row r="872" spans="1:33" s="32" customFormat="1" ht="76.5" x14ac:dyDescent="0.25">
      <c r="A872" s="25" t="s">
        <v>2301</v>
      </c>
      <c r="B872" s="26">
        <v>50193000</v>
      </c>
      <c r="C872" s="27" t="s">
        <v>2587</v>
      </c>
      <c r="D872" s="27" t="s">
        <v>4383</v>
      </c>
      <c r="E872" s="26" t="s">
        <v>4401</v>
      </c>
      <c r="F872" s="35" t="s">
        <v>4522</v>
      </c>
      <c r="G872" s="38" t="s">
        <v>4525</v>
      </c>
      <c r="H872" s="36">
        <v>212020544</v>
      </c>
      <c r="I872" s="36">
        <v>212020544</v>
      </c>
      <c r="J872" s="28" t="s">
        <v>4424</v>
      </c>
      <c r="K872" s="28" t="s">
        <v>4425</v>
      </c>
      <c r="L872" s="27" t="s">
        <v>2303</v>
      </c>
      <c r="M872" s="27" t="s">
        <v>2304</v>
      </c>
      <c r="N872" s="27">
        <v>3835465</v>
      </c>
      <c r="O872" s="27" t="s">
        <v>2305</v>
      </c>
      <c r="P872" s="28" t="s">
        <v>2306</v>
      </c>
      <c r="Q872" s="28" t="s">
        <v>2307</v>
      </c>
      <c r="R872" s="28" t="s">
        <v>2308</v>
      </c>
      <c r="S872" s="28" t="s">
        <v>2309</v>
      </c>
      <c r="T872" s="28" t="s">
        <v>2307</v>
      </c>
      <c r="U872" s="29" t="s">
        <v>2310</v>
      </c>
      <c r="V872" s="29" t="s">
        <v>2588</v>
      </c>
      <c r="W872" s="28" t="s">
        <v>2588</v>
      </c>
      <c r="X872" s="30">
        <v>43050</v>
      </c>
      <c r="Y872" s="28">
        <v>2017060093032</v>
      </c>
      <c r="Z872" s="28" t="s">
        <v>2588</v>
      </c>
      <c r="AA872" s="31">
        <f t="shared" si="17"/>
        <v>1</v>
      </c>
      <c r="AB872" s="29" t="s">
        <v>2589</v>
      </c>
      <c r="AC872" s="29" t="s">
        <v>425</v>
      </c>
      <c r="AD872" s="29" t="s">
        <v>48</v>
      </c>
      <c r="AE872" s="27" t="s">
        <v>2313</v>
      </c>
      <c r="AF872" s="28" t="s">
        <v>54</v>
      </c>
      <c r="AG872" s="27" t="s">
        <v>1708</v>
      </c>
    </row>
    <row r="873" spans="1:33" s="32" customFormat="1" ht="76.5" x14ac:dyDescent="0.25">
      <c r="A873" s="25" t="s">
        <v>2301</v>
      </c>
      <c r="B873" s="26">
        <v>50193000</v>
      </c>
      <c r="C873" s="27" t="s">
        <v>2590</v>
      </c>
      <c r="D873" s="27" t="s">
        <v>4383</v>
      </c>
      <c r="E873" s="26" t="s">
        <v>4401</v>
      </c>
      <c r="F873" s="35" t="s">
        <v>4522</v>
      </c>
      <c r="G873" s="38" t="s">
        <v>4525</v>
      </c>
      <c r="H873" s="36">
        <v>147318048</v>
      </c>
      <c r="I873" s="36">
        <v>147318048</v>
      </c>
      <c r="J873" s="28" t="s">
        <v>4424</v>
      </c>
      <c r="K873" s="28" t="s">
        <v>4425</v>
      </c>
      <c r="L873" s="27" t="s">
        <v>2303</v>
      </c>
      <c r="M873" s="27" t="s">
        <v>2304</v>
      </c>
      <c r="N873" s="27">
        <v>3835465</v>
      </c>
      <c r="O873" s="27" t="s">
        <v>2305</v>
      </c>
      <c r="P873" s="28" t="s">
        <v>2306</v>
      </c>
      <c r="Q873" s="28" t="s">
        <v>2307</v>
      </c>
      <c r="R873" s="28" t="s">
        <v>2308</v>
      </c>
      <c r="S873" s="28" t="s">
        <v>2309</v>
      </c>
      <c r="T873" s="28" t="s">
        <v>2307</v>
      </c>
      <c r="U873" s="29" t="s">
        <v>2310</v>
      </c>
      <c r="V873" s="29" t="s">
        <v>2591</v>
      </c>
      <c r="W873" s="28" t="s">
        <v>2591</v>
      </c>
      <c r="X873" s="30">
        <v>43050</v>
      </c>
      <c r="Y873" s="28">
        <v>2017060093032</v>
      </c>
      <c r="Z873" s="28" t="s">
        <v>2591</v>
      </c>
      <c r="AA873" s="31">
        <f t="shared" si="17"/>
        <v>1</v>
      </c>
      <c r="AB873" s="29" t="s">
        <v>2592</v>
      </c>
      <c r="AC873" s="29" t="s">
        <v>425</v>
      </c>
      <c r="AD873" s="29" t="s">
        <v>48</v>
      </c>
      <c r="AE873" s="27" t="s">
        <v>2313</v>
      </c>
      <c r="AF873" s="28" t="s">
        <v>54</v>
      </c>
      <c r="AG873" s="27" t="s">
        <v>1708</v>
      </c>
    </row>
    <row r="874" spans="1:33" s="32" customFormat="1" ht="89.25" x14ac:dyDescent="0.25">
      <c r="A874" s="25" t="s">
        <v>2301</v>
      </c>
      <c r="B874" s="26">
        <v>50193000</v>
      </c>
      <c r="C874" s="27" t="s">
        <v>2593</v>
      </c>
      <c r="D874" s="27" t="s">
        <v>4383</v>
      </c>
      <c r="E874" s="26" t="s">
        <v>4401</v>
      </c>
      <c r="F874" s="35" t="s">
        <v>4522</v>
      </c>
      <c r="G874" s="38" t="s">
        <v>4525</v>
      </c>
      <c r="H874" s="36">
        <v>177114544</v>
      </c>
      <c r="I874" s="36">
        <v>177114544</v>
      </c>
      <c r="J874" s="28" t="s">
        <v>4424</v>
      </c>
      <c r="K874" s="28" t="s">
        <v>4425</v>
      </c>
      <c r="L874" s="27" t="s">
        <v>2303</v>
      </c>
      <c r="M874" s="27" t="s">
        <v>2304</v>
      </c>
      <c r="N874" s="27">
        <v>3835465</v>
      </c>
      <c r="O874" s="27" t="s">
        <v>2305</v>
      </c>
      <c r="P874" s="28" t="s">
        <v>2306</v>
      </c>
      <c r="Q874" s="28" t="s">
        <v>2307</v>
      </c>
      <c r="R874" s="28" t="s">
        <v>2308</v>
      </c>
      <c r="S874" s="28" t="s">
        <v>2309</v>
      </c>
      <c r="T874" s="28" t="s">
        <v>2307</v>
      </c>
      <c r="U874" s="29" t="s">
        <v>2310</v>
      </c>
      <c r="V874" s="29" t="s">
        <v>2594</v>
      </c>
      <c r="W874" s="28" t="s">
        <v>2594</v>
      </c>
      <c r="X874" s="30">
        <v>43050</v>
      </c>
      <c r="Y874" s="28">
        <v>2017060093032</v>
      </c>
      <c r="Z874" s="28" t="s">
        <v>2594</v>
      </c>
      <c r="AA874" s="31">
        <f t="shared" si="17"/>
        <v>1</v>
      </c>
      <c r="AB874" s="29" t="s">
        <v>2595</v>
      </c>
      <c r="AC874" s="29" t="s">
        <v>425</v>
      </c>
      <c r="AD874" s="29" t="s">
        <v>48</v>
      </c>
      <c r="AE874" s="27" t="s">
        <v>2313</v>
      </c>
      <c r="AF874" s="28" t="s">
        <v>54</v>
      </c>
      <c r="AG874" s="27" t="s">
        <v>1708</v>
      </c>
    </row>
    <row r="875" spans="1:33" s="32" customFormat="1" ht="76.5" x14ac:dyDescent="0.25">
      <c r="A875" s="25" t="s">
        <v>2301</v>
      </c>
      <c r="B875" s="26">
        <v>50193000</v>
      </c>
      <c r="C875" s="27" t="s">
        <v>2596</v>
      </c>
      <c r="D875" s="27" t="s">
        <v>4383</v>
      </c>
      <c r="E875" s="26" t="s">
        <v>4401</v>
      </c>
      <c r="F875" s="35" t="s">
        <v>4522</v>
      </c>
      <c r="G875" s="38" t="s">
        <v>4525</v>
      </c>
      <c r="H875" s="36">
        <v>284862496</v>
      </c>
      <c r="I875" s="36">
        <v>284862496</v>
      </c>
      <c r="J875" s="28" t="s">
        <v>4424</v>
      </c>
      <c r="K875" s="28" t="s">
        <v>4425</v>
      </c>
      <c r="L875" s="27" t="s">
        <v>2303</v>
      </c>
      <c r="M875" s="27" t="s">
        <v>2304</v>
      </c>
      <c r="N875" s="27">
        <v>3835465</v>
      </c>
      <c r="O875" s="27" t="s">
        <v>2305</v>
      </c>
      <c r="P875" s="28" t="s">
        <v>2306</v>
      </c>
      <c r="Q875" s="28" t="s">
        <v>2307</v>
      </c>
      <c r="R875" s="28" t="s">
        <v>2308</v>
      </c>
      <c r="S875" s="28" t="s">
        <v>2309</v>
      </c>
      <c r="T875" s="28" t="s">
        <v>2307</v>
      </c>
      <c r="U875" s="29" t="s">
        <v>2310</v>
      </c>
      <c r="V875" s="29" t="s">
        <v>2597</v>
      </c>
      <c r="W875" s="28" t="s">
        <v>2597</v>
      </c>
      <c r="X875" s="30">
        <v>43050</v>
      </c>
      <c r="Y875" s="28">
        <v>2017060093032</v>
      </c>
      <c r="Z875" s="28" t="s">
        <v>2597</v>
      </c>
      <c r="AA875" s="31">
        <f t="shared" si="17"/>
        <v>1</v>
      </c>
      <c r="AB875" s="29" t="s">
        <v>2598</v>
      </c>
      <c r="AC875" s="29" t="s">
        <v>425</v>
      </c>
      <c r="AD875" s="29" t="s">
        <v>48</v>
      </c>
      <c r="AE875" s="27" t="s">
        <v>2313</v>
      </c>
      <c r="AF875" s="28" t="s">
        <v>54</v>
      </c>
      <c r="AG875" s="27" t="s">
        <v>1708</v>
      </c>
    </row>
    <row r="876" spans="1:33" s="32" customFormat="1" ht="76.5" x14ac:dyDescent="0.25">
      <c r="A876" s="25" t="s">
        <v>2301</v>
      </c>
      <c r="B876" s="26">
        <v>50193000</v>
      </c>
      <c r="C876" s="27" t="s">
        <v>2599</v>
      </c>
      <c r="D876" s="27" t="s">
        <v>4383</v>
      </c>
      <c r="E876" s="26" t="s">
        <v>4401</v>
      </c>
      <c r="F876" s="35" t="s">
        <v>4522</v>
      </c>
      <c r="G876" s="38" t="s">
        <v>4525</v>
      </c>
      <c r="H876" s="36">
        <v>147061616</v>
      </c>
      <c r="I876" s="36">
        <v>147061616</v>
      </c>
      <c r="J876" s="28" t="s">
        <v>4424</v>
      </c>
      <c r="K876" s="28" t="s">
        <v>4425</v>
      </c>
      <c r="L876" s="27" t="s">
        <v>2303</v>
      </c>
      <c r="M876" s="27" t="s">
        <v>2304</v>
      </c>
      <c r="N876" s="27">
        <v>3835465</v>
      </c>
      <c r="O876" s="27" t="s">
        <v>2305</v>
      </c>
      <c r="P876" s="28" t="s">
        <v>2306</v>
      </c>
      <c r="Q876" s="28" t="s">
        <v>2307</v>
      </c>
      <c r="R876" s="28" t="s">
        <v>2308</v>
      </c>
      <c r="S876" s="28" t="s">
        <v>2309</v>
      </c>
      <c r="T876" s="28" t="s">
        <v>2307</v>
      </c>
      <c r="U876" s="29" t="s">
        <v>2310</v>
      </c>
      <c r="V876" s="29" t="s">
        <v>2600</v>
      </c>
      <c r="W876" s="28" t="s">
        <v>2600</v>
      </c>
      <c r="X876" s="30">
        <v>43050</v>
      </c>
      <c r="Y876" s="28">
        <v>2017060093032</v>
      </c>
      <c r="Z876" s="28" t="s">
        <v>2600</v>
      </c>
      <c r="AA876" s="31">
        <f t="shared" si="17"/>
        <v>1</v>
      </c>
      <c r="AB876" s="29" t="s">
        <v>2601</v>
      </c>
      <c r="AC876" s="29" t="s">
        <v>425</v>
      </c>
      <c r="AD876" s="29" t="s">
        <v>48</v>
      </c>
      <c r="AE876" s="27" t="s">
        <v>2313</v>
      </c>
      <c r="AF876" s="28" t="s">
        <v>54</v>
      </c>
      <c r="AG876" s="27" t="s">
        <v>1708</v>
      </c>
    </row>
    <row r="877" spans="1:33" s="32" customFormat="1" ht="76.5" x14ac:dyDescent="0.25">
      <c r="A877" s="25" t="s">
        <v>2301</v>
      </c>
      <c r="B877" s="26">
        <v>50193000</v>
      </c>
      <c r="C877" s="27" t="s">
        <v>2602</v>
      </c>
      <c r="D877" s="27" t="s">
        <v>4383</v>
      </c>
      <c r="E877" s="26" t="s">
        <v>4401</v>
      </c>
      <c r="F877" s="35" t="s">
        <v>4522</v>
      </c>
      <c r="G877" s="38" t="s">
        <v>4525</v>
      </c>
      <c r="H877" s="36">
        <v>414248928</v>
      </c>
      <c r="I877" s="36">
        <v>414248928</v>
      </c>
      <c r="J877" s="28" t="s">
        <v>4424</v>
      </c>
      <c r="K877" s="28" t="s">
        <v>4425</v>
      </c>
      <c r="L877" s="27" t="s">
        <v>2303</v>
      </c>
      <c r="M877" s="27" t="s">
        <v>2304</v>
      </c>
      <c r="N877" s="27">
        <v>3835465</v>
      </c>
      <c r="O877" s="27" t="s">
        <v>2305</v>
      </c>
      <c r="P877" s="28" t="s">
        <v>2306</v>
      </c>
      <c r="Q877" s="28" t="s">
        <v>2307</v>
      </c>
      <c r="R877" s="28" t="s">
        <v>2308</v>
      </c>
      <c r="S877" s="28" t="s">
        <v>2309</v>
      </c>
      <c r="T877" s="28" t="s">
        <v>2307</v>
      </c>
      <c r="U877" s="29" t="s">
        <v>2310</v>
      </c>
      <c r="V877" s="29" t="s">
        <v>2603</v>
      </c>
      <c r="W877" s="28" t="s">
        <v>2603</v>
      </c>
      <c r="X877" s="30">
        <v>43050</v>
      </c>
      <c r="Y877" s="28">
        <v>2017060093032</v>
      </c>
      <c r="Z877" s="28" t="s">
        <v>2603</v>
      </c>
      <c r="AA877" s="31">
        <f t="shared" si="17"/>
        <v>1</v>
      </c>
      <c r="AB877" s="29" t="s">
        <v>2604</v>
      </c>
      <c r="AC877" s="29" t="s">
        <v>425</v>
      </c>
      <c r="AD877" s="29" t="s">
        <v>48</v>
      </c>
      <c r="AE877" s="27" t="s">
        <v>2313</v>
      </c>
      <c r="AF877" s="28" t="s">
        <v>54</v>
      </c>
      <c r="AG877" s="27" t="s">
        <v>1708</v>
      </c>
    </row>
    <row r="878" spans="1:33" s="32" customFormat="1" ht="76.5" x14ac:dyDescent="0.25">
      <c r="A878" s="25" t="s">
        <v>2301</v>
      </c>
      <c r="B878" s="26">
        <v>50193000</v>
      </c>
      <c r="C878" s="27" t="s">
        <v>2605</v>
      </c>
      <c r="D878" s="27" t="s">
        <v>4383</v>
      </c>
      <c r="E878" s="26" t="s">
        <v>4401</v>
      </c>
      <c r="F878" s="35" t="s">
        <v>4522</v>
      </c>
      <c r="G878" s="38" t="s">
        <v>4525</v>
      </c>
      <c r="H878" s="36">
        <v>427826560</v>
      </c>
      <c r="I878" s="36">
        <v>427826560</v>
      </c>
      <c r="J878" s="28" t="s">
        <v>4424</v>
      </c>
      <c r="K878" s="28" t="s">
        <v>4425</v>
      </c>
      <c r="L878" s="27" t="s">
        <v>2303</v>
      </c>
      <c r="M878" s="27" t="s">
        <v>2304</v>
      </c>
      <c r="N878" s="27">
        <v>3835465</v>
      </c>
      <c r="O878" s="27" t="s">
        <v>2305</v>
      </c>
      <c r="P878" s="28" t="s">
        <v>2306</v>
      </c>
      <c r="Q878" s="28" t="s">
        <v>2307</v>
      </c>
      <c r="R878" s="28" t="s">
        <v>2308</v>
      </c>
      <c r="S878" s="28" t="s">
        <v>2309</v>
      </c>
      <c r="T878" s="28" t="s">
        <v>2307</v>
      </c>
      <c r="U878" s="29" t="s">
        <v>2310</v>
      </c>
      <c r="V878" s="29" t="s">
        <v>2606</v>
      </c>
      <c r="W878" s="28" t="s">
        <v>2606</v>
      </c>
      <c r="X878" s="30">
        <v>43050</v>
      </c>
      <c r="Y878" s="28">
        <v>2017060093032</v>
      </c>
      <c r="Z878" s="28" t="s">
        <v>2606</v>
      </c>
      <c r="AA878" s="31">
        <f t="shared" si="17"/>
        <v>1</v>
      </c>
      <c r="AB878" s="29" t="s">
        <v>2607</v>
      </c>
      <c r="AC878" s="29" t="s">
        <v>425</v>
      </c>
      <c r="AD878" s="29" t="s">
        <v>48</v>
      </c>
      <c r="AE878" s="27" t="s">
        <v>2313</v>
      </c>
      <c r="AF878" s="28" t="s">
        <v>54</v>
      </c>
      <c r="AG878" s="27" t="s">
        <v>1708</v>
      </c>
    </row>
    <row r="879" spans="1:33" s="32" customFormat="1" ht="76.5" x14ac:dyDescent="0.25">
      <c r="A879" s="25" t="s">
        <v>2301</v>
      </c>
      <c r="B879" s="26">
        <v>50193000</v>
      </c>
      <c r="C879" s="27" t="s">
        <v>2608</v>
      </c>
      <c r="D879" s="27" t="s">
        <v>4383</v>
      </c>
      <c r="E879" s="26" t="s">
        <v>4401</v>
      </c>
      <c r="F879" s="35" t="s">
        <v>4522</v>
      </c>
      <c r="G879" s="38" t="s">
        <v>4525</v>
      </c>
      <c r="H879" s="36">
        <v>129983072</v>
      </c>
      <c r="I879" s="36">
        <v>129983072</v>
      </c>
      <c r="J879" s="28" t="s">
        <v>4424</v>
      </c>
      <c r="K879" s="28" t="s">
        <v>4425</v>
      </c>
      <c r="L879" s="27" t="s">
        <v>2303</v>
      </c>
      <c r="M879" s="27" t="s">
        <v>2304</v>
      </c>
      <c r="N879" s="27">
        <v>3835465</v>
      </c>
      <c r="O879" s="27" t="s">
        <v>2305</v>
      </c>
      <c r="P879" s="28" t="s">
        <v>2306</v>
      </c>
      <c r="Q879" s="28" t="s">
        <v>2307</v>
      </c>
      <c r="R879" s="28" t="s">
        <v>2308</v>
      </c>
      <c r="S879" s="28" t="s">
        <v>2309</v>
      </c>
      <c r="T879" s="28" t="s">
        <v>2307</v>
      </c>
      <c r="U879" s="29" t="s">
        <v>2310</v>
      </c>
      <c r="V879" s="29" t="s">
        <v>2609</v>
      </c>
      <c r="W879" s="28" t="s">
        <v>2609</v>
      </c>
      <c r="X879" s="30">
        <v>43050</v>
      </c>
      <c r="Y879" s="28">
        <v>2017060093032</v>
      </c>
      <c r="Z879" s="28" t="s">
        <v>2609</v>
      </c>
      <c r="AA879" s="31">
        <f t="shared" si="17"/>
        <v>1</v>
      </c>
      <c r="AB879" s="29" t="s">
        <v>2610</v>
      </c>
      <c r="AC879" s="29" t="s">
        <v>425</v>
      </c>
      <c r="AD879" s="29" t="s">
        <v>48</v>
      </c>
      <c r="AE879" s="27" t="s">
        <v>2313</v>
      </c>
      <c r="AF879" s="28" t="s">
        <v>54</v>
      </c>
      <c r="AG879" s="27" t="s">
        <v>1708</v>
      </c>
    </row>
    <row r="880" spans="1:33" s="32" customFormat="1" ht="76.5" x14ac:dyDescent="0.25">
      <c r="A880" s="25" t="s">
        <v>2301</v>
      </c>
      <c r="B880" s="26">
        <v>50193000</v>
      </c>
      <c r="C880" s="27" t="s">
        <v>2611</v>
      </c>
      <c r="D880" s="27" t="s">
        <v>4383</v>
      </c>
      <c r="E880" s="26" t="s">
        <v>4401</v>
      </c>
      <c r="F880" s="35" t="s">
        <v>4522</v>
      </c>
      <c r="G880" s="38" t="s">
        <v>4525</v>
      </c>
      <c r="H880" s="36">
        <v>114573392</v>
      </c>
      <c r="I880" s="36">
        <v>114573392</v>
      </c>
      <c r="J880" s="28" t="s">
        <v>4424</v>
      </c>
      <c r="K880" s="28" t="s">
        <v>4425</v>
      </c>
      <c r="L880" s="27" t="s">
        <v>2303</v>
      </c>
      <c r="M880" s="27" t="s">
        <v>2304</v>
      </c>
      <c r="N880" s="27">
        <v>3835465</v>
      </c>
      <c r="O880" s="27" t="s">
        <v>2305</v>
      </c>
      <c r="P880" s="28" t="s">
        <v>2306</v>
      </c>
      <c r="Q880" s="28" t="s">
        <v>2307</v>
      </c>
      <c r="R880" s="28" t="s">
        <v>2308</v>
      </c>
      <c r="S880" s="28" t="s">
        <v>2309</v>
      </c>
      <c r="T880" s="28" t="s">
        <v>2307</v>
      </c>
      <c r="U880" s="29" t="s">
        <v>2310</v>
      </c>
      <c r="V880" s="29" t="s">
        <v>2612</v>
      </c>
      <c r="W880" s="28" t="s">
        <v>2612</v>
      </c>
      <c r="X880" s="30">
        <v>43050</v>
      </c>
      <c r="Y880" s="28">
        <v>2017060093032</v>
      </c>
      <c r="Z880" s="28" t="s">
        <v>2612</v>
      </c>
      <c r="AA880" s="31">
        <f t="shared" si="17"/>
        <v>1</v>
      </c>
      <c r="AB880" s="29" t="s">
        <v>2613</v>
      </c>
      <c r="AC880" s="29" t="s">
        <v>425</v>
      </c>
      <c r="AD880" s="29" t="s">
        <v>48</v>
      </c>
      <c r="AE880" s="27" t="s">
        <v>2313</v>
      </c>
      <c r="AF880" s="28" t="s">
        <v>54</v>
      </c>
      <c r="AG880" s="27" t="s">
        <v>1708</v>
      </c>
    </row>
    <row r="881" spans="1:33" s="32" customFormat="1" ht="76.5" x14ac:dyDescent="0.25">
      <c r="A881" s="25" t="s">
        <v>2301</v>
      </c>
      <c r="B881" s="26">
        <v>50193000</v>
      </c>
      <c r="C881" s="27" t="s">
        <v>2614</v>
      </c>
      <c r="D881" s="27" t="s">
        <v>4383</v>
      </c>
      <c r="E881" s="26" t="s">
        <v>4401</v>
      </c>
      <c r="F881" s="35" t="s">
        <v>4522</v>
      </c>
      <c r="G881" s="38" t="s">
        <v>4525</v>
      </c>
      <c r="H881" s="36">
        <v>437007840</v>
      </c>
      <c r="I881" s="36">
        <v>437007840</v>
      </c>
      <c r="J881" s="28" t="s">
        <v>4424</v>
      </c>
      <c r="K881" s="28" t="s">
        <v>4425</v>
      </c>
      <c r="L881" s="27" t="s">
        <v>2303</v>
      </c>
      <c r="M881" s="27" t="s">
        <v>2304</v>
      </c>
      <c r="N881" s="27">
        <v>3835465</v>
      </c>
      <c r="O881" s="27" t="s">
        <v>2305</v>
      </c>
      <c r="P881" s="28" t="s">
        <v>2306</v>
      </c>
      <c r="Q881" s="28" t="s">
        <v>2307</v>
      </c>
      <c r="R881" s="28" t="s">
        <v>2308</v>
      </c>
      <c r="S881" s="28" t="s">
        <v>2309</v>
      </c>
      <c r="T881" s="28" t="s">
        <v>2307</v>
      </c>
      <c r="U881" s="29" t="s">
        <v>2310</v>
      </c>
      <c r="V881" s="29" t="s">
        <v>2615</v>
      </c>
      <c r="W881" s="28" t="s">
        <v>2615</v>
      </c>
      <c r="X881" s="30">
        <v>43050</v>
      </c>
      <c r="Y881" s="28">
        <v>2017060093032</v>
      </c>
      <c r="Z881" s="28" t="s">
        <v>2615</v>
      </c>
      <c r="AA881" s="31">
        <f t="shared" si="17"/>
        <v>1</v>
      </c>
      <c r="AB881" s="29" t="s">
        <v>2616</v>
      </c>
      <c r="AC881" s="29" t="s">
        <v>425</v>
      </c>
      <c r="AD881" s="29" t="s">
        <v>48</v>
      </c>
      <c r="AE881" s="27" t="s">
        <v>2313</v>
      </c>
      <c r="AF881" s="28" t="s">
        <v>54</v>
      </c>
      <c r="AG881" s="27" t="s">
        <v>1708</v>
      </c>
    </row>
    <row r="882" spans="1:33" s="32" customFormat="1" ht="76.5" x14ac:dyDescent="0.25">
      <c r="A882" s="25" t="s">
        <v>2301</v>
      </c>
      <c r="B882" s="26">
        <v>50193000</v>
      </c>
      <c r="C882" s="27" t="s">
        <v>2617</v>
      </c>
      <c r="D882" s="27" t="s">
        <v>4383</v>
      </c>
      <c r="E882" s="26" t="s">
        <v>4401</v>
      </c>
      <c r="F882" s="35" t="s">
        <v>4522</v>
      </c>
      <c r="G882" s="38" t="s">
        <v>4525</v>
      </c>
      <c r="H882" s="36">
        <v>63207592</v>
      </c>
      <c r="I882" s="36">
        <v>63207592</v>
      </c>
      <c r="J882" s="28" t="s">
        <v>4424</v>
      </c>
      <c r="K882" s="28" t="s">
        <v>4425</v>
      </c>
      <c r="L882" s="27" t="s">
        <v>2303</v>
      </c>
      <c r="M882" s="27" t="s">
        <v>2304</v>
      </c>
      <c r="N882" s="27">
        <v>3835465</v>
      </c>
      <c r="O882" s="27" t="s">
        <v>2305</v>
      </c>
      <c r="P882" s="28" t="s">
        <v>2306</v>
      </c>
      <c r="Q882" s="28" t="s">
        <v>2307</v>
      </c>
      <c r="R882" s="28" t="s">
        <v>2308</v>
      </c>
      <c r="S882" s="28" t="s">
        <v>2309</v>
      </c>
      <c r="T882" s="28" t="s">
        <v>2307</v>
      </c>
      <c r="U882" s="29" t="s">
        <v>2310</v>
      </c>
      <c r="V882" s="29" t="s">
        <v>2618</v>
      </c>
      <c r="W882" s="28" t="s">
        <v>2618</v>
      </c>
      <c r="X882" s="30">
        <v>43050</v>
      </c>
      <c r="Y882" s="28">
        <v>2017060093032</v>
      </c>
      <c r="Z882" s="28" t="s">
        <v>2618</v>
      </c>
      <c r="AA882" s="31">
        <f t="shared" si="17"/>
        <v>1</v>
      </c>
      <c r="AB882" s="29" t="s">
        <v>2619</v>
      </c>
      <c r="AC882" s="29" t="s">
        <v>425</v>
      </c>
      <c r="AD882" s="29" t="s">
        <v>48</v>
      </c>
      <c r="AE882" s="27" t="s">
        <v>2313</v>
      </c>
      <c r="AF882" s="28" t="s">
        <v>54</v>
      </c>
      <c r="AG882" s="27" t="s">
        <v>1708</v>
      </c>
    </row>
    <row r="883" spans="1:33" s="32" customFormat="1" ht="76.5" x14ac:dyDescent="0.25">
      <c r="A883" s="25" t="s">
        <v>2301</v>
      </c>
      <c r="B883" s="26">
        <v>50193000</v>
      </c>
      <c r="C883" s="27" t="s">
        <v>2620</v>
      </c>
      <c r="D883" s="27" t="s">
        <v>4383</v>
      </c>
      <c r="E883" s="26" t="s">
        <v>4401</v>
      </c>
      <c r="F883" s="35" t="s">
        <v>4522</v>
      </c>
      <c r="G883" s="38" t="s">
        <v>4525</v>
      </c>
      <c r="H883" s="36">
        <v>130642704</v>
      </c>
      <c r="I883" s="36">
        <v>130642704</v>
      </c>
      <c r="J883" s="28" t="s">
        <v>4424</v>
      </c>
      <c r="K883" s="28" t="s">
        <v>4425</v>
      </c>
      <c r="L883" s="27" t="s">
        <v>2303</v>
      </c>
      <c r="M883" s="27" t="s">
        <v>2304</v>
      </c>
      <c r="N883" s="27">
        <v>3835465</v>
      </c>
      <c r="O883" s="27" t="s">
        <v>2305</v>
      </c>
      <c r="P883" s="28" t="s">
        <v>2306</v>
      </c>
      <c r="Q883" s="28" t="s">
        <v>2307</v>
      </c>
      <c r="R883" s="28" t="s">
        <v>2308</v>
      </c>
      <c r="S883" s="28" t="s">
        <v>2309</v>
      </c>
      <c r="T883" s="28" t="s">
        <v>2307</v>
      </c>
      <c r="U883" s="29" t="s">
        <v>2310</v>
      </c>
      <c r="V883" s="29" t="s">
        <v>2621</v>
      </c>
      <c r="W883" s="28" t="s">
        <v>2621</v>
      </c>
      <c r="X883" s="30">
        <v>43050</v>
      </c>
      <c r="Y883" s="28">
        <v>2017060093032</v>
      </c>
      <c r="Z883" s="28" t="s">
        <v>2621</v>
      </c>
      <c r="AA883" s="31">
        <f t="shared" si="17"/>
        <v>1</v>
      </c>
      <c r="AB883" s="29" t="s">
        <v>2622</v>
      </c>
      <c r="AC883" s="29" t="s">
        <v>425</v>
      </c>
      <c r="AD883" s="29" t="s">
        <v>48</v>
      </c>
      <c r="AE883" s="27" t="s">
        <v>2313</v>
      </c>
      <c r="AF883" s="28" t="s">
        <v>54</v>
      </c>
      <c r="AG883" s="27" t="s">
        <v>1708</v>
      </c>
    </row>
    <row r="884" spans="1:33" s="32" customFormat="1" ht="76.5" x14ac:dyDescent="0.25">
      <c r="A884" s="25" t="s">
        <v>2301</v>
      </c>
      <c r="B884" s="26">
        <v>50193000</v>
      </c>
      <c r="C884" s="27" t="s">
        <v>2623</v>
      </c>
      <c r="D884" s="27" t="s">
        <v>4383</v>
      </c>
      <c r="E884" s="26" t="s">
        <v>4401</v>
      </c>
      <c r="F884" s="35" t="s">
        <v>4522</v>
      </c>
      <c r="G884" s="38" t="s">
        <v>4525</v>
      </c>
      <c r="H884" s="36">
        <v>98958848</v>
      </c>
      <c r="I884" s="36">
        <v>98958848</v>
      </c>
      <c r="J884" s="28" t="s">
        <v>4424</v>
      </c>
      <c r="K884" s="28" t="s">
        <v>4425</v>
      </c>
      <c r="L884" s="27" t="s">
        <v>2303</v>
      </c>
      <c r="M884" s="27" t="s">
        <v>2304</v>
      </c>
      <c r="N884" s="27">
        <v>3835465</v>
      </c>
      <c r="O884" s="27" t="s">
        <v>2305</v>
      </c>
      <c r="P884" s="28" t="s">
        <v>2306</v>
      </c>
      <c r="Q884" s="28" t="s">
        <v>2307</v>
      </c>
      <c r="R884" s="28" t="s">
        <v>2308</v>
      </c>
      <c r="S884" s="28" t="s">
        <v>2309</v>
      </c>
      <c r="T884" s="28" t="s">
        <v>2307</v>
      </c>
      <c r="U884" s="29" t="s">
        <v>2310</v>
      </c>
      <c r="V884" s="29" t="s">
        <v>2624</v>
      </c>
      <c r="W884" s="28" t="s">
        <v>2624</v>
      </c>
      <c r="X884" s="30">
        <v>43050</v>
      </c>
      <c r="Y884" s="28">
        <v>2017060093032</v>
      </c>
      <c r="Z884" s="28" t="s">
        <v>2624</v>
      </c>
      <c r="AA884" s="31">
        <f t="shared" si="17"/>
        <v>1</v>
      </c>
      <c r="AB884" s="29" t="s">
        <v>2625</v>
      </c>
      <c r="AC884" s="29" t="s">
        <v>425</v>
      </c>
      <c r="AD884" s="29" t="s">
        <v>48</v>
      </c>
      <c r="AE884" s="27" t="s">
        <v>2313</v>
      </c>
      <c r="AF884" s="28" t="s">
        <v>54</v>
      </c>
      <c r="AG884" s="27" t="s">
        <v>1708</v>
      </c>
    </row>
    <row r="885" spans="1:33" s="32" customFormat="1" ht="76.5" x14ac:dyDescent="0.25">
      <c r="A885" s="25" t="s">
        <v>2301</v>
      </c>
      <c r="B885" s="26">
        <v>50193000</v>
      </c>
      <c r="C885" s="27" t="s">
        <v>2626</v>
      </c>
      <c r="D885" s="27" t="s">
        <v>4383</v>
      </c>
      <c r="E885" s="26" t="s">
        <v>4401</v>
      </c>
      <c r="F885" s="35" t="s">
        <v>4522</v>
      </c>
      <c r="G885" s="38" t="s">
        <v>4525</v>
      </c>
      <c r="H885" s="36">
        <v>120803912</v>
      </c>
      <c r="I885" s="36">
        <v>120803912</v>
      </c>
      <c r="J885" s="28" t="s">
        <v>4424</v>
      </c>
      <c r="K885" s="28" t="s">
        <v>4425</v>
      </c>
      <c r="L885" s="27" t="s">
        <v>2303</v>
      </c>
      <c r="M885" s="27" t="s">
        <v>2304</v>
      </c>
      <c r="N885" s="27">
        <v>3835465</v>
      </c>
      <c r="O885" s="27" t="s">
        <v>2305</v>
      </c>
      <c r="P885" s="28" t="s">
        <v>2306</v>
      </c>
      <c r="Q885" s="28" t="s">
        <v>2307</v>
      </c>
      <c r="R885" s="28" t="s">
        <v>2308</v>
      </c>
      <c r="S885" s="28" t="s">
        <v>2309</v>
      </c>
      <c r="T885" s="28" t="s">
        <v>2307</v>
      </c>
      <c r="U885" s="29" t="s">
        <v>2310</v>
      </c>
      <c r="V885" s="29" t="s">
        <v>2627</v>
      </c>
      <c r="W885" s="28" t="s">
        <v>2627</v>
      </c>
      <c r="X885" s="30">
        <v>43050</v>
      </c>
      <c r="Y885" s="28">
        <v>2017060093032</v>
      </c>
      <c r="Z885" s="28" t="s">
        <v>2627</v>
      </c>
      <c r="AA885" s="31">
        <f t="shared" si="17"/>
        <v>1</v>
      </c>
      <c r="AB885" s="29" t="s">
        <v>2628</v>
      </c>
      <c r="AC885" s="29" t="s">
        <v>425</v>
      </c>
      <c r="AD885" s="29" t="s">
        <v>48</v>
      </c>
      <c r="AE885" s="27" t="s">
        <v>2313</v>
      </c>
      <c r="AF885" s="28" t="s">
        <v>54</v>
      </c>
      <c r="AG885" s="27" t="s">
        <v>1708</v>
      </c>
    </row>
    <row r="886" spans="1:33" s="32" customFormat="1" ht="76.5" x14ac:dyDescent="0.25">
      <c r="A886" s="25" t="s">
        <v>2301</v>
      </c>
      <c r="B886" s="26">
        <v>50193000</v>
      </c>
      <c r="C886" s="27" t="s">
        <v>2629</v>
      </c>
      <c r="D886" s="27" t="s">
        <v>4383</v>
      </c>
      <c r="E886" s="26" t="s">
        <v>4401</v>
      </c>
      <c r="F886" s="35" t="s">
        <v>4522</v>
      </c>
      <c r="G886" s="38" t="s">
        <v>4525</v>
      </c>
      <c r="H886" s="36">
        <v>445384512</v>
      </c>
      <c r="I886" s="36">
        <v>445384512</v>
      </c>
      <c r="J886" s="28" t="s">
        <v>4424</v>
      </c>
      <c r="K886" s="28" t="s">
        <v>4425</v>
      </c>
      <c r="L886" s="27" t="s">
        <v>2303</v>
      </c>
      <c r="M886" s="27" t="s">
        <v>2304</v>
      </c>
      <c r="N886" s="27">
        <v>3835465</v>
      </c>
      <c r="O886" s="27" t="s">
        <v>2305</v>
      </c>
      <c r="P886" s="28" t="s">
        <v>2306</v>
      </c>
      <c r="Q886" s="28" t="s">
        <v>2307</v>
      </c>
      <c r="R886" s="28" t="s">
        <v>2308</v>
      </c>
      <c r="S886" s="28" t="s">
        <v>2309</v>
      </c>
      <c r="T886" s="28" t="s">
        <v>2307</v>
      </c>
      <c r="U886" s="29" t="s">
        <v>2310</v>
      </c>
      <c r="V886" s="29" t="s">
        <v>2630</v>
      </c>
      <c r="W886" s="28" t="s">
        <v>2630</v>
      </c>
      <c r="X886" s="30">
        <v>43050</v>
      </c>
      <c r="Y886" s="28">
        <v>2017060093032</v>
      </c>
      <c r="Z886" s="28" t="s">
        <v>2630</v>
      </c>
      <c r="AA886" s="31">
        <f t="shared" si="17"/>
        <v>1</v>
      </c>
      <c r="AB886" s="29" t="s">
        <v>2631</v>
      </c>
      <c r="AC886" s="29" t="s">
        <v>425</v>
      </c>
      <c r="AD886" s="29" t="s">
        <v>48</v>
      </c>
      <c r="AE886" s="27" t="s">
        <v>2313</v>
      </c>
      <c r="AF886" s="28" t="s">
        <v>54</v>
      </c>
      <c r="AG886" s="27" t="s">
        <v>1708</v>
      </c>
    </row>
    <row r="887" spans="1:33" s="32" customFormat="1" ht="76.5" x14ac:dyDescent="0.25">
      <c r="A887" s="25" t="s">
        <v>2301</v>
      </c>
      <c r="B887" s="26">
        <v>50193000</v>
      </c>
      <c r="C887" s="27" t="s">
        <v>2632</v>
      </c>
      <c r="D887" s="27" t="s">
        <v>4383</v>
      </c>
      <c r="E887" s="26" t="s">
        <v>4401</v>
      </c>
      <c r="F887" s="35" t="s">
        <v>4522</v>
      </c>
      <c r="G887" s="38" t="s">
        <v>4525</v>
      </c>
      <c r="H887" s="36">
        <v>251089056</v>
      </c>
      <c r="I887" s="36">
        <v>251089056</v>
      </c>
      <c r="J887" s="28" t="s">
        <v>4424</v>
      </c>
      <c r="K887" s="28" t="s">
        <v>4425</v>
      </c>
      <c r="L887" s="27" t="s">
        <v>2303</v>
      </c>
      <c r="M887" s="27" t="s">
        <v>2304</v>
      </c>
      <c r="N887" s="27">
        <v>3835465</v>
      </c>
      <c r="O887" s="27" t="s">
        <v>2305</v>
      </c>
      <c r="P887" s="28" t="s">
        <v>2306</v>
      </c>
      <c r="Q887" s="28" t="s">
        <v>2307</v>
      </c>
      <c r="R887" s="28" t="s">
        <v>2308</v>
      </c>
      <c r="S887" s="28" t="s">
        <v>2309</v>
      </c>
      <c r="T887" s="28" t="s">
        <v>2307</v>
      </c>
      <c r="U887" s="29" t="s">
        <v>2310</v>
      </c>
      <c r="V887" s="29" t="s">
        <v>2633</v>
      </c>
      <c r="W887" s="28" t="s">
        <v>2633</v>
      </c>
      <c r="X887" s="30">
        <v>43050</v>
      </c>
      <c r="Y887" s="28">
        <v>2017060093032</v>
      </c>
      <c r="Z887" s="28" t="s">
        <v>2633</v>
      </c>
      <c r="AA887" s="31">
        <f t="shared" si="17"/>
        <v>1</v>
      </c>
      <c r="AB887" s="29" t="s">
        <v>2634</v>
      </c>
      <c r="AC887" s="29" t="s">
        <v>425</v>
      </c>
      <c r="AD887" s="29" t="s">
        <v>48</v>
      </c>
      <c r="AE887" s="27" t="s">
        <v>2313</v>
      </c>
      <c r="AF887" s="28" t="s">
        <v>54</v>
      </c>
      <c r="AG887" s="27" t="s">
        <v>1708</v>
      </c>
    </row>
    <row r="888" spans="1:33" s="32" customFormat="1" ht="76.5" x14ac:dyDescent="0.25">
      <c r="A888" s="25" t="s">
        <v>2301</v>
      </c>
      <c r="B888" s="26">
        <v>50193000</v>
      </c>
      <c r="C888" s="27" t="s">
        <v>2635</v>
      </c>
      <c r="D888" s="27" t="s">
        <v>4383</v>
      </c>
      <c r="E888" s="26" t="s">
        <v>4401</v>
      </c>
      <c r="F888" s="35" t="s">
        <v>4522</v>
      </c>
      <c r="G888" s="38" t="s">
        <v>4525</v>
      </c>
      <c r="H888" s="36">
        <v>42324208</v>
      </c>
      <c r="I888" s="36">
        <v>42324208</v>
      </c>
      <c r="J888" s="28" t="s">
        <v>4424</v>
      </c>
      <c r="K888" s="28" t="s">
        <v>4425</v>
      </c>
      <c r="L888" s="27" t="s">
        <v>2303</v>
      </c>
      <c r="M888" s="27" t="s">
        <v>2304</v>
      </c>
      <c r="N888" s="27">
        <v>3835465</v>
      </c>
      <c r="O888" s="27" t="s">
        <v>2305</v>
      </c>
      <c r="P888" s="28" t="s">
        <v>2306</v>
      </c>
      <c r="Q888" s="28" t="s">
        <v>2307</v>
      </c>
      <c r="R888" s="28" t="s">
        <v>2308</v>
      </c>
      <c r="S888" s="28" t="s">
        <v>2309</v>
      </c>
      <c r="T888" s="28" t="s">
        <v>2307</v>
      </c>
      <c r="U888" s="29" t="s">
        <v>2310</v>
      </c>
      <c r="V888" s="29" t="s">
        <v>2636</v>
      </c>
      <c r="W888" s="28" t="s">
        <v>2636</v>
      </c>
      <c r="X888" s="30">
        <v>43050</v>
      </c>
      <c r="Y888" s="28">
        <v>2017060093032</v>
      </c>
      <c r="Z888" s="28" t="s">
        <v>2636</v>
      </c>
      <c r="AA888" s="31">
        <f t="shared" si="17"/>
        <v>1</v>
      </c>
      <c r="AB888" s="29" t="s">
        <v>2637</v>
      </c>
      <c r="AC888" s="29" t="s">
        <v>425</v>
      </c>
      <c r="AD888" s="29" t="s">
        <v>48</v>
      </c>
      <c r="AE888" s="27" t="s">
        <v>2313</v>
      </c>
      <c r="AF888" s="28" t="s">
        <v>54</v>
      </c>
      <c r="AG888" s="27" t="s">
        <v>1708</v>
      </c>
    </row>
    <row r="889" spans="1:33" s="32" customFormat="1" ht="76.5" x14ac:dyDescent="0.25">
      <c r="A889" s="25" t="s">
        <v>2301</v>
      </c>
      <c r="B889" s="26">
        <v>50193000</v>
      </c>
      <c r="C889" s="27" t="s">
        <v>2638</v>
      </c>
      <c r="D889" s="27" t="s">
        <v>4383</v>
      </c>
      <c r="E889" s="26" t="s">
        <v>4401</v>
      </c>
      <c r="F889" s="35" t="s">
        <v>4522</v>
      </c>
      <c r="G889" s="38" t="s">
        <v>4525</v>
      </c>
      <c r="H889" s="36">
        <v>146218208</v>
      </c>
      <c r="I889" s="36">
        <v>146218208</v>
      </c>
      <c r="J889" s="28" t="s">
        <v>4424</v>
      </c>
      <c r="K889" s="28" t="s">
        <v>4425</v>
      </c>
      <c r="L889" s="27" t="s">
        <v>2303</v>
      </c>
      <c r="M889" s="27" t="s">
        <v>2304</v>
      </c>
      <c r="N889" s="27">
        <v>3835465</v>
      </c>
      <c r="O889" s="27" t="s">
        <v>2305</v>
      </c>
      <c r="P889" s="28" t="s">
        <v>2306</v>
      </c>
      <c r="Q889" s="28" t="s">
        <v>2307</v>
      </c>
      <c r="R889" s="28" t="s">
        <v>2308</v>
      </c>
      <c r="S889" s="28" t="s">
        <v>2309</v>
      </c>
      <c r="T889" s="28" t="s">
        <v>2307</v>
      </c>
      <c r="U889" s="29" t="s">
        <v>2310</v>
      </c>
      <c r="V889" s="29" t="s">
        <v>2639</v>
      </c>
      <c r="W889" s="28" t="s">
        <v>2639</v>
      </c>
      <c r="X889" s="30">
        <v>43050</v>
      </c>
      <c r="Y889" s="28">
        <v>2017060093032</v>
      </c>
      <c r="Z889" s="28" t="s">
        <v>2639</v>
      </c>
      <c r="AA889" s="31">
        <f t="shared" si="17"/>
        <v>1</v>
      </c>
      <c r="AB889" s="29" t="s">
        <v>2640</v>
      </c>
      <c r="AC889" s="29" t="s">
        <v>425</v>
      </c>
      <c r="AD889" s="29" t="s">
        <v>48</v>
      </c>
      <c r="AE889" s="27" t="s">
        <v>2313</v>
      </c>
      <c r="AF889" s="28" t="s">
        <v>54</v>
      </c>
      <c r="AG889" s="27" t="s">
        <v>1708</v>
      </c>
    </row>
    <row r="890" spans="1:33" s="32" customFormat="1" ht="76.5" x14ac:dyDescent="0.25">
      <c r="A890" s="25" t="s">
        <v>2301</v>
      </c>
      <c r="B890" s="26">
        <v>50193000</v>
      </c>
      <c r="C890" s="27" t="s">
        <v>2641</v>
      </c>
      <c r="D890" s="27" t="s">
        <v>4383</v>
      </c>
      <c r="E890" s="26" t="s">
        <v>4401</v>
      </c>
      <c r="F890" s="35" t="s">
        <v>4522</v>
      </c>
      <c r="G890" s="38" t="s">
        <v>4525</v>
      </c>
      <c r="H890" s="36">
        <v>78729296</v>
      </c>
      <c r="I890" s="36">
        <v>78729296</v>
      </c>
      <c r="J890" s="28" t="s">
        <v>4424</v>
      </c>
      <c r="K890" s="28" t="s">
        <v>4425</v>
      </c>
      <c r="L890" s="27" t="s">
        <v>2303</v>
      </c>
      <c r="M890" s="27" t="s">
        <v>2304</v>
      </c>
      <c r="N890" s="27">
        <v>3835465</v>
      </c>
      <c r="O890" s="27" t="s">
        <v>2305</v>
      </c>
      <c r="P890" s="28" t="s">
        <v>2306</v>
      </c>
      <c r="Q890" s="28" t="s">
        <v>2307</v>
      </c>
      <c r="R890" s="28" t="s">
        <v>2308</v>
      </c>
      <c r="S890" s="28" t="s">
        <v>2309</v>
      </c>
      <c r="T890" s="28" t="s">
        <v>2307</v>
      </c>
      <c r="U890" s="29" t="s">
        <v>2310</v>
      </c>
      <c r="V890" s="29" t="s">
        <v>2642</v>
      </c>
      <c r="W890" s="28" t="s">
        <v>2642</v>
      </c>
      <c r="X890" s="30">
        <v>43050</v>
      </c>
      <c r="Y890" s="28">
        <v>2017060093032</v>
      </c>
      <c r="Z890" s="28" t="s">
        <v>2642</v>
      </c>
      <c r="AA890" s="31">
        <f t="shared" si="17"/>
        <v>1</v>
      </c>
      <c r="AB890" s="29" t="s">
        <v>2643</v>
      </c>
      <c r="AC890" s="29" t="s">
        <v>425</v>
      </c>
      <c r="AD890" s="29" t="s">
        <v>48</v>
      </c>
      <c r="AE890" s="27" t="s">
        <v>2313</v>
      </c>
      <c r="AF890" s="28" t="s">
        <v>54</v>
      </c>
      <c r="AG890" s="27" t="s">
        <v>1708</v>
      </c>
    </row>
    <row r="891" spans="1:33" s="32" customFormat="1" ht="76.5" x14ac:dyDescent="0.25">
      <c r="A891" s="25" t="s">
        <v>2301</v>
      </c>
      <c r="B891" s="26">
        <v>50193000</v>
      </c>
      <c r="C891" s="27" t="s">
        <v>2644</v>
      </c>
      <c r="D891" s="27" t="s">
        <v>4383</v>
      </c>
      <c r="E891" s="26" t="s">
        <v>4401</v>
      </c>
      <c r="F891" s="35" t="s">
        <v>4522</v>
      </c>
      <c r="G891" s="38" t="s">
        <v>4525</v>
      </c>
      <c r="H891" s="36">
        <v>174553792</v>
      </c>
      <c r="I891" s="36">
        <v>174553792</v>
      </c>
      <c r="J891" s="28" t="s">
        <v>4424</v>
      </c>
      <c r="K891" s="28" t="s">
        <v>4425</v>
      </c>
      <c r="L891" s="27" t="s">
        <v>2303</v>
      </c>
      <c r="M891" s="27" t="s">
        <v>2304</v>
      </c>
      <c r="N891" s="27">
        <v>3835465</v>
      </c>
      <c r="O891" s="27" t="s">
        <v>2305</v>
      </c>
      <c r="P891" s="28" t="s">
        <v>2306</v>
      </c>
      <c r="Q891" s="28" t="s">
        <v>2307</v>
      </c>
      <c r="R891" s="28" t="s">
        <v>2308</v>
      </c>
      <c r="S891" s="28" t="s">
        <v>2309</v>
      </c>
      <c r="T891" s="28" t="s">
        <v>2307</v>
      </c>
      <c r="U891" s="29" t="s">
        <v>2310</v>
      </c>
      <c r="V891" s="29" t="s">
        <v>2645</v>
      </c>
      <c r="W891" s="28" t="s">
        <v>2645</v>
      </c>
      <c r="X891" s="30">
        <v>43050</v>
      </c>
      <c r="Y891" s="28">
        <v>2017060093032</v>
      </c>
      <c r="Z891" s="28" t="s">
        <v>2645</v>
      </c>
      <c r="AA891" s="31">
        <f t="shared" si="17"/>
        <v>1</v>
      </c>
      <c r="AB891" s="29" t="s">
        <v>2646</v>
      </c>
      <c r="AC891" s="29" t="s">
        <v>425</v>
      </c>
      <c r="AD891" s="29" t="s">
        <v>48</v>
      </c>
      <c r="AE891" s="27" t="s">
        <v>2313</v>
      </c>
      <c r="AF891" s="28" t="s">
        <v>54</v>
      </c>
      <c r="AG891" s="27" t="s">
        <v>1708</v>
      </c>
    </row>
    <row r="892" spans="1:33" s="32" customFormat="1" ht="76.5" x14ac:dyDescent="0.25">
      <c r="A892" s="25" t="s">
        <v>2301</v>
      </c>
      <c r="B892" s="26">
        <v>50193000</v>
      </c>
      <c r="C892" s="27" t="s">
        <v>2647</v>
      </c>
      <c r="D892" s="27" t="s">
        <v>4383</v>
      </c>
      <c r="E892" s="26" t="s">
        <v>4401</v>
      </c>
      <c r="F892" s="35" t="s">
        <v>4522</v>
      </c>
      <c r="G892" s="38" t="s">
        <v>4525</v>
      </c>
      <c r="H892" s="36">
        <v>62210608</v>
      </c>
      <c r="I892" s="36">
        <v>62210608</v>
      </c>
      <c r="J892" s="28" t="s">
        <v>4424</v>
      </c>
      <c r="K892" s="28" t="s">
        <v>4425</v>
      </c>
      <c r="L892" s="27" t="s">
        <v>2303</v>
      </c>
      <c r="M892" s="27" t="s">
        <v>2304</v>
      </c>
      <c r="N892" s="27">
        <v>3835465</v>
      </c>
      <c r="O892" s="27" t="s">
        <v>2305</v>
      </c>
      <c r="P892" s="28" t="s">
        <v>2306</v>
      </c>
      <c r="Q892" s="28" t="s">
        <v>2307</v>
      </c>
      <c r="R892" s="28" t="s">
        <v>2308</v>
      </c>
      <c r="S892" s="28" t="s">
        <v>2309</v>
      </c>
      <c r="T892" s="28" t="s">
        <v>2307</v>
      </c>
      <c r="U892" s="29" t="s">
        <v>2310</v>
      </c>
      <c r="V892" s="29" t="s">
        <v>2648</v>
      </c>
      <c r="W892" s="28" t="s">
        <v>2648</v>
      </c>
      <c r="X892" s="30">
        <v>43050</v>
      </c>
      <c r="Y892" s="28">
        <v>2017060093032</v>
      </c>
      <c r="Z892" s="28" t="s">
        <v>2648</v>
      </c>
      <c r="AA892" s="31">
        <f t="shared" si="17"/>
        <v>1</v>
      </c>
      <c r="AB892" s="29" t="s">
        <v>2649</v>
      </c>
      <c r="AC892" s="29" t="s">
        <v>425</v>
      </c>
      <c r="AD892" s="29" t="s">
        <v>48</v>
      </c>
      <c r="AE892" s="27" t="s">
        <v>2313</v>
      </c>
      <c r="AF892" s="28" t="s">
        <v>54</v>
      </c>
      <c r="AG892" s="27" t="s">
        <v>1708</v>
      </c>
    </row>
    <row r="893" spans="1:33" s="32" customFormat="1" ht="76.5" x14ac:dyDescent="0.25">
      <c r="A893" s="25" t="s">
        <v>2301</v>
      </c>
      <c r="B893" s="26">
        <v>50193000</v>
      </c>
      <c r="C893" s="27" t="s">
        <v>2650</v>
      </c>
      <c r="D893" s="27" t="s">
        <v>4383</v>
      </c>
      <c r="E893" s="26" t="s">
        <v>4401</v>
      </c>
      <c r="F893" s="35" t="s">
        <v>4522</v>
      </c>
      <c r="G893" s="38" t="s">
        <v>4525</v>
      </c>
      <c r="H893" s="36">
        <v>610519100</v>
      </c>
      <c r="I893" s="36">
        <v>610519100</v>
      </c>
      <c r="J893" s="28" t="s">
        <v>4424</v>
      </c>
      <c r="K893" s="28" t="s">
        <v>4425</v>
      </c>
      <c r="L893" s="27" t="s">
        <v>2303</v>
      </c>
      <c r="M893" s="27" t="s">
        <v>2304</v>
      </c>
      <c r="N893" s="27">
        <v>3835465</v>
      </c>
      <c r="O893" s="27" t="s">
        <v>2305</v>
      </c>
      <c r="P893" s="28" t="s">
        <v>2306</v>
      </c>
      <c r="Q893" s="28" t="s">
        <v>2307</v>
      </c>
      <c r="R893" s="28" t="s">
        <v>2308</v>
      </c>
      <c r="S893" s="28" t="s">
        <v>2309</v>
      </c>
      <c r="T893" s="28" t="s">
        <v>2307</v>
      </c>
      <c r="U893" s="29" t="s">
        <v>2310</v>
      </c>
      <c r="V893" s="29" t="s">
        <v>2651</v>
      </c>
      <c r="W893" s="28" t="s">
        <v>2651</v>
      </c>
      <c r="X893" s="30">
        <v>43050</v>
      </c>
      <c r="Y893" s="28">
        <v>2017060093032</v>
      </c>
      <c r="Z893" s="28" t="s">
        <v>2651</v>
      </c>
      <c r="AA893" s="31">
        <f t="shared" si="17"/>
        <v>1</v>
      </c>
      <c r="AB893" s="29" t="s">
        <v>2652</v>
      </c>
      <c r="AC893" s="29" t="s">
        <v>425</v>
      </c>
      <c r="AD893" s="29" t="s">
        <v>48</v>
      </c>
      <c r="AE893" s="27" t="s">
        <v>2313</v>
      </c>
      <c r="AF893" s="28" t="s">
        <v>54</v>
      </c>
      <c r="AG893" s="27" t="s">
        <v>1708</v>
      </c>
    </row>
    <row r="894" spans="1:33" s="32" customFormat="1" ht="76.5" x14ac:dyDescent="0.25">
      <c r="A894" s="25" t="s">
        <v>2301</v>
      </c>
      <c r="B894" s="26">
        <v>50193000</v>
      </c>
      <c r="C894" s="27" t="s">
        <v>2653</v>
      </c>
      <c r="D894" s="27" t="s">
        <v>4383</v>
      </c>
      <c r="E894" s="26" t="s">
        <v>4401</v>
      </c>
      <c r="F894" s="35" t="s">
        <v>4522</v>
      </c>
      <c r="G894" s="38" t="s">
        <v>4525</v>
      </c>
      <c r="H894" s="36">
        <v>231555696</v>
      </c>
      <c r="I894" s="36">
        <v>231555696</v>
      </c>
      <c r="J894" s="28" t="s">
        <v>4424</v>
      </c>
      <c r="K894" s="28" t="s">
        <v>4425</v>
      </c>
      <c r="L894" s="27" t="s">
        <v>2303</v>
      </c>
      <c r="M894" s="27" t="s">
        <v>2304</v>
      </c>
      <c r="N894" s="27">
        <v>3835465</v>
      </c>
      <c r="O894" s="27" t="s">
        <v>2305</v>
      </c>
      <c r="P894" s="28" t="s">
        <v>2306</v>
      </c>
      <c r="Q894" s="28" t="s">
        <v>2307</v>
      </c>
      <c r="R894" s="28" t="s">
        <v>2308</v>
      </c>
      <c r="S894" s="28" t="s">
        <v>2309</v>
      </c>
      <c r="T894" s="28" t="s">
        <v>2307</v>
      </c>
      <c r="U894" s="29" t="s">
        <v>2310</v>
      </c>
      <c r="V894" s="29" t="s">
        <v>2654</v>
      </c>
      <c r="W894" s="28" t="s">
        <v>2654</v>
      </c>
      <c r="X894" s="30">
        <v>43050</v>
      </c>
      <c r="Y894" s="28">
        <v>2017060093032</v>
      </c>
      <c r="Z894" s="28" t="s">
        <v>2654</v>
      </c>
      <c r="AA894" s="31">
        <f t="shared" si="17"/>
        <v>1</v>
      </c>
      <c r="AB894" s="29" t="s">
        <v>2655</v>
      </c>
      <c r="AC894" s="29" t="s">
        <v>425</v>
      </c>
      <c r="AD894" s="29" t="s">
        <v>48</v>
      </c>
      <c r="AE894" s="27" t="s">
        <v>2313</v>
      </c>
      <c r="AF894" s="28" t="s">
        <v>54</v>
      </c>
      <c r="AG894" s="27" t="s">
        <v>1708</v>
      </c>
    </row>
    <row r="895" spans="1:33" s="32" customFormat="1" ht="76.5" x14ac:dyDescent="0.25">
      <c r="A895" s="25" t="s">
        <v>2301</v>
      </c>
      <c r="B895" s="26">
        <v>50193000</v>
      </c>
      <c r="C895" s="27" t="s">
        <v>2656</v>
      </c>
      <c r="D895" s="27" t="s">
        <v>4383</v>
      </c>
      <c r="E895" s="26" t="s">
        <v>4401</v>
      </c>
      <c r="F895" s="35" t="s">
        <v>4522</v>
      </c>
      <c r="G895" s="38" t="s">
        <v>4525</v>
      </c>
      <c r="H895" s="36">
        <v>256851104</v>
      </c>
      <c r="I895" s="36">
        <v>256851104</v>
      </c>
      <c r="J895" s="28" t="s">
        <v>4424</v>
      </c>
      <c r="K895" s="28" t="s">
        <v>4425</v>
      </c>
      <c r="L895" s="27" t="s">
        <v>2303</v>
      </c>
      <c r="M895" s="27" t="s">
        <v>2304</v>
      </c>
      <c r="N895" s="27">
        <v>3835465</v>
      </c>
      <c r="O895" s="27" t="s">
        <v>2305</v>
      </c>
      <c r="P895" s="28" t="s">
        <v>2306</v>
      </c>
      <c r="Q895" s="28" t="s">
        <v>2307</v>
      </c>
      <c r="R895" s="28" t="s">
        <v>2308</v>
      </c>
      <c r="S895" s="28" t="s">
        <v>2309</v>
      </c>
      <c r="T895" s="28" t="s">
        <v>2307</v>
      </c>
      <c r="U895" s="29" t="s">
        <v>2310</v>
      </c>
      <c r="V895" s="29" t="s">
        <v>2657</v>
      </c>
      <c r="W895" s="28" t="s">
        <v>2657</v>
      </c>
      <c r="X895" s="30">
        <v>43050</v>
      </c>
      <c r="Y895" s="28">
        <v>2017060093032</v>
      </c>
      <c r="Z895" s="28" t="s">
        <v>2657</v>
      </c>
      <c r="AA895" s="31">
        <f t="shared" si="17"/>
        <v>1</v>
      </c>
      <c r="AB895" s="29" t="s">
        <v>2658</v>
      </c>
      <c r="AC895" s="29" t="s">
        <v>425</v>
      </c>
      <c r="AD895" s="29" t="s">
        <v>48</v>
      </c>
      <c r="AE895" s="27" t="s">
        <v>2313</v>
      </c>
      <c r="AF895" s="28" t="s">
        <v>54</v>
      </c>
      <c r="AG895" s="27" t="s">
        <v>1708</v>
      </c>
    </row>
    <row r="896" spans="1:33" s="32" customFormat="1" ht="76.5" x14ac:dyDescent="0.25">
      <c r="A896" s="25" t="s">
        <v>2301</v>
      </c>
      <c r="B896" s="26">
        <v>50193000</v>
      </c>
      <c r="C896" s="27" t="s">
        <v>2659</v>
      </c>
      <c r="D896" s="27" t="s">
        <v>4383</v>
      </c>
      <c r="E896" s="26" t="s">
        <v>4401</v>
      </c>
      <c r="F896" s="35" t="s">
        <v>4522</v>
      </c>
      <c r="G896" s="38" t="s">
        <v>4525</v>
      </c>
      <c r="H896" s="36">
        <v>456982816</v>
      </c>
      <c r="I896" s="36">
        <v>456982816</v>
      </c>
      <c r="J896" s="28" t="s">
        <v>4424</v>
      </c>
      <c r="K896" s="28" t="s">
        <v>4425</v>
      </c>
      <c r="L896" s="27" t="s">
        <v>2303</v>
      </c>
      <c r="M896" s="27" t="s">
        <v>2304</v>
      </c>
      <c r="N896" s="27">
        <v>3835465</v>
      </c>
      <c r="O896" s="27" t="s">
        <v>2305</v>
      </c>
      <c r="P896" s="28" t="s">
        <v>2306</v>
      </c>
      <c r="Q896" s="28" t="s">
        <v>2307</v>
      </c>
      <c r="R896" s="28" t="s">
        <v>2308</v>
      </c>
      <c r="S896" s="28" t="s">
        <v>2309</v>
      </c>
      <c r="T896" s="28" t="s">
        <v>2307</v>
      </c>
      <c r="U896" s="29" t="s">
        <v>2310</v>
      </c>
      <c r="V896" s="29" t="s">
        <v>2660</v>
      </c>
      <c r="W896" s="28" t="s">
        <v>2660</v>
      </c>
      <c r="X896" s="30">
        <v>43050</v>
      </c>
      <c r="Y896" s="28">
        <v>2017060093032</v>
      </c>
      <c r="Z896" s="28" t="s">
        <v>2660</v>
      </c>
      <c r="AA896" s="31">
        <f t="shared" si="17"/>
        <v>1</v>
      </c>
      <c r="AB896" s="29" t="s">
        <v>2661</v>
      </c>
      <c r="AC896" s="29" t="s">
        <v>425</v>
      </c>
      <c r="AD896" s="29" t="s">
        <v>48</v>
      </c>
      <c r="AE896" s="27" t="s">
        <v>2313</v>
      </c>
      <c r="AF896" s="28" t="s">
        <v>54</v>
      </c>
      <c r="AG896" s="27" t="s">
        <v>1708</v>
      </c>
    </row>
    <row r="897" spans="1:33" s="32" customFormat="1" ht="89.25" x14ac:dyDescent="0.25">
      <c r="A897" s="25" t="s">
        <v>2301</v>
      </c>
      <c r="B897" s="26">
        <v>50193000</v>
      </c>
      <c r="C897" s="27" t="s">
        <v>2662</v>
      </c>
      <c r="D897" s="27" t="s">
        <v>4383</v>
      </c>
      <c r="E897" s="26" t="s">
        <v>4401</v>
      </c>
      <c r="F897" s="35" t="s">
        <v>4522</v>
      </c>
      <c r="G897" s="38" t="s">
        <v>4525</v>
      </c>
      <c r="H897" s="36">
        <v>25498600</v>
      </c>
      <c r="I897" s="36">
        <v>25498600</v>
      </c>
      <c r="J897" s="28" t="s">
        <v>4424</v>
      </c>
      <c r="K897" s="28" t="s">
        <v>4425</v>
      </c>
      <c r="L897" s="27" t="s">
        <v>2303</v>
      </c>
      <c r="M897" s="27" t="s">
        <v>2304</v>
      </c>
      <c r="N897" s="27">
        <v>3835465</v>
      </c>
      <c r="O897" s="27" t="s">
        <v>2305</v>
      </c>
      <c r="P897" s="28" t="s">
        <v>2306</v>
      </c>
      <c r="Q897" s="28" t="s">
        <v>2663</v>
      </c>
      <c r="R897" s="28" t="s">
        <v>2308</v>
      </c>
      <c r="S897" s="28" t="s">
        <v>2309</v>
      </c>
      <c r="T897" s="28" t="s">
        <v>2663</v>
      </c>
      <c r="U897" s="29" t="s">
        <v>2310</v>
      </c>
      <c r="V897" s="29" t="s">
        <v>2664</v>
      </c>
      <c r="W897" s="28" t="s">
        <v>2664</v>
      </c>
      <c r="X897" s="30">
        <v>43052</v>
      </c>
      <c r="Y897" s="28">
        <v>2017060093032</v>
      </c>
      <c r="Z897" s="28" t="s">
        <v>2664</v>
      </c>
      <c r="AA897" s="31">
        <f t="shared" si="17"/>
        <v>1</v>
      </c>
      <c r="AB897" s="29" t="s">
        <v>2325</v>
      </c>
      <c r="AC897" s="29" t="s">
        <v>425</v>
      </c>
      <c r="AD897" s="29" t="s">
        <v>48</v>
      </c>
      <c r="AE897" s="27" t="s">
        <v>2665</v>
      </c>
      <c r="AF897" s="28" t="s">
        <v>54</v>
      </c>
      <c r="AG897" s="27" t="s">
        <v>1708</v>
      </c>
    </row>
    <row r="898" spans="1:33" s="32" customFormat="1" ht="102" x14ac:dyDescent="0.25">
      <c r="A898" s="25" t="s">
        <v>2301</v>
      </c>
      <c r="B898" s="26">
        <v>50193000</v>
      </c>
      <c r="C898" s="27" t="s">
        <v>2666</v>
      </c>
      <c r="D898" s="27" t="s">
        <v>4383</v>
      </c>
      <c r="E898" s="26" t="s">
        <v>4401</v>
      </c>
      <c r="F898" s="35" t="s">
        <v>4522</v>
      </c>
      <c r="G898" s="38" t="s">
        <v>4525</v>
      </c>
      <c r="H898" s="36">
        <v>54631700</v>
      </c>
      <c r="I898" s="36">
        <v>54631700</v>
      </c>
      <c r="J898" s="28" t="s">
        <v>4424</v>
      </c>
      <c r="K898" s="28" t="s">
        <v>4425</v>
      </c>
      <c r="L898" s="27" t="s">
        <v>2303</v>
      </c>
      <c r="M898" s="27" t="s">
        <v>2304</v>
      </c>
      <c r="N898" s="27">
        <v>3835465</v>
      </c>
      <c r="O898" s="27" t="s">
        <v>2305</v>
      </c>
      <c r="P898" s="28" t="s">
        <v>2306</v>
      </c>
      <c r="Q898" s="28" t="s">
        <v>2663</v>
      </c>
      <c r="R898" s="28" t="s">
        <v>2308</v>
      </c>
      <c r="S898" s="28" t="s">
        <v>2309</v>
      </c>
      <c r="T898" s="28" t="s">
        <v>2663</v>
      </c>
      <c r="U898" s="29" t="s">
        <v>2310</v>
      </c>
      <c r="V898" s="29" t="s">
        <v>2667</v>
      </c>
      <c r="W898" s="28" t="s">
        <v>2667</v>
      </c>
      <c r="X898" s="30">
        <v>43052</v>
      </c>
      <c r="Y898" s="28">
        <v>2017060093032</v>
      </c>
      <c r="Z898" s="28" t="s">
        <v>2667</v>
      </c>
      <c r="AA898" s="31">
        <f t="shared" si="17"/>
        <v>1</v>
      </c>
      <c r="AB898" s="29" t="s">
        <v>2409</v>
      </c>
      <c r="AC898" s="29" t="s">
        <v>425</v>
      </c>
      <c r="AD898" s="29" t="s">
        <v>48</v>
      </c>
      <c r="AE898" s="27" t="s">
        <v>2665</v>
      </c>
      <c r="AF898" s="28" t="s">
        <v>54</v>
      </c>
      <c r="AG898" s="27" t="s">
        <v>1708</v>
      </c>
    </row>
    <row r="899" spans="1:33" s="32" customFormat="1" ht="89.25" x14ac:dyDescent="0.25">
      <c r="A899" s="25" t="s">
        <v>2301</v>
      </c>
      <c r="B899" s="26">
        <v>50193000</v>
      </c>
      <c r="C899" s="27" t="s">
        <v>2668</v>
      </c>
      <c r="D899" s="27" t="s">
        <v>4383</v>
      </c>
      <c r="E899" s="26" t="s">
        <v>4401</v>
      </c>
      <c r="F899" s="35" t="s">
        <v>4522</v>
      </c>
      <c r="G899" s="38" t="s">
        <v>4525</v>
      </c>
      <c r="H899" s="36">
        <v>29567500</v>
      </c>
      <c r="I899" s="36">
        <v>29567500</v>
      </c>
      <c r="J899" s="28" t="s">
        <v>4424</v>
      </c>
      <c r="K899" s="28" t="s">
        <v>4425</v>
      </c>
      <c r="L899" s="27" t="s">
        <v>2303</v>
      </c>
      <c r="M899" s="27" t="s">
        <v>2304</v>
      </c>
      <c r="N899" s="27">
        <v>3835465</v>
      </c>
      <c r="O899" s="27" t="s">
        <v>2305</v>
      </c>
      <c r="P899" s="28" t="s">
        <v>2306</v>
      </c>
      <c r="Q899" s="28" t="s">
        <v>2663</v>
      </c>
      <c r="R899" s="28" t="s">
        <v>2308</v>
      </c>
      <c r="S899" s="28" t="s">
        <v>2309</v>
      </c>
      <c r="T899" s="28" t="s">
        <v>2663</v>
      </c>
      <c r="U899" s="29" t="s">
        <v>2310</v>
      </c>
      <c r="V899" s="29" t="s">
        <v>2669</v>
      </c>
      <c r="W899" s="28" t="s">
        <v>2669</v>
      </c>
      <c r="X899" s="30">
        <v>43052</v>
      </c>
      <c r="Y899" s="28">
        <v>2017060093032</v>
      </c>
      <c r="Z899" s="28" t="s">
        <v>2669</v>
      </c>
      <c r="AA899" s="31">
        <f t="shared" si="17"/>
        <v>1</v>
      </c>
      <c r="AB899" s="29" t="s">
        <v>2457</v>
      </c>
      <c r="AC899" s="29" t="s">
        <v>425</v>
      </c>
      <c r="AD899" s="29" t="s">
        <v>48</v>
      </c>
      <c r="AE899" s="27" t="s">
        <v>2665</v>
      </c>
      <c r="AF899" s="28" t="s">
        <v>54</v>
      </c>
      <c r="AG899" s="27" t="s">
        <v>1708</v>
      </c>
    </row>
    <row r="900" spans="1:33" s="32" customFormat="1" ht="89.25" x14ac:dyDescent="0.25">
      <c r="A900" s="25" t="s">
        <v>2301</v>
      </c>
      <c r="B900" s="26">
        <v>50193000</v>
      </c>
      <c r="C900" s="27" t="s">
        <v>2670</v>
      </c>
      <c r="D900" s="27" t="s">
        <v>4383</v>
      </c>
      <c r="E900" s="26" t="s">
        <v>4401</v>
      </c>
      <c r="F900" s="35" t="s">
        <v>4522</v>
      </c>
      <c r="G900" s="38" t="s">
        <v>4525</v>
      </c>
      <c r="H900" s="36">
        <v>30942275</v>
      </c>
      <c r="I900" s="36">
        <v>30942275</v>
      </c>
      <c r="J900" s="28" t="s">
        <v>4424</v>
      </c>
      <c r="K900" s="28" t="s">
        <v>4425</v>
      </c>
      <c r="L900" s="27" t="s">
        <v>2303</v>
      </c>
      <c r="M900" s="27" t="s">
        <v>2304</v>
      </c>
      <c r="N900" s="27">
        <v>3835465</v>
      </c>
      <c r="O900" s="27" t="s">
        <v>2305</v>
      </c>
      <c r="P900" s="28" t="s">
        <v>2306</v>
      </c>
      <c r="Q900" s="28" t="s">
        <v>2663</v>
      </c>
      <c r="R900" s="28" t="s">
        <v>2308</v>
      </c>
      <c r="S900" s="28" t="s">
        <v>2309</v>
      </c>
      <c r="T900" s="28" t="s">
        <v>2663</v>
      </c>
      <c r="U900" s="29" t="s">
        <v>2310</v>
      </c>
      <c r="V900" s="29" t="s">
        <v>2671</v>
      </c>
      <c r="W900" s="28" t="s">
        <v>2671</v>
      </c>
      <c r="X900" s="30">
        <v>43052</v>
      </c>
      <c r="Y900" s="28">
        <v>2017060093032</v>
      </c>
      <c r="Z900" s="28" t="s">
        <v>2671</v>
      </c>
      <c r="AA900" s="31">
        <f t="shared" si="17"/>
        <v>1</v>
      </c>
      <c r="AB900" s="29" t="s">
        <v>2672</v>
      </c>
      <c r="AC900" s="29" t="s">
        <v>425</v>
      </c>
      <c r="AD900" s="29" t="s">
        <v>48</v>
      </c>
      <c r="AE900" s="27" t="s">
        <v>2665</v>
      </c>
      <c r="AF900" s="28" t="s">
        <v>54</v>
      </c>
      <c r="AG900" s="27" t="s">
        <v>1708</v>
      </c>
    </row>
    <row r="901" spans="1:33" s="32" customFormat="1" ht="78.75" x14ac:dyDescent="0.25">
      <c r="A901" s="25" t="s">
        <v>2301</v>
      </c>
      <c r="B901" s="26">
        <v>50193000</v>
      </c>
      <c r="C901" s="27" t="s">
        <v>2673</v>
      </c>
      <c r="D901" s="27" t="s">
        <v>4383</v>
      </c>
      <c r="E901" s="26" t="s">
        <v>4401</v>
      </c>
      <c r="F901" s="35" t="s">
        <v>4522</v>
      </c>
      <c r="G901" s="38" t="s">
        <v>4525</v>
      </c>
      <c r="H901" s="36">
        <v>19560200</v>
      </c>
      <c r="I901" s="36">
        <v>19560200</v>
      </c>
      <c r="J901" s="28" t="s">
        <v>4424</v>
      </c>
      <c r="K901" s="28" t="s">
        <v>4425</v>
      </c>
      <c r="L901" s="27" t="s">
        <v>2303</v>
      </c>
      <c r="M901" s="27" t="s">
        <v>2304</v>
      </c>
      <c r="N901" s="27">
        <v>3835465</v>
      </c>
      <c r="O901" s="27" t="s">
        <v>2305</v>
      </c>
      <c r="P901" s="28" t="s">
        <v>2306</v>
      </c>
      <c r="Q901" s="28" t="s">
        <v>2663</v>
      </c>
      <c r="R901" s="28" t="s">
        <v>2308</v>
      </c>
      <c r="S901" s="28" t="s">
        <v>2309</v>
      </c>
      <c r="T901" s="28" t="s">
        <v>2663</v>
      </c>
      <c r="U901" s="29" t="s">
        <v>2310</v>
      </c>
      <c r="V901" s="29" t="s">
        <v>2674</v>
      </c>
      <c r="W901" s="28" t="s">
        <v>2674</v>
      </c>
      <c r="X901" s="30">
        <v>43052</v>
      </c>
      <c r="Y901" s="28">
        <v>2017060093032</v>
      </c>
      <c r="Z901" s="28" t="s">
        <v>2674</v>
      </c>
      <c r="AA901" s="31">
        <f t="shared" si="17"/>
        <v>1</v>
      </c>
      <c r="AB901" s="29" t="s">
        <v>2532</v>
      </c>
      <c r="AC901" s="29" t="s">
        <v>425</v>
      </c>
      <c r="AD901" s="29" t="s">
        <v>48</v>
      </c>
      <c r="AE901" s="27" t="s">
        <v>2665</v>
      </c>
      <c r="AF901" s="28" t="s">
        <v>54</v>
      </c>
      <c r="AG901" s="27" t="s">
        <v>1708</v>
      </c>
    </row>
    <row r="902" spans="1:33" s="32" customFormat="1" ht="89.25" x14ac:dyDescent="0.25">
      <c r="A902" s="25" t="s">
        <v>2301</v>
      </c>
      <c r="B902" s="26">
        <v>50193000</v>
      </c>
      <c r="C902" s="27" t="s">
        <v>2675</v>
      </c>
      <c r="D902" s="27" t="s">
        <v>4383</v>
      </c>
      <c r="E902" s="26" t="s">
        <v>4401</v>
      </c>
      <c r="F902" s="35" t="s">
        <v>4522</v>
      </c>
      <c r="G902" s="38" t="s">
        <v>4525</v>
      </c>
      <c r="H902" s="36">
        <v>39018400</v>
      </c>
      <c r="I902" s="36">
        <v>39018400</v>
      </c>
      <c r="J902" s="28" t="s">
        <v>4424</v>
      </c>
      <c r="K902" s="28" t="s">
        <v>4425</v>
      </c>
      <c r="L902" s="27" t="s">
        <v>2303</v>
      </c>
      <c r="M902" s="27" t="s">
        <v>2304</v>
      </c>
      <c r="N902" s="27">
        <v>3835465</v>
      </c>
      <c r="O902" s="27" t="s">
        <v>2305</v>
      </c>
      <c r="P902" s="28" t="s">
        <v>2306</v>
      </c>
      <c r="Q902" s="28" t="s">
        <v>2663</v>
      </c>
      <c r="R902" s="28" t="s">
        <v>2308</v>
      </c>
      <c r="S902" s="28" t="s">
        <v>2309</v>
      </c>
      <c r="T902" s="28" t="s">
        <v>2663</v>
      </c>
      <c r="U902" s="29" t="s">
        <v>2310</v>
      </c>
      <c r="V902" s="29" t="s">
        <v>2676</v>
      </c>
      <c r="W902" s="28" t="s">
        <v>2676</v>
      </c>
      <c r="X902" s="30">
        <v>43052</v>
      </c>
      <c r="Y902" s="28">
        <v>2017060093032</v>
      </c>
      <c r="Z902" s="28" t="s">
        <v>2676</v>
      </c>
      <c r="AA902" s="31">
        <f t="shared" si="17"/>
        <v>1</v>
      </c>
      <c r="AB902" s="29" t="s">
        <v>2677</v>
      </c>
      <c r="AC902" s="29" t="s">
        <v>425</v>
      </c>
      <c r="AD902" s="29" t="s">
        <v>48</v>
      </c>
      <c r="AE902" s="27" t="s">
        <v>2665</v>
      </c>
      <c r="AF902" s="28" t="s">
        <v>54</v>
      </c>
      <c r="AG902" s="27" t="s">
        <v>1708</v>
      </c>
    </row>
    <row r="903" spans="1:33" s="32" customFormat="1" ht="89.25" x14ac:dyDescent="0.25">
      <c r="A903" s="25" t="s">
        <v>2301</v>
      </c>
      <c r="B903" s="26">
        <v>50193000</v>
      </c>
      <c r="C903" s="27" t="s">
        <v>2678</v>
      </c>
      <c r="D903" s="27" t="s">
        <v>4383</v>
      </c>
      <c r="E903" s="26" t="s">
        <v>4401</v>
      </c>
      <c r="F903" s="35" t="s">
        <v>4522</v>
      </c>
      <c r="G903" s="38" t="s">
        <v>4525</v>
      </c>
      <c r="H903" s="36">
        <v>176493500</v>
      </c>
      <c r="I903" s="36">
        <v>176493500</v>
      </c>
      <c r="J903" s="28" t="s">
        <v>4424</v>
      </c>
      <c r="K903" s="28" t="s">
        <v>4425</v>
      </c>
      <c r="L903" s="27" t="s">
        <v>2303</v>
      </c>
      <c r="M903" s="27" t="s">
        <v>2304</v>
      </c>
      <c r="N903" s="27">
        <v>3835465</v>
      </c>
      <c r="O903" s="27" t="s">
        <v>2305</v>
      </c>
      <c r="P903" s="28" t="s">
        <v>2306</v>
      </c>
      <c r="Q903" s="28" t="s">
        <v>2663</v>
      </c>
      <c r="R903" s="28" t="s">
        <v>2308</v>
      </c>
      <c r="S903" s="28" t="s">
        <v>2309</v>
      </c>
      <c r="T903" s="28" t="s">
        <v>2663</v>
      </c>
      <c r="U903" s="29" t="s">
        <v>2310</v>
      </c>
      <c r="V903" s="29" t="s">
        <v>2679</v>
      </c>
      <c r="W903" s="28" t="s">
        <v>2679</v>
      </c>
      <c r="X903" s="30">
        <v>43052</v>
      </c>
      <c r="Y903" s="28">
        <v>2017060093032</v>
      </c>
      <c r="Z903" s="28" t="s">
        <v>2679</v>
      </c>
      <c r="AA903" s="31">
        <f t="shared" si="17"/>
        <v>1</v>
      </c>
      <c r="AB903" s="29" t="s">
        <v>2680</v>
      </c>
      <c r="AC903" s="29" t="s">
        <v>425</v>
      </c>
      <c r="AD903" s="29" t="s">
        <v>48</v>
      </c>
      <c r="AE903" s="27" t="s">
        <v>2665</v>
      </c>
      <c r="AF903" s="28" t="s">
        <v>54</v>
      </c>
      <c r="AG903" s="27" t="s">
        <v>1708</v>
      </c>
    </row>
    <row r="904" spans="1:33" s="32" customFormat="1" ht="89.25" x14ac:dyDescent="0.25">
      <c r="A904" s="25" t="s">
        <v>2301</v>
      </c>
      <c r="B904" s="26">
        <v>50193000</v>
      </c>
      <c r="C904" s="27" t="s">
        <v>2681</v>
      </c>
      <c r="D904" s="27" t="s">
        <v>4383</v>
      </c>
      <c r="E904" s="26" t="s">
        <v>4401</v>
      </c>
      <c r="F904" s="35" t="s">
        <v>4522</v>
      </c>
      <c r="G904" s="38" t="s">
        <v>4525</v>
      </c>
      <c r="H904" s="36">
        <v>54157900</v>
      </c>
      <c r="I904" s="36">
        <v>54157900</v>
      </c>
      <c r="J904" s="28" t="s">
        <v>4424</v>
      </c>
      <c r="K904" s="28" t="s">
        <v>4425</v>
      </c>
      <c r="L904" s="27" t="s">
        <v>2303</v>
      </c>
      <c r="M904" s="27" t="s">
        <v>2304</v>
      </c>
      <c r="N904" s="27">
        <v>3835465</v>
      </c>
      <c r="O904" s="27" t="s">
        <v>2305</v>
      </c>
      <c r="P904" s="28" t="s">
        <v>2306</v>
      </c>
      <c r="Q904" s="28" t="s">
        <v>2663</v>
      </c>
      <c r="R904" s="28" t="s">
        <v>2308</v>
      </c>
      <c r="S904" s="28" t="s">
        <v>2309</v>
      </c>
      <c r="T904" s="28" t="s">
        <v>2663</v>
      </c>
      <c r="U904" s="29" t="s">
        <v>2310</v>
      </c>
      <c r="V904" s="29" t="s">
        <v>2682</v>
      </c>
      <c r="W904" s="28" t="s">
        <v>2682</v>
      </c>
      <c r="X904" s="30">
        <v>43052</v>
      </c>
      <c r="Y904" s="28">
        <v>2017060093032</v>
      </c>
      <c r="Z904" s="28" t="s">
        <v>2682</v>
      </c>
      <c r="AA904" s="31">
        <f t="shared" si="17"/>
        <v>1</v>
      </c>
      <c r="AB904" s="29" t="s">
        <v>2619</v>
      </c>
      <c r="AC904" s="29" t="s">
        <v>425</v>
      </c>
      <c r="AD904" s="29" t="s">
        <v>48</v>
      </c>
      <c r="AE904" s="27" t="s">
        <v>2665</v>
      </c>
      <c r="AF904" s="28" t="s">
        <v>54</v>
      </c>
      <c r="AG904" s="27" t="s">
        <v>1708</v>
      </c>
    </row>
    <row r="905" spans="1:33" s="32" customFormat="1" ht="89.25" x14ac:dyDescent="0.25">
      <c r="A905" s="25" t="s">
        <v>2301</v>
      </c>
      <c r="B905" s="26">
        <v>50193000</v>
      </c>
      <c r="C905" s="27" t="s">
        <v>2683</v>
      </c>
      <c r="D905" s="27" t="s">
        <v>4383</v>
      </c>
      <c r="E905" s="26" t="s">
        <v>4401</v>
      </c>
      <c r="F905" s="35" t="s">
        <v>4522</v>
      </c>
      <c r="G905" s="38" t="s">
        <v>4525</v>
      </c>
      <c r="H905" s="36">
        <v>100792000</v>
      </c>
      <c r="I905" s="36">
        <v>100792000</v>
      </c>
      <c r="J905" s="28" t="s">
        <v>4424</v>
      </c>
      <c r="K905" s="28" t="s">
        <v>4425</v>
      </c>
      <c r="L905" s="27" t="s">
        <v>2303</v>
      </c>
      <c r="M905" s="27" t="s">
        <v>2304</v>
      </c>
      <c r="N905" s="27">
        <v>3835465</v>
      </c>
      <c r="O905" s="27" t="s">
        <v>2305</v>
      </c>
      <c r="P905" s="28" t="s">
        <v>2306</v>
      </c>
      <c r="Q905" s="28" t="s">
        <v>2663</v>
      </c>
      <c r="R905" s="28" t="s">
        <v>2308</v>
      </c>
      <c r="S905" s="28" t="s">
        <v>2309</v>
      </c>
      <c r="T905" s="28" t="s">
        <v>2663</v>
      </c>
      <c r="U905" s="29" t="s">
        <v>2310</v>
      </c>
      <c r="V905" s="29" t="s">
        <v>2684</v>
      </c>
      <c r="W905" s="28" t="s">
        <v>2684</v>
      </c>
      <c r="X905" s="30">
        <v>43052</v>
      </c>
      <c r="Y905" s="28">
        <v>2017060093032</v>
      </c>
      <c r="Z905" s="28" t="s">
        <v>2684</v>
      </c>
      <c r="AA905" s="31">
        <f t="shared" si="17"/>
        <v>1</v>
      </c>
      <c r="AB905" s="29" t="s">
        <v>2622</v>
      </c>
      <c r="AC905" s="29" t="s">
        <v>425</v>
      </c>
      <c r="AD905" s="29" t="s">
        <v>48</v>
      </c>
      <c r="AE905" s="27" t="s">
        <v>2665</v>
      </c>
      <c r="AF905" s="28" t="s">
        <v>54</v>
      </c>
      <c r="AG905" s="27" t="s">
        <v>1708</v>
      </c>
    </row>
    <row r="906" spans="1:33" s="32" customFormat="1" ht="89.25" x14ac:dyDescent="0.25">
      <c r="A906" s="25" t="s">
        <v>2301</v>
      </c>
      <c r="B906" s="26">
        <v>50193000</v>
      </c>
      <c r="C906" s="27" t="s">
        <v>2685</v>
      </c>
      <c r="D906" s="27" t="s">
        <v>4383</v>
      </c>
      <c r="E906" s="26" t="s">
        <v>4401</v>
      </c>
      <c r="F906" s="35" t="s">
        <v>4522</v>
      </c>
      <c r="G906" s="38" t="s">
        <v>4525</v>
      </c>
      <c r="H906" s="36">
        <v>46190600</v>
      </c>
      <c r="I906" s="36">
        <v>46190600</v>
      </c>
      <c r="J906" s="28" t="s">
        <v>4424</v>
      </c>
      <c r="K906" s="28" t="s">
        <v>4425</v>
      </c>
      <c r="L906" s="27" t="s">
        <v>2303</v>
      </c>
      <c r="M906" s="27" t="s">
        <v>2304</v>
      </c>
      <c r="N906" s="27">
        <v>3835465</v>
      </c>
      <c r="O906" s="27" t="s">
        <v>2305</v>
      </c>
      <c r="P906" s="28" t="s">
        <v>2306</v>
      </c>
      <c r="Q906" s="28" t="s">
        <v>2663</v>
      </c>
      <c r="R906" s="28" t="s">
        <v>2308</v>
      </c>
      <c r="S906" s="28" t="s">
        <v>2309</v>
      </c>
      <c r="T906" s="28" t="s">
        <v>2663</v>
      </c>
      <c r="U906" s="29" t="s">
        <v>2310</v>
      </c>
      <c r="V906" s="29" t="s">
        <v>2686</v>
      </c>
      <c r="W906" s="28" t="s">
        <v>2686</v>
      </c>
      <c r="X906" s="30">
        <v>43052</v>
      </c>
      <c r="Y906" s="28">
        <v>2017060093032</v>
      </c>
      <c r="Z906" s="28" t="s">
        <v>2686</v>
      </c>
      <c r="AA906" s="31">
        <f t="shared" si="17"/>
        <v>1</v>
      </c>
      <c r="AB906" s="29" t="s">
        <v>2687</v>
      </c>
      <c r="AC906" s="29" t="s">
        <v>425</v>
      </c>
      <c r="AD906" s="29" t="s">
        <v>48</v>
      </c>
      <c r="AE906" s="27" t="s">
        <v>2665</v>
      </c>
      <c r="AF906" s="28" t="s">
        <v>54</v>
      </c>
      <c r="AG906" s="27" t="s">
        <v>1708</v>
      </c>
    </row>
    <row r="907" spans="1:33" s="32" customFormat="1" ht="102" x14ac:dyDescent="0.25">
      <c r="A907" s="25" t="s">
        <v>2301</v>
      </c>
      <c r="B907" s="26">
        <v>50193000</v>
      </c>
      <c r="C907" s="27" t="s">
        <v>2688</v>
      </c>
      <c r="D907" s="27" t="s">
        <v>4383</v>
      </c>
      <c r="E907" s="26" t="s">
        <v>4401</v>
      </c>
      <c r="F907" s="35" t="s">
        <v>4522</v>
      </c>
      <c r="G907" s="38" t="s">
        <v>4525</v>
      </c>
      <c r="H907" s="36">
        <v>59397300</v>
      </c>
      <c r="I907" s="36">
        <v>59397300</v>
      </c>
      <c r="J907" s="28" t="s">
        <v>4424</v>
      </c>
      <c r="K907" s="28" t="s">
        <v>4425</v>
      </c>
      <c r="L907" s="27" t="s">
        <v>2303</v>
      </c>
      <c r="M907" s="27" t="s">
        <v>2304</v>
      </c>
      <c r="N907" s="27">
        <v>3835465</v>
      </c>
      <c r="O907" s="27" t="s">
        <v>2305</v>
      </c>
      <c r="P907" s="28" t="s">
        <v>2306</v>
      </c>
      <c r="Q907" s="28" t="s">
        <v>2663</v>
      </c>
      <c r="R907" s="28" t="s">
        <v>2308</v>
      </c>
      <c r="S907" s="28" t="s">
        <v>2309</v>
      </c>
      <c r="T907" s="28" t="s">
        <v>2663</v>
      </c>
      <c r="U907" s="29" t="s">
        <v>2310</v>
      </c>
      <c r="V907" s="29" t="s">
        <v>2689</v>
      </c>
      <c r="W907" s="28" t="s">
        <v>2689</v>
      </c>
      <c r="X907" s="30">
        <v>43052</v>
      </c>
      <c r="Y907" s="28">
        <v>2017060093032</v>
      </c>
      <c r="Z907" s="28" t="s">
        <v>2689</v>
      </c>
      <c r="AA907" s="31">
        <f t="shared" si="17"/>
        <v>1</v>
      </c>
      <c r="AB907" s="29" t="s">
        <v>2646</v>
      </c>
      <c r="AC907" s="29" t="s">
        <v>425</v>
      </c>
      <c r="AD907" s="29" t="s">
        <v>48</v>
      </c>
      <c r="AE907" s="27" t="s">
        <v>2665</v>
      </c>
      <c r="AF907" s="28" t="s">
        <v>54</v>
      </c>
      <c r="AG907" s="27" t="s">
        <v>1708</v>
      </c>
    </row>
    <row r="908" spans="1:33" s="32" customFormat="1" ht="89.25" x14ac:dyDescent="0.25">
      <c r="A908" s="25" t="s">
        <v>2301</v>
      </c>
      <c r="B908" s="26">
        <v>50193000</v>
      </c>
      <c r="C908" s="27" t="s">
        <v>2690</v>
      </c>
      <c r="D908" s="27" t="s">
        <v>4383</v>
      </c>
      <c r="E908" s="26" t="s">
        <v>4401</v>
      </c>
      <c r="F908" s="35" t="s">
        <v>4522</v>
      </c>
      <c r="G908" s="38" t="s">
        <v>4525</v>
      </c>
      <c r="H908" s="36">
        <v>256362000</v>
      </c>
      <c r="I908" s="36">
        <v>256362000</v>
      </c>
      <c r="J908" s="28" t="s">
        <v>4424</v>
      </c>
      <c r="K908" s="28" t="s">
        <v>4425</v>
      </c>
      <c r="L908" s="27" t="s">
        <v>2303</v>
      </c>
      <c r="M908" s="27" t="s">
        <v>2304</v>
      </c>
      <c r="N908" s="27">
        <v>3835465</v>
      </c>
      <c r="O908" s="27" t="s">
        <v>2305</v>
      </c>
      <c r="P908" s="28" t="s">
        <v>2306</v>
      </c>
      <c r="Q908" s="28" t="s">
        <v>2663</v>
      </c>
      <c r="R908" s="28" t="s">
        <v>2308</v>
      </c>
      <c r="S908" s="28" t="s">
        <v>2309</v>
      </c>
      <c r="T908" s="28" t="s">
        <v>2663</v>
      </c>
      <c r="U908" s="29" t="s">
        <v>2310</v>
      </c>
      <c r="V908" s="29" t="s">
        <v>2691</v>
      </c>
      <c r="W908" s="28" t="s">
        <v>2691</v>
      </c>
      <c r="X908" s="30">
        <v>43052</v>
      </c>
      <c r="Y908" s="28">
        <v>2017060093032</v>
      </c>
      <c r="Z908" s="28" t="s">
        <v>2691</v>
      </c>
      <c r="AA908" s="31">
        <f t="shared" si="17"/>
        <v>1</v>
      </c>
      <c r="AB908" s="29" t="s">
        <v>2652</v>
      </c>
      <c r="AC908" s="29" t="s">
        <v>425</v>
      </c>
      <c r="AD908" s="29" t="s">
        <v>48</v>
      </c>
      <c r="AE908" s="27" t="s">
        <v>2665</v>
      </c>
      <c r="AF908" s="28" t="s">
        <v>54</v>
      </c>
      <c r="AG908" s="27" t="s">
        <v>1708</v>
      </c>
    </row>
    <row r="909" spans="1:33" s="32" customFormat="1" ht="63.75" x14ac:dyDescent="0.25">
      <c r="A909" s="25" t="s">
        <v>2301</v>
      </c>
      <c r="B909" s="26">
        <v>85151603</v>
      </c>
      <c r="C909" s="27" t="s">
        <v>2692</v>
      </c>
      <c r="D909" s="27" t="s">
        <v>4383</v>
      </c>
      <c r="E909" s="26" t="s">
        <v>4401</v>
      </c>
      <c r="F909" s="35" t="s">
        <v>4522</v>
      </c>
      <c r="G909" s="38" t="s">
        <v>4525</v>
      </c>
      <c r="H909" s="36">
        <v>118817520</v>
      </c>
      <c r="I909" s="36">
        <v>118817520</v>
      </c>
      <c r="J909" s="28" t="s">
        <v>4424</v>
      </c>
      <c r="K909" s="28" t="s">
        <v>4425</v>
      </c>
      <c r="L909" s="27" t="s">
        <v>2303</v>
      </c>
      <c r="M909" s="27" t="s">
        <v>2304</v>
      </c>
      <c r="N909" s="27">
        <v>3835465</v>
      </c>
      <c r="O909" s="27" t="s">
        <v>2305</v>
      </c>
      <c r="P909" s="28" t="s">
        <v>2306</v>
      </c>
      <c r="Q909" s="28" t="s">
        <v>2693</v>
      </c>
      <c r="R909" s="28" t="s">
        <v>2694</v>
      </c>
      <c r="S909" s="28" t="s">
        <v>2695</v>
      </c>
      <c r="T909" s="28" t="s">
        <v>2693</v>
      </c>
      <c r="U909" s="29" t="s">
        <v>2696</v>
      </c>
      <c r="V909" s="29">
        <v>7927</v>
      </c>
      <c r="W909" s="28">
        <v>7927</v>
      </c>
      <c r="X909" s="30">
        <v>43048</v>
      </c>
      <c r="Y909" s="28">
        <v>2017060093032</v>
      </c>
      <c r="Z909" s="28">
        <v>4600007771</v>
      </c>
      <c r="AA909" s="31">
        <f t="shared" ref="AA909:AA972" si="18">+IF(AND(W909="",X909="",Y909="",Z909=""),"",IF(AND(W909&lt;&gt;"",X909="",Y909="",Z909=""),0%,IF(AND(W909&lt;&gt;"",X909&lt;&gt;"",Y909="",Z909=""),33%,IF(AND(W909&lt;&gt;"",X909&lt;&gt;"",Y909&lt;&gt;"",Z909=""),66%,IF(AND(W909&lt;&gt;"",X909&lt;&gt;"",Y909&lt;&gt;"",Z909&lt;&gt;""),100%,"Información incompleta")))))</f>
        <v>1</v>
      </c>
      <c r="AB909" s="29" t="s">
        <v>2646</v>
      </c>
      <c r="AC909" s="29" t="s">
        <v>425</v>
      </c>
      <c r="AD909" s="29" t="s">
        <v>48</v>
      </c>
      <c r="AE909" s="27" t="s">
        <v>2697</v>
      </c>
      <c r="AF909" s="28" t="s">
        <v>54</v>
      </c>
      <c r="AG909" s="27" t="s">
        <v>1708</v>
      </c>
    </row>
    <row r="910" spans="1:33" s="32" customFormat="1" ht="63.75" x14ac:dyDescent="0.25">
      <c r="A910" s="25" t="s">
        <v>2301</v>
      </c>
      <c r="B910" s="26">
        <v>85151603</v>
      </c>
      <c r="C910" s="27" t="s">
        <v>2698</v>
      </c>
      <c r="D910" s="27" t="s">
        <v>4383</v>
      </c>
      <c r="E910" s="26" t="s">
        <v>4401</v>
      </c>
      <c r="F910" s="35" t="s">
        <v>4522</v>
      </c>
      <c r="G910" s="38" t="s">
        <v>4525</v>
      </c>
      <c r="H910" s="36">
        <v>119381264</v>
      </c>
      <c r="I910" s="36">
        <v>119381264</v>
      </c>
      <c r="J910" s="28" t="s">
        <v>4424</v>
      </c>
      <c r="K910" s="28" t="s">
        <v>4425</v>
      </c>
      <c r="L910" s="27" t="s">
        <v>2303</v>
      </c>
      <c r="M910" s="27" t="s">
        <v>2304</v>
      </c>
      <c r="N910" s="27">
        <v>3835465</v>
      </c>
      <c r="O910" s="27" t="s">
        <v>2305</v>
      </c>
      <c r="P910" s="28" t="s">
        <v>2306</v>
      </c>
      <c r="Q910" s="28" t="s">
        <v>2693</v>
      </c>
      <c r="R910" s="28" t="s">
        <v>2694</v>
      </c>
      <c r="S910" s="28" t="s">
        <v>2695</v>
      </c>
      <c r="T910" s="28" t="s">
        <v>2693</v>
      </c>
      <c r="U910" s="29" t="s">
        <v>2696</v>
      </c>
      <c r="V910" s="29">
        <v>7928</v>
      </c>
      <c r="W910" s="28">
        <v>7928</v>
      </c>
      <c r="X910" s="30">
        <v>43048</v>
      </c>
      <c r="Y910" s="28">
        <v>2017060093032</v>
      </c>
      <c r="Z910" s="28">
        <v>4600007781</v>
      </c>
      <c r="AA910" s="31">
        <f t="shared" si="18"/>
        <v>1</v>
      </c>
      <c r="AB910" s="29" t="s">
        <v>2699</v>
      </c>
      <c r="AC910" s="29" t="s">
        <v>425</v>
      </c>
      <c r="AD910" s="29" t="s">
        <v>48</v>
      </c>
      <c r="AE910" s="27" t="s">
        <v>2697</v>
      </c>
      <c r="AF910" s="28" t="s">
        <v>54</v>
      </c>
      <c r="AG910" s="27" t="s">
        <v>1708</v>
      </c>
    </row>
    <row r="911" spans="1:33" s="32" customFormat="1" ht="63.75" x14ac:dyDescent="0.25">
      <c r="A911" s="25" t="s">
        <v>2301</v>
      </c>
      <c r="B911" s="26">
        <v>85151603</v>
      </c>
      <c r="C911" s="27" t="s">
        <v>2700</v>
      </c>
      <c r="D911" s="27" t="s">
        <v>4383</v>
      </c>
      <c r="E911" s="26" t="s">
        <v>4401</v>
      </c>
      <c r="F911" s="35" t="s">
        <v>4522</v>
      </c>
      <c r="G911" s="38" t="s">
        <v>4525</v>
      </c>
      <c r="H911" s="36">
        <v>68050000</v>
      </c>
      <c r="I911" s="36">
        <v>68050000</v>
      </c>
      <c r="J911" s="28" t="s">
        <v>4424</v>
      </c>
      <c r="K911" s="28" t="s">
        <v>4425</v>
      </c>
      <c r="L911" s="27" t="s">
        <v>2303</v>
      </c>
      <c r="M911" s="27" t="s">
        <v>2304</v>
      </c>
      <c r="N911" s="27">
        <v>3835465</v>
      </c>
      <c r="O911" s="27" t="s">
        <v>2305</v>
      </c>
      <c r="P911" s="28" t="s">
        <v>2306</v>
      </c>
      <c r="Q911" s="28" t="s">
        <v>2693</v>
      </c>
      <c r="R911" s="28" t="s">
        <v>2694</v>
      </c>
      <c r="S911" s="28" t="s">
        <v>2695</v>
      </c>
      <c r="T911" s="28" t="s">
        <v>2693</v>
      </c>
      <c r="U911" s="29" t="s">
        <v>2696</v>
      </c>
      <c r="V911" s="29">
        <v>7925</v>
      </c>
      <c r="W911" s="28">
        <v>7925</v>
      </c>
      <c r="X911" s="30">
        <v>43048</v>
      </c>
      <c r="Y911" s="28">
        <v>2017060093032</v>
      </c>
      <c r="Z911" s="28">
        <v>4600007786</v>
      </c>
      <c r="AA911" s="31">
        <f t="shared" si="18"/>
        <v>1</v>
      </c>
      <c r="AB911" s="29" t="s">
        <v>2616</v>
      </c>
      <c r="AC911" s="29" t="s">
        <v>425</v>
      </c>
      <c r="AD911" s="29" t="s">
        <v>48</v>
      </c>
      <c r="AE911" s="27" t="s">
        <v>2697</v>
      </c>
      <c r="AF911" s="28" t="s">
        <v>54</v>
      </c>
      <c r="AG911" s="27" t="s">
        <v>1708</v>
      </c>
    </row>
    <row r="912" spans="1:33" s="32" customFormat="1" ht="63.75" x14ac:dyDescent="0.25">
      <c r="A912" s="25" t="s">
        <v>2301</v>
      </c>
      <c r="B912" s="26">
        <v>85151603</v>
      </c>
      <c r="C912" s="27" t="s">
        <v>2701</v>
      </c>
      <c r="D912" s="27" t="s">
        <v>4383</v>
      </c>
      <c r="E912" s="26" t="s">
        <v>4401</v>
      </c>
      <c r="F912" s="35" t="s">
        <v>4522</v>
      </c>
      <c r="G912" s="38" t="s">
        <v>4525</v>
      </c>
      <c r="H912" s="36">
        <v>133200048</v>
      </c>
      <c r="I912" s="36">
        <v>133200048</v>
      </c>
      <c r="J912" s="28" t="s">
        <v>4424</v>
      </c>
      <c r="K912" s="28" t="s">
        <v>4425</v>
      </c>
      <c r="L912" s="27" t="s">
        <v>2303</v>
      </c>
      <c r="M912" s="27" t="s">
        <v>2304</v>
      </c>
      <c r="N912" s="27">
        <v>3835465</v>
      </c>
      <c r="O912" s="27" t="s">
        <v>2305</v>
      </c>
      <c r="P912" s="28" t="s">
        <v>2306</v>
      </c>
      <c r="Q912" s="28" t="s">
        <v>2693</v>
      </c>
      <c r="R912" s="28" t="s">
        <v>2694</v>
      </c>
      <c r="S912" s="28" t="s">
        <v>2695</v>
      </c>
      <c r="T912" s="28" t="s">
        <v>2693</v>
      </c>
      <c r="U912" s="29" t="s">
        <v>2696</v>
      </c>
      <c r="V912" s="29">
        <v>7924</v>
      </c>
      <c r="W912" s="28">
        <v>7924</v>
      </c>
      <c r="X912" s="30">
        <v>43048</v>
      </c>
      <c r="Y912" s="28">
        <v>2017060093032</v>
      </c>
      <c r="Z912" s="28">
        <v>4600007827</v>
      </c>
      <c r="AA912" s="31">
        <f t="shared" si="18"/>
        <v>1</v>
      </c>
      <c r="AB912" s="29" t="s">
        <v>2702</v>
      </c>
      <c r="AC912" s="29" t="s">
        <v>425</v>
      </c>
      <c r="AD912" s="29" t="s">
        <v>48</v>
      </c>
      <c r="AE912" s="27" t="s">
        <v>2697</v>
      </c>
      <c r="AF912" s="28" t="s">
        <v>54</v>
      </c>
      <c r="AG912" s="27" t="s">
        <v>1708</v>
      </c>
    </row>
    <row r="913" spans="1:33" s="32" customFormat="1" ht="63.75" x14ac:dyDescent="0.25">
      <c r="A913" s="25" t="s">
        <v>2301</v>
      </c>
      <c r="B913" s="26">
        <v>85151603</v>
      </c>
      <c r="C913" s="27" t="s">
        <v>2703</v>
      </c>
      <c r="D913" s="27" t="s">
        <v>4383</v>
      </c>
      <c r="E913" s="26" t="s">
        <v>4398</v>
      </c>
      <c r="F913" s="35" t="s">
        <v>4522</v>
      </c>
      <c r="G913" s="38" t="s">
        <v>4525</v>
      </c>
      <c r="H913" s="36">
        <v>98225616</v>
      </c>
      <c r="I913" s="36">
        <v>98225616</v>
      </c>
      <c r="J913" s="28" t="s">
        <v>4424</v>
      </c>
      <c r="K913" s="28" t="s">
        <v>4425</v>
      </c>
      <c r="L913" s="27" t="s">
        <v>2303</v>
      </c>
      <c r="M913" s="27" t="s">
        <v>2304</v>
      </c>
      <c r="N913" s="27">
        <v>3835465</v>
      </c>
      <c r="O913" s="27" t="s">
        <v>2305</v>
      </c>
      <c r="P913" s="28" t="s">
        <v>2306</v>
      </c>
      <c r="Q913" s="28" t="s">
        <v>2693</v>
      </c>
      <c r="R913" s="28" t="s">
        <v>2694</v>
      </c>
      <c r="S913" s="28" t="s">
        <v>2695</v>
      </c>
      <c r="T913" s="28" t="s">
        <v>2693</v>
      </c>
      <c r="U913" s="29" t="s">
        <v>2696</v>
      </c>
      <c r="V913" s="29">
        <v>7923</v>
      </c>
      <c r="W913" s="28">
        <v>7923</v>
      </c>
      <c r="X913" s="30">
        <v>43048</v>
      </c>
      <c r="Y913" s="28">
        <v>2017060093032</v>
      </c>
      <c r="Z913" s="28">
        <v>4600007817</v>
      </c>
      <c r="AA913" s="31">
        <f t="shared" si="18"/>
        <v>1</v>
      </c>
      <c r="AB913" s="29" t="s">
        <v>2604</v>
      </c>
      <c r="AC913" s="29" t="s">
        <v>425</v>
      </c>
      <c r="AD913" s="29" t="s">
        <v>48</v>
      </c>
      <c r="AE913" s="27" t="s">
        <v>2697</v>
      </c>
      <c r="AF913" s="28" t="s">
        <v>54</v>
      </c>
      <c r="AG913" s="27" t="s">
        <v>1708</v>
      </c>
    </row>
    <row r="914" spans="1:33" s="32" customFormat="1" ht="127.5" x14ac:dyDescent="0.25">
      <c r="A914" s="25" t="s">
        <v>2301</v>
      </c>
      <c r="B914" s="26">
        <v>80801015</v>
      </c>
      <c r="C914" s="27" t="s">
        <v>2704</v>
      </c>
      <c r="D914" s="27" t="s">
        <v>4383</v>
      </c>
      <c r="E914" s="26" t="s">
        <v>4403</v>
      </c>
      <c r="F914" s="35" t="s">
        <v>4522</v>
      </c>
      <c r="G914" s="38" t="s">
        <v>4525</v>
      </c>
      <c r="H914" s="36">
        <v>1099581129</v>
      </c>
      <c r="I914" s="36">
        <v>1099581129</v>
      </c>
      <c r="J914" s="28" t="s">
        <v>4424</v>
      </c>
      <c r="K914" s="28" t="s">
        <v>4425</v>
      </c>
      <c r="L914" s="27" t="s">
        <v>2303</v>
      </c>
      <c r="M914" s="27" t="s">
        <v>2304</v>
      </c>
      <c r="N914" s="27">
        <v>3835465</v>
      </c>
      <c r="O914" s="27" t="s">
        <v>2305</v>
      </c>
      <c r="P914" s="28" t="s">
        <v>2306</v>
      </c>
      <c r="Q914" s="28" t="s">
        <v>2705</v>
      </c>
      <c r="R914" s="28" t="s">
        <v>2706</v>
      </c>
      <c r="S914" s="28">
        <v>20158001</v>
      </c>
      <c r="T914" s="28" t="s">
        <v>2707</v>
      </c>
      <c r="U914" s="29" t="s">
        <v>2708</v>
      </c>
      <c r="V914" s="29" t="s">
        <v>2709</v>
      </c>
      <c r="W914" s="28" t="s">
        <v>2709</v>
      </c>
      <c r="X914" s="30">
        <v>43053</v>
      </c>
      <c r="Y914" s="28">
        <v>2017060093032</v>
      </c>
      <c r="Z914" s="28" t="s">
        <v>2709</v>
      </c>
      <c r="AA914" s="31">
        <f t="shared" si="18"/>
        <v>1</v>
      </c>
      <c r="AB914" s="29" t="s">
        <v>2710</v>
      </c>
      <c r="AC914" s="29" t="s">
        <v>2711</v>
      </c>
      <c r="AD914" s="29" t="s">
        <v>2712</v>
      </c>
      <c r="AE914" s="27" t="s">
        <v>2713</v>
      </c>
      <c r="AF914" s="28" t="s">
        <v>54</v>
      </c>
      <c r="AG914" s="27" t="s">
        <v>1708</v>
      </c>
    </row>
    <row r="915" spans="1:33" s="32" customFormat="1" ht="76.5" x14ac:dyDescent="0.25">
      <c r="A915" s="25" t="s">
        <v>2301</v>
      </c>
      <c r="B915" s="26">
        <v>80161500</v>
      </c>
      <c r="C915" s="27" t="s">
        <v>2714</v>
      </c>
      <c r="D915" s="27" t="s">
        <v>4383</v>
      </c>
      <c r="E915" s="26" t="s">
        <v>4400</v>
      </c>
      <c r="F915" s="35" t="s">
        <v>4522</v>
      </c>
      <c r="G915" s="38" t="s">
        <v>4525</v>
      </c>
      <c r="H915" s="36">
        <v>2509158203</v>
      </c>
      <c r="I915" s="36">
        <v>2509158203</v>
      </c>
      <c r="J915" s="28" t="s">
        <v>4424</v>
      </c>
      <c r="K915" s="28" t="s">
        <v>4425</v>
      </c>
      <c r="L915" s="27" t="s">
        <v>2303</v>
      </c>
      <c r="M915" s="27" t="s">
        <v>2304</v>
      </c>
      <c r="N915" s="27">
        <v>3835465</v>
      </c>
      <c r="O915" s="27" t="s">
        <v>2305</v>
      </c>
      <c r="P915" s="28" t="s">
        <v>2306</v>
      </c>
      <c r="Q915" s="28" t="s">
        <v>2715</v>
      </c>
      <c r="R915" s="28" t="s">
        <v>2716</v>
      </c>
      <c r="S915" s="28" t="s">
        <v>2309</v>
      </c>
      <c r="T915" s="28" t="s">
        <v>2717</v>
      </c>
      <c r="U915" s="29" t="s">
        <v>2718</v>
      </c>
      <c r="V915" s="29" t="s">
        <v>2719</v>
      </c>
      <c r="W915" s="28" t="s">
        <v>2719</v>
      </c>
      <c r="X915" s="30">
        <v>43053</v>
      </c>
      <c r="Y915" s="28">
        <v>2017060093032</v>
      </c>
      <c r="Z915" s="28" t="s">
        <v>2719</v>
      </c>
      <c r="AA915" s="31">
        <f t="shared" si="18"/>
        <v>1</v>
      </c>
      <c r="AB915" s="29" t="s">
        <v>2720</v>
      </c>
      <c r="AC915" s="29" t="s">
        <v>2711</v>
      </c>
      <c r="AD915" s="29" t="s">
        <v>2712</v>
      </c>
      <c r="AE915" s="27" t="s">
        <v>2721</v>
      </c>
      <c r="AF915" s="28" t="s">
        <v>54</v>
      </c>
      <c r="AG915" s="27" t="s">
        <v>1708</v>
      </c>
    </row>
    <row r="916" spans="1:33" s="32" customFormat="1" ht="51" x14ac:dyDescent="0.25">
      <c r="A916" s="25" t="s">
        <v>2722</v>
      </c>
      <c r="B916" s="26">
        <v>77101704</v>
      </c>
      <c r="C916" s="27" t="s">
        <v>2723</v>
      </c>
      <c r="D916" s="27" t="s">
        <v>4389</v>
      </c>
      <c r="E916" s="26" t="s">
        <v>4400</v>
      </c>
      <c r="F916" s="35" t="s">
        <v>4520</v>
      </c>
      <c r="G916" s="38" t="s">
        <v>4525</v>
      </c>
      <c r="H916" s="36">
        <v>50000000</v>
      </c>
      <c r="I916" s="36">
        <v>50000000</v>
      </c>
      <c r="J916" s="28" t="s">
        <v>4423</v>
      </c>
      <c r="K916" s="28" t="s">
        <v>48</v>
      </c>
      <c r="L916" s="27" t="s">
        <v>2724</v>
      </c>
      <c r="M916" s="27" t="s">
        <v>1103</v>
      </c>
      <c r="N916" s="27" t="s">
        <v>2725</v>
      </c>
      <c r="O916" s="27" t="s">
        <v>2726</v>
      </c>
      <c r="P916" s="28" t="s">
        <v>2727</v>
      </c>
      <c r="Q916" s="28" t="s">
        <v>2728</v>
      </c>
      <c r="R916" s="28" t="s">
        <v>2729</v>
      </c>
      <c r="S916" s="28" t="s">
        <v>2730</v>
      </c>
      <c r="T916" s="28">
        <v>34010103</v>
      </c>
      <c r="U916" s="29" t="s">
        <v>2731</v>
      </c>
      <c r="V916" s="29"/>
      <c r="W916" s="28"/>
      <c r="X916" s="30"/>
      <c r="Y916" s="28"/>
      <c r="Z916" s="28"/>
      <c r="AA916" s="31" t="str">
        <f t="shared" si="18"/>
        <v/>
      </c>
      <c r="AB916" s="29"/>
      <c r="AC916" s="29"/>
      <c r="AD916" s="29"/>
      <c r="AE916" s="27" t="s">
        <v>2732</v>
      </c>
      <c r="AF916" s="28" t="s">
        <v>2733</v>
      </c>
      <c r="AG916" s="27" t="s">
        <v>2023</v>
      </c>
    </row>
    <row r="917" spans="1:33" s="32" customFormat="1" ht="51" x14ac:dyDescent="0.25">
      <c r="A917" s="25" t="s">
        <v>2722</v>
      </c>
      <c r="B917" s="26">
        <v>77101704</v>
      </c>
      <c r="C917" s="27" t="s">
        <v>2734</v>
      </c>
      <c r="D917" s="27" t="s">
        <v>4389</v>
      </c>
      <c r="E917" s="26" t="s">
        <v>4398</v>
      </c>
      <c r="F917" s="35" t="s">
        <v>4520</v>
      </c>
      <c r="G917" s="38" t="s">
        <v>4525</v>
      </c>
      <c r="H917" s="36">
        <v>200000000</v>
      </c>
      <c r="I917" s="36">
        <v>200000000</v>
      </c>
      <c r="J917" s="28" t="s">
        <v>4423</v>
      </c>
      <c r="K917" s="28" t="s">
        <v>48</v>
      </c>
      <c r="L917" s="27" t="s">
        <v>2724</v>
      </c>
      <c r="M917" s="27" t="s">
        <v>1103</v>
      </c>
      <c r="N917" s="27" t="s">
        <v>2725</v>
      </c>
      <c r="O917" s="27" t="s">
        <v>2726</v>
      </c>
      <c r="P917" s="28" t="s">
        <v>2727</v>
      </c>
      <c r="Q917" s="28" t="s">
        <v>2728</v>
      </c>
      <c r="R917" s="28" t="s">
        <v>2729</v>
      </c>
      <c r="S917" s="28" t="s">
        <v>2730</v>
      </c>
      <c r="T917" s="28">
        <v>34010103</v>
      </c>
      <c r="U917" s="29" t="s">
        <v>2731</v>
      </c>
      <c r="V917" s="29"/>
      <c r="W917" s="28"/>
      <c r="X917" s="30"/>
      <c r="Y917" s="28"/>
      <c r="Z917" s="28"/>
      <c r="AA917" s="31" t="str">
        <f t="shared" si="18"/>
        <v/>
      </c>
      <c r="AB917" s="29"/>
      <c r="AC917" s="29"/>
      <c r="AD917" s="29"/>
      <c r="AE917" s="27" t="s">
        <v>2732</v>
      </c>
      <c r="AF917" s="28" t="s">
        <v>2733</v>
      </c>
      <c r="AG917" s="27" t="s">
        <v>2023</v>
      </c>
    </row>
    <row r="918" spans="1:33" s="32" customFormat="1" ht="51" x14ac:dyDescent="0.25">
      <c r="A918" s="25" t="s">
        <v>2722</v>
      </c>
      <c r="B918" s="26">
        <v>77101604</v>
      </c>
      <c r="C918" s="27" t="s">
        <v>2735</v>
      </c>
      <c r="D918" s="27" t="s">
        <v>4388</v>
      </c>
      <c r="E918" s="26" t="s">
        <v>4398</v>
      </c>
      <c r="F918" s="35" t="s">
        <v>4520</v>
      </c>
      <c r="G918" s="38" t="s">
        <v>4525</v>
      </c>
      <c r="H918" s="36">
        <v>12024805447</v>
      </c>
      <c r="I918" s="36">
        <v>12024805447</v>
      </c>
      <c r="J918" s="28" t="s">
        <v>4423</v>
      </c>
      <c r="K918" s="28" t="s">
        <v>48</v>
      </c>
      <c r="L918" s="27" t="s">
        <v>2724</v>
      </c>
      <c r="M918" s="27" t="s">
        <v>1103</v>
      </c>
      <c r="N918" s="27" t="s">
        <v>2725</v>
      </c>
      <c r="O918" s="27" t="s">
        <v>2726</v>
      </c>
      <c r="P918" s="28" t="s">
        <v>2736</v>
      </c>
      <c r="Q918" s="28" t="s">
        <v>2737</v>
      </c>
      <c r="R918" s="28" t="s">
        <v>2738</v>
      </c>
      <c r="S918" s="28" t="s">
        <v>2739</v>
      </c>
      <c r="T918" s="28">
        <v>34020104</v>
      </c>
      <c r="U918" s="29" t="s">
        <v>2740</v>
      </c>
      <c r="V918" s="29"/>
      <c r="W918" s="28"/>
      <c r="X918" s="30"/>
      <c r="Y918" s="28"/>
      <c r="Z918" s="28"/>
      <c r="AA918" s="31" t="str">
        <f t="shared" si="18"/>
        <v/>
      </c>
      <c r="AB918" s="29"/>
      <c r="AC918" s="29"/>
      <c r="AD918" s="29"/>
      <c r="AE918" s="27" t="s">
        <v>2741</v>
      </c>
      <c r="AF918" s="28" t="s">
        <v>2733</v>
      </c>
      <c r="AG918" s="27" t="s">
        <v>2023</v>
      </c>
    </row>
    <row r="919" spans="1:33" s="32" customFormat="1" ht="76.5" x14ac:dyDescent="0.25">
      <c r="A919" s="25" t="s">
        <v>2722</v>
      </c>
      <c r="B919" s="26">
        <v>77101604</v>
      </c>
      <c r="C919" s="27" t="s">
        <v>2742</v>
      </c>
      <c r="D919" s="27" t="s">
        <v>4389</v>
      </c>
      <c r="E919" s="26" t="s">
        <v>4407</v>
      </c>
      <c r="F919" s="35" t="s">
        <v>4520</v>
      </c>
      <c r="G919" s="38" t="s">
        <v>4525</v>
      </c>
      <c r="H919" s="36">
        <v>1108201390</v>
      </c>
      <c r="I919" s="36">
        <v>1108201390</v>
      </c>
      <c r="J919" s="28" t="s">
        <v>4423</v>
      </c>
      <c r="K919" s="28" t="s">
        <v>48</v>
      </c>
      <c r="L919" s="27" t="s">
        <v>2724</v>
      </c>
      <c r="M919" s="27" t="s">
        <v>1103</v>
      </c>
      <c r="N919" s="27" t="s">
        <v>2725</v>
      </c>
      <c r="O919" s="27" t="s">
        <v>2726</v>
      </c>
      <c r="P919" s="28" t="s">
        <v>2743</v>
      </c>
      <c r="Q919" s="28" t="s">
        <v>2744</v>
      </c>
      <c r="R919" s="28" t="s">
        <v>2745</v>
      </c>
      <c r="S919" s="28" t="s">
        <v>2746</v>
      </c>
      <c r="T919" s="28">
        <v>34020204</v>
      </c>
      <c r="U919" s="29" t="s">
        <v>2747</v>
      </c>
      <c r="V919" s="29"/>
      <c r="W919" s="28"/>
      <c r="X919" s="30"/>
      <c r="Y919" s="28"/>
      <c r="Z919" s="28"/>
      <c r="AA919" s="31" t="str">
        <f t="shared" si="18"/>
        <v/>
      </c>
      <c r="AB919" s="29"/>
      <c r="AC919" s="29"/>
      <c r="AD919" s="29"/>
      <c r="AE919" s="27" t="s">
        <v>2748</v>
      </c>
      <c r="AF919" s="28" t="s">
        <v>2733</v>
      </c>
      <c r="AG919" s="27" t="s">
        <v>2023</v>
      </c>
    </row>
    <row r="920" spans="1:33" s="32" customFormat="1" ht="102" x14ac:dyDescent="0.25">
      <c r="A920" s="25" t="s">
        <v>2722</v>
      </c>
      <c r="B920" s="26">
        <v>77101604</v>
      </c>
      <c r="C920" s="27" t="s">
        <v>2749</v>
      </c>
      <c r="D920" s="27" t="s">
        <v>4383</v>
      </c>
      <c r="E920" s="26" t="s">
        <v>4407</v>
      </c>
      <c r="F920" s="35" t="s">
        <v>4520</v>
      </c>
      <c r="G920" s="38" t="s">
        <v>4525</v>
      </c>
      <c r="H920" s="36">
        <v>50000000</v>
      </c>
      <c r="I920" s="36">
        <v>25000000</v>
      </c>
      <c r="J920" s="28" t="s">
        <v>4424</v>
      </c>
      <c r="K920" s="28" t="s">
        <v>4425</v>
      </c>
      <c r="L920" s="27" t="s">
        <v>2724</v>
      </c>
      <c r="M920" s="27" t="s">
        <v>1103</v>
      </c>
      <c r="N920" s="27" t="s">
        <v>2725</v>
      </c>
      <c r="O920" s="27" t="s">
        <v>2726</v>
      </c>
      <c r="P920" s="28" t="s">
        <v>2743</v>
      </c>
      <c r="Q920" s="28" t="s">
        <v>2744</v>
      </c>
      <c r="R920" s="28" t="s">
        <v>2745</v>
      </c>
      <c r="S920" s="28" t="s">
        <v>2746</v>
      </c>
      <c r="T920" s="28">
        <v>34020204</v>
      </c>
      <c r="U920" s="29" t="s">
        <v>2747</v>
      </c>
      <c r="V920" s="29">
        <v>7045</v>
      </c>
      <c r="W920" s="28">
        <v>17600</v>
      </c>
      <c r="X920" s="30">
        <v>42885</v>
      </c>
      <c r="Y920" s="28" t="s">
        <v>48</v>
      </c>
      <c r="Z920" s="28">
        <v>4600006858</v>
      </c>
      <c r="AA920" s="31">
        <f t="shared" si="18"/>
        <v>1</v>
      </c>
      <c r="AB920" s="29" t="s">
        <v>2750</v>
      </c>
      <c r="AC920" s="29" t="s">
        <v>425</v>
      </c>
      <c r="AD920" s="29" t="s">
        <v>2751</v>
      </c>
      <c r="AE920" s="27" t="s">
        <v>2748</v>
      </c>
      <c r="AF920" s="28" t="s">
        <v>2733</v>
      </c>
      <c r="AG920" s="27" t="s">
        <v>2023</v>
      </c>
    </row>
    <row r="921" spans="1:33" s="32" customFormat="1" ht="89.25" x14ac:dyDescent="0.25">
      <c r="A921" s="25" t="s">
        <v>2722</v>
      </c>
      <c r="B921" s="26">
        <v>77101604</v>
      </c>
      <c r="C921" s="27" t="s">
        <v>2752</v>
      </c>
      <c r="D921" s="27" t="s">
        <v>4383</v>
      </c>
      <c r="E921" s="26" t="s">
        <v>4407</v>
      </c>
      <c r="F921" s="35" t="s">
        <v>4520</v>
      </c>
      <c r="G921" s="38" t="s">
        <v>4525</v>
      </c>
      <c r="H921" s="36">
        <v>50000000</v>
      </c>
      <c r="I921" s="36">
        <v>25000000</v>
      </c>
      <c r="J921" s="28" t="s">
        <v>4424</v>
      </c>
      <c r="K921" s="28" t="s">
        <v>4425</v>
      </c>
      <c r="L921" s="27" t="s">
        <v>2724</v>
      </c>
      <c r="M921" s="27" t="s">
        <v>1103</v>
      </c>
      <c r="N921" s="27" t="s">
        <v>2725</v>
      </c>
      <c r="O921" s="27" t="s">
        <v>2726</v>
      </c>
      <c r="P921" s="28" t="s">
        <v>2743</v>
      </c>
      <c r="Q921" s="28" t="s">
        <v>2744</v>
      </c>
      <c r="R921" s="28" t="s">
        <v>2745</v>
      </c>
      <c r="S921" s="28" t="s">
        <v>2746</v>
      </c>
      <c r="T921" s="28">
        <v>34020204</v>
      </c>
      <c r="U921" s="29" t="s">
        <v>2747</v>
      </c>
      <c r="V921" s="29">
        <v>7046</v>
      </c>
      <c r="W921" s="28">
        <v>17601</v>
      </c>
      <c r="X921" s="30">
        <v>42885</v>
      </c>
      <c r="Y921" s="28" t="s">
        <v>48</v>
      </c>
      <c r="Z921" s="28">
        <v>4600006859</v>
      </c>
      <c r="AA921" s="31">
        <f t="shared" si="18"/>
        <v>1</v>
      </c>
      <c r="AB921" s="29" t="s">
        <v>2753</v>
      </c>
      <c r="AC921" s="29" t="s">
        <v>425</v>
      </c>
      <c r="AD921" s="29" t="s">
        <v>2754</v>
      </c>
      <c r="AE921" s="27" t="s">
        <v>2748</v>
      </c>
      <c r="AF921" s="28" t="s">
        <v>2733</v>
      </c>
      <c r="AG921" s="27" t="s">
        <v>2023</v>
      </c>
    </row>
    <row r="922" spans="1:33" s="32" customFormat="1" ht="89.25" x14ac:dyDescent="0.25">
      <c r="A922" s="25" t="s">
        <v>2722</v>
      </c>
      <c r="B922" s="26">
        <v>77101604</v>
      </c>
      <c r="C922" s="27" t="s">
        <v>2755</v>
      </c>
      <c r="D922" s="27" t="s">
        <v>4383</v>
      </c>
      <c r="E922" s="26" t="s">
        <v>4407</v>
      </c>
      <c r="F922" s="35" t="s">
        <v>4520</v>
      </c>
      <c r="G922" s="38" t="s">
        <v>4525</v>
      </c>
      <c r="H922" s="36">
        <v>50000000</v>
      </c>
      <c r="I922" s="36">
        <v>25000000</v>
      </c>
      <c r="J922" s="28" t="s">
        <v>4424</v>
      </c>
      <c r="K922" s="28" t="s">
        <v>4425</v>
      </c>
      <c r="L922" s="27" t="s">
        <v>2724</v>
      </c>
      <c r="M922" s="27" t="s">
        <v>1103</v>
      </c>
      <c r="N922" s="27" t="s">
        <v>2725</v>
      </c>
      <c r="O922" s="27" t="s">
        <v>2726</v>
      </c>
      <c r="P922" s="28" t="s">
        <v>2743</v>
      </c>
      <c r="Q922" s="28" t="s">
        <v>2744</v>
      </c>
      <c r="R922" s="28" t="s">
        <v>2745</v>
      </c>
      <c r="S922" s="28" t="s">
        <v>2746</v>
      </c>
      <c r="T922" s="28">
        <v>34020204</v>
      </c>
      <c r="U922" s="29" t="s">
        <v>2747</v>
      </c>
      <c r="V922" s="29">
        <v>7047</v>
      </c>
      <c r="W922" s="28">
        <v>17602</v>
      </c>
      <c r="X922" s="30">
        <v>42885</v>
      </c>
      <c r="Y922" s="28" t="s">
        <v>48</v>
      </c>
      <c r="Z922" s="28">
        <v>4600006860</v>
      </c>
      <c r="AA922" s="31">
        <f t="shared" si="18"/>
        <v>1</v>
      </c>
      <c r="AB922" s="29" t="s">
        <v>2756</v>
      </c>
      <c r="AC922" s="29" t="s">
        <v>425</v>
      </c>
      <c r="AD922" s="29" t="s">
        <v>2757</v>
      </c>
      <c r="AE922" s="27" t="s">
        <v>2748</v>
      </c>
      <c r="AF922" s="28" t="s">
        <v>2733</v>
      </c>
      <c r="AG922" s="27" t="s">
        <v>2023</v>
      </c>
    </row>
    <row r="923" spans="1:33" s="32" customFormat="1" ht="89.25" x14ac:dyDescent="0.25">
      <c r="A923" s="25" t="s">
        <v>2722</v>
      </c>
      <c r="B923" s="26">
        <v>77101604</v>
      </c>
      <c r="C923" s="27" t="s">
        <v>2758</v>
      </c>
      <c r="D923" s="27" t="s">
        <v>4383</v>
      </c>
      <c r="E923" s="26" t="s">
        <v>4407</v>
      </c>
      <c r="F923" s="35" t="s">
        <v>4520</v>
      </c>
      <c r="G923" s="38" t="s">
        <v>4525</v>
      </c>
      <c r="H923" s="36">
        <v>50000000</v>
      </c>
      <c r="I923" s="36">
        <v>25000000</v>
      </c>
      <c r="J923" s="28" t="s">
        <v>4424</v>
      </c>
      <c r="K923" s="28" t="s">
        <v>4425</v>
      </c>
      <c r="L923" s="27" t="s">
        <v>2724</v>
      </c>
      <c r="M923" s="27" t="s">
        <v>1103</v>
      </c>
      <c r="N923" s="27" t="s">
        <v>2725</v>
      </c>
      <c r="O923" s="27" t="s">
        <v>2726</v>
      </c>
      <c r="P923" s="28" t="s">
        <v>2743</v>
      </c>
      <c r="Q923" s="28" t="s">
        <v>2744</v>
      </c>
      <c r="R923" s="28" t="s">
        <v>2745</v>
      </c>
      <c r="S923" s="28" t="s">
        <v>2746</v>
      </c>
      <c r="T923" s="28">
        <v>34020204</v>
      </c>
      <c r="U923" s="29" t="s">
        <v>2747</v>
      </c>
      <c r="V923" s="29">
        <v>7048</v>
      </c>
      <c r="W923" s="28">
        <v>17603</v>
      </c>
      <c r="X923" s="30">
        <v>42885</v>
      </c>
      <c r="Y923" s="28" t="s">
        <v>48</v>
      </c>
      <c r="Z923" s="28">
        <v>4600006862</v>
      </c>
      <c r="AA923" s="31">
        <f t="shared" si="18"/>
        <v>1</v>
      </c>
      <c r="AB923" s="29" t="s">
        <v>2759</v>
      </c>
      <c r="AC923" s="29" t="s">
        <v>425</v>
      </c>
      <c r="AD923" s="29" t="s">
        <v>2760</v>
      </c>
      <c r="AE923" s="27" t="s">
        <v>2748</v>
      </c>
      <c r="AF923" s="28" t="s">
        <v>2733</v>
      </c>
      <c r="AG923" s="27" t="s">
        <v>2023</v>
      </c>
    </row>
    <row r="924" spans="1:33" s="32" customFormat="1" ht="102" x14ac:dyDescent="0.25">
      <c r="A924" s="25" t="s">
        <v>2722</v>
      </c>
      <c r="B924" s="26">
        <v>77101604</v>
      </c>
      <c r="C924" s="27" t="s">
        <v>2761</v>
      </c>
      <c r="D924" s="27" t="s">
        <v>4383</v>
      </c>
      <c r="E924" s="26" t="s">
        <v>4407</v>
      </c>
      <c r="F924" s="35" t="s">
        <v>4520</v>
      </c>
      <c r="G924" s="38" t="s">
        <v>4525</v>
      </c>
      <c r="H924" s="36">
        <v>35000000</v>
      </c>
      <c r="I924" s="36">
        <v>17500000</v>
      </c>
      <c r="J924" s="28" t="s">
        <v>4424</v>
      </c>
      <c r="K924" s="28" t="s">
        <v>4425</v>
      </c>
      <c r="L924" s="27" t="s">
        <v>2724</v>
      </c>
      <c r="M924" s="27" t="s">
        <v>1103</v>
      </c>
      <c r="N924" s="27" t="s">
        <v>2725</v>
      </c>
      <c r="O924" s="27" t="s">
        <v>2726</v>
      </c>
      <c r="P924" s="28" t="s">
        <v>2743</v>
      </c>
      <c r="Q924" s="28" t="s">
        <v>2744</v>
      </c>
      <c r="R924" s="28" t="s">
        <v>2745</v>
      </c>
      <c r="S924" s="28" t="s">
        <v>2746</v>
      </c>
      <c r="T924" s="28">
        <v>34020204</v>
      </c>
      <c r="U924" s="29" t="s">
        <v>2747</v>
      </c>
      <c r="V924" s="29">
        <v>7049</v>
      </c>
      <c r="W924" s="28">
        <v>17604</v>
      </c>
      <c r="X924" s="30">
        <v>42885</v>
      </c>
      <c r="Y924" s="28" t="s">
        <v>48</v>
      </c>
      <c r="Z924" s="28">
        <v>4600006863</v>
      </c>
      <c r="AA924" s="31">
        <f t="shared" si="18"/>
        <v>1</v>
      </c>
      <c r="AB924" s="29" t="s">
        <v>2762</v>
      </c>
      <c r="AC924" s="29" t="s">
        <v>425</v>
      </c>
      <c r="AD924" s="29" t="s">
        <v>2763</v>
      </c>
      <c r="AE924" s="27" t="s">
        <v>2748</v>
      </c>
      <c r="AF924" s="28" t="s">
        <v>2733</v>
      </c>
      <c r="AG924" s="27" t="s">
        <v>2023</v>
      </c>
    </row>
    <row r="925" spans="1:33" s="32" customFormat="1" ht="114.75" x14ac:dyDescent="0.25">
      <c r="A925" s="25" t="s">
        <v>2722</v>
      </c>
      <c r="B925" s="26">
        <v>77101604</v>
      </c>
      <c r="C925" s="27" t="s">
        <v>2764</v>
      </c>
      <c r="D925" s="27" t="s">
        <v>4383</v>
      </c>
      <c r="E925" s="26" t="s">
        <v>4407</v>
      </c>
      <c r="F925" s="35" t="s">
        <v>4520</v>
      </c>
      <c r="G925" s="38" t="s">
        <v>4525</v>
      </c>
      <c r="H925" s="36">
        <v>35866271</v>
      </c>
      <c r="I925" s="36">
        <v>17933136</v>
      </c>
      <c r="J925" s="28" t="s">
        <v>4424</v>
      </c>
      <c r="K925" s="28" t="s">
        <v>4425</v>
      </c>
      <c r="L925" s="27" t="s">
        <v>2724</v>
      </c>
      <c r="M925" s="27" t="s">
        <v>1103</v>
      </c>
      <c r="N925" s="27" t="s">
        <v>2725</v>
      </c>
      <c r="O925" s="27" t="s">
        <v>2726</v>
      </c>
      <c r="P925" s="28" t="s">
        <v>2743</v>
      </c>
      <c r="Q925" s="28" t="s">
        <v>2744</v>
      </c>
      <c r="R925" s="28" t="s">
        <v>2745</v>
      </c>
      <c r="S925" s="28" t="s">
        <v>2746</v>
      </c>
      <c r="T925" s="28">
        <v>34020204</v>
      </c>
      <c r="U925" s="29" t="s">
        <v>2747</v>
      </c>
      <c r="V925" s="29">
        <v>7050</v>
      </c>
      <c r="W925" s="28">
        <v>17605</v>
      </c>
      <c r="X925" s="30">
        <v>42885</v>
      </c>
      <c r="Y925" s="28" t="s">
        <v>48</v>
      </c>
      <c r="Z925" s="28">
        <v>4600006864</v>
      </c>
      <c r="AA925" s="31">
        <f t="shared" si="18"/>
        <v>1</v>
      </c>
      <c r="AB925" s="29" t="s">
        <v>2765</v>
      </c>
      <c r="AC925" s="29" t="s">
        <v>425</v>
      </c>
      <c r="AD925" s="29" t="s">
        <v>2766</v>
      </c>
      <c r="AE925" s="27" t="s">
        <v>2767</v>
      </c>
      <c r="AF925" s="28" t="s">
        <v>2733</v>
      </c>
      <c r="AG925" s="27" t="s">
        <v>2023</v>
      </c>
    </row>
    <row r="926" spans="1:33" s="32" customFormat="1" ht="102" x14ac:dyDescent="0.25">
      <c r="A926" s="25" t="s">
        <v>2722</v>
      </c>
      <c r="B926" s="26">
        <v>77101604</v>
      </c>
      <c r="C926" s="27" t="s">
        <v>2768</v>
      </c>
      <c r="D926" s="27" t="s">
        <v>4383</v>
      </c>
      <c r="E926" s="26" t="s">
        <v>4407</v>
      </c>
      <c r="F926" s="35" t="s">
        <v>4520</v>
      </c>
      <c r="G926" s="38" t="s">
        <v>4525</v>
      </c>
      <c r="H926" s="36">
        <v>57000000</v>
      </c>
      <c r="I926" s="36">
        <v>28500000</v>
      </c>
      <c r="J926" s="28" t="s">
        <v>4424</v>
      </c>
      <c r="K926" s="28" t="s">
        <v>4425</v>
      </c>
      <c r="L926" s="27" t="s">
        <v>2724</v>
      </c>
      <c r="M926" s="27" t="s">
        <v>1103</v>
      </c>
      <c r="N926" s="27" t="s">
        <v>2725</v>
      </c>
      <c r="O926" s="27" t="s">
        <v>2726</v>
      </c>
      <c r="P926" s="28" t="s">
        <v>2743</v>
      </c>
      <c r="Q926" s="28" t="s">
        <v>2744</v>
      </c>
      <c r="R926" s="28" t="s">
        <v>2745</v>
      </c>
      <c r="S926" s="28" t="s">
        <v>2746</v>
      </c>
      <c r="T926" s="28">
        <v>34020204</v>
      </c>
      <c r="U926" s="29" t="s">
        <v>2747</v>
      </c>
      <c r="V926" s="29">
        <v>7051</v>
      </c>
      <c r="W926" s="28">
        <v>17606</v>
      </c>
      <c r="X926" s="30">
        <v>42885</v>
      </c>
      <c r="Y926" s="28" t="s">
        <v>48</v>
      </c>
      <c r="Z926" s="28">
        <v>4600006865</v>
      </c>
      <c r="AA926" s="31">
        <f t="shared" si="18"/>
        <v>1</v>
      </c>
      <c r="AB926" s="29" t="s">
        <v>2769</v>
      </c>
      <c r="AC926" s="29" t="s">
        <v>425</v>
      </c>
      <c r="AD926" s="29" t="s">
        <v>2770</v>
      </c>
      <c r="AE926" s="27" t="s">
        <v>2748</v>
      </c>
      <c r="AF926" s="28" t="s">
        <v>2733</v>
      </c>
      <c r="AG926" s="27" t="s">
        <v>2023</v>
      </c>
    </row>
    <row r="927" spans="1:33" s="32" customFormat="1" ht="102" x14ac:dyDescent="0.25">
      <c r="A927" s="25" t="s">
        <v>2722</v>
      </c>
      <c r="B927" s="26">
        <v>77101604</v>
      </c>
      <c r="C927" s="27" t="s">
        <v>2771</v>
      </c>
      <c r="D927" s="27" t="s">
        <v>4383</v>
      </c>
      <c r="E927" s="26" t="s">
        <v>4407</v>
      </c>
      <c r="F927" s="35" t="s">
        <v>4520</v>
      </c>
      <c r="G927" s="38" t="s">
        <v>4525</v>
      </c>
      <c r="H927" s="36">
        <v>30000000</v>
      </c>
      <c r="I927" s="36">
        <v>15000000</v>
      </c>
      <c r="J927" s="28" t="s">
        <v>4424</v>
      </c>
      <c r="K927" s="28" t="s">
        <v>4425</v>
      </c>
      <c r="L927" s="27" t="s">
        <v>2724</v>
      </c>
      <c r="M927" s="27" t="s">
        <v>1103</v>
      </c>
      <c r="N927" s="27" t="s">
        <v>2725</v>
      </c>
      <c r="O927" s="27" t="s">
        <v>2726</v>
      </c>
      <c r="P927" s="28" t="s">
        <v>2743</v>
      </c>
      <c r="Q927" s="28" t="s">
        <v>2744</v>
      </c>
      <c r="R927" s="28" t="s">
        <v>2745</v>
      </c>
      <c r="S927" s="28" t="s">
        <v>2746</v>
      </c>
      <c r="T927" s="28">
        <v>34020204</v>
      </c>
      <c r="U927" s="29" t="s">
        <v>2747</v>
      </c>
      <c r="V927" s="29">
        <v>7053</v>
      </c>
      <c r="W927" s="28">
        <v>17607</v>
      </c>
      <c r="X927" s="30">
        <v>42885</v>
      </c>
      <c r="Y927" s="28" t="s">
        <v>48</v>
      </c>
      <c r="Z927" s="28">
        <v>4600006869</v>
      </c>
      <c r="AA927" s="31">
        <f t="shared" si="18"/>
        <v>1</v>
      </c>
      <c r="AB927" s="29" t="s">
        <v>2772</v>
      </c>
      <c r="AC927" s="29" t="s">
        <v>425</v>
      </c>
      <c r="AD927" s="29" t="s">
        <v>2773</v>
      </c>
      <c r="AE927" s="27" t="s">
        <v>2748</v>
      </c>
      <c r="AF927" s="28" t="s">
        <v>2733</v>
      </c>
      <c r="AG927" s="27" t="s">
        <v>2023</v>
      </c>
    </row>
    <row r="928" spans="1:33" s="32" customFormat="1" ht="102" x14ac:dyDescent="0.25">
      <c r="A928" s="25" t="s">
        <v>2722</v>
      </c>
      <c r="B928" s="26">
        <v>77101604</v>
      </c>
      <c r="C928" s="27" t="s">
        <v>2774</v>
      </c>
      <c r="D928" s="27" t="s">
        <v>4383</v>
      </c>
      <c r="E928" s="26" t="s">
        <v>4407</v>
      </c>
      <c r="F928" s="35" t="s">
        <v>4520</v>
      </c>
      <c r="G928" s="38" t="s">
        <v>4525</v>
      </c>
      <c r="H928" s="36">
        <v>50000000</v>
      </c>
      <c r="I928" s="36">
        <v>25000000</v>
      </c>
      <c r="J928" s="28" t="s">
        <v>4424</v>
      </c>
      <c r="K928" s="28" t="s">
        <v>4425</v>
      </c>
      <c r="L928" s="27" t="s">
        <v>2724</v>
      </c>
      <c r="M928" s="27" t="s">
        <v>1103</v>
      </c>
      <c r="N928" s="27" t="s">
        <v>2725</v>
      </c>
      <c r="O928" s="27" t="s">
        <v>2726</v>
      </c>
      <c r="P928" s="28" t="s">
        <v>2743</v>
      </c>
      <c r="Q928" s="28" t="s">
        <v>2744</v>
      </c>
      <c r="R928" s="28" t="s">
        <v>2745</v>
      </c>
      <c r="S928" s="28" t="s">
        <v>2746</v>
      </c>
      <c r="T928" s="28">
        <v>34020204</v>
      </c>
      <c r="U928" s="29" t="s">
        <v>2747</v>
      </c>
      <c r="V928" s="29">
        <v>7052</v>
      </c>
      <c r="W928" s="28">
        <v>17608</v>
      </c>
      <c r="X928" s="30">
        <v>42885</v>
      </c>
      <c r="Y928" s="28" t="s">
        <v>48</v>
      </c>
      <c r="Z928" s="28">
        <v>4600006867</v>
      </c>
      <c r="AA928" s="31">
        <f t="shared" si="18"/>
        <v>1</v>
      </c>
      <c r="AB928" s="29" t="s">
        <v>2775</v>
      </c>
      <c r="AC928" s="29" t="s">
        <v>425</v>
      </c>
      <c r="AD928" s="29" t="s">
        <v>2776</v>
      </c>
      <c r="AE928" s="27" t="s">
        <v>2748</v>
      </c>
      <c r="AF928" s="28" t="s">
        <v>2733</v>
      </c>
      <c r="AG928" s="27" t="s">
        <v>2023</v>
      </c>
    </row>
    <row r="929" spans="1:33" s="32" customFormat="1" ht="102" x14ac:dyDescent="0.25">
      <c r="A929" s="25" t="s">
        <v>2722</v>
      </c>
      <c r="B929" s="26">
        <v>77101604</v>
      </c>
      <c r="C929" s="27" t="s">
        <v>2777</v>
      </c>
      <c r="D929" s="27" t="s">
        <v>4383</v>
      </c>
      <c r="E929" s="26" t="s">
        <v>4407</v>
      </c>
      <c r="F929" s="35" t="s">
        <v>4520</v>
      </c>
      <c r="G929" s="38" t="s">
        <v>4525</v>
      </c>
      <c r="H929" s="36">
        <v>50000000</v>
      </c>
      <c r="I929" s="36">
        <v>25000000</v>
      </c>
      <c r="J929" s="28" t="s">
        <v>4424</v>
      </c>
      <c r="K929" s="28" t="s">
        <v>4425</v>
      </c>
      <c r="L929" s="27" t="s">
        <v>2724</v>
      </c>
      <c r="M929" s="27" t="s">
        <v>1103</v>
      </c>
      <c r="N929" s="27" t="s">
        <v>2725</v>
      </c>
      <c r="O929" s="27" t="s">
        <v>2726</v>
      </c>
      <c r="P929" s="28" t="s">
        <v>2743</v>
      </c>
      <c r="Q929" s="28" t="s">
        <v>2744</v>
      </c>
      <c r="R929" s="28" t="s">
        <v>2745</v>
      </c>
      <c r="S929" s="28" t="s">
        <v>2746</v>
      </c>
      <c r="T929" s="28">
        <v>34020204</v>
      </c>
      <c r="U929" s="29" t="s">
        <v>2747</v>
      </c>
      <c r="V929" s="29">
        <v>7055</v>
      </c>
      <c r="W929" s="28">
        <v>17613</v>
      </c>
      <c r="X929" s="30">
        <v>42885</v>
      </c>
      <c r="Y929" s="28" t="s">
        <v>48</v>
      </c>
      <c r="Z929" s="28">
        <v>4600006871</v>
      </c>
      <c r="AA929" s="31">
        <f t="shared" si="18"/>
        <v>1</v>
      </c>
      <c r="AB929" s="29" t="s">
        <v>2778</v>
      </c>
      <c r="AC929" s="29" t="s">
        <v>425</v>
      </c>
      <c r="AD929" s="29" t="s">
        <v>2779</v>
      </c>
      <c r="AE929" s="27" t="s">
        <v>2748</v>
      </c>
      <c r="AF929" s="28" t="s">
        <v>2733</v>
      </c>
      <c r="AG929" s="27" t="s">
        <v>2023</v>
      </c>
    </row>
    <row r="930" spans="1:33" s="32" customFormat="1" ht="89.25" x14ac:dyDescent="0.25">
      <c r="A930" s="25" t="s">
        <v>2722</v>
      </c>
      <c r="B930" s="26">
        <v>77101604</v>
      </c>
      <c r="C930" s="27" t="s">
        <v>2780</v>
      </c>
      <c r="D930" s="27" t="s">
        <v>4383</v>
      </c>
      <c r="E930" s="26" t="s">
        <v>4407</v>
      </c>
      <c r="F930" s="35" t="s">
        <v>4520</v>
      </c>
      <c r="G930" s="38" t="s">
        <v>4525</v>
      </c>
      <c r="H930" s="36">
        <v>50000000</v>
      </c>
      <c r="I930" s="36">
        <v>25000000</v>
      </c>
      <c r="J930" s="28" t="s">
        <v>4424</v>
      </c>
      <c r="K930" s="28" t="s">
        <v>4425</v>
      </c>
      <c r="L930" s="27" t="s">
        <v>2724</v>
      </c>
      <c r="M930" s="27" t="s">
        <v>1103</v>
      </c>
      <c r="N930" s="27" t="s">
        <v>2725</v>
      </c>
      <c r="O930" s="27" t="s">
        <v>2726</v>
      </c>
      <c r="P930" s="28" t="s">
        <v>2743</v>
      </c>
      <c r="Q930" s="28" t="s">
        <v>2744</v>
      </c>
      <c r="R930" s="28" t="s">
        <v>2745</v>
      </c>
      <c r="S930" s="28" t="s">
        <v>2746</v>
      </c>
      <c r="T930" s="28">
        <v>34020204</v>
      </c>
      <c r="U930" s="29" t="s">
        <v>2747</v>
      </c>
      <c r="V930" s="29">
        <v>7056</v>
      </c>
      <c r="W930" s="28">
        <v>17614</v>
      </c>
      <c r="X930" s="30">
        <v>42885</v>
      </c>
      <c r="Y930" s="28" t="s">
        <v>48</v>
      </c>
      <c r="Z930" s="28">
        <v>4600006874</v>
      </c>
      <c r="AA930" s="31">
        <f t="shared" si="18"/>
        <v>1</v>
      </c>
      <c r="AB930" s="29" t="s">
        <v>2781</v>
      </c>
      <c r="AC930" s="29" t="s">
        <v>425</v>
      </c>
      <c r="AD930" s="29" t="s">
        <v>2782</v>
      </c>
      <c r="AE930" s="27" t="s">
        <v>2767</v>
      </c>
      <c r="AF930" s="28" t="s">
        <v>2733</v>
      </c>
      <c r="AG930" s="27" t="s">
        <v>2023</v>
      </c>
    </row>
    <row r="931" spans="1:33" s="32" customFormat="1" ht="114.75" x14ac:dyDescent="0.25">
      <c r="A931" s="25" t="s">
        <v>2722</v>
      </c>
      <c r="B931" s="26">
        <v>77101604</v>
      </c>
      <c r="C931" s="27" t="s">
        <v>2783</v>
      </c>
      <c r="D931" s="27" t="s">
        <v>4383</v>
      </c>
      <c r="E931" s="26" t="s">
        <v>4407</v>
      </c>
      <c r="F931" s="35" t="s">
        <v>4520</v>
      </c>
      <c r="G931" s="38" t="s">
        <v>4525</v>
      </c>
      <c r="H931" s="36">
        <v>50000000</v>
      </c>
      <c r="I931" s="36">
        <v>25000000</v>
      </c>
      <c r="J931" s="28" t="s">
        <v>4424</v>
      </c>
      <c r="K931" s="28" t="s">
        <v>4425</v>
      </c>
      <c r="L931" s="27" t="s">
        <v>2724</v>
      </c>
      <c r="M931" s="27" t="s">
        <v>1103</v>
      </c>
      <c r="N931" s="27" t="s">
        <v>2725</v>
      </c>
      <c r="O931" s="27" t="s">
        <v>2726</v>
      </c>
      <c r="P931" s="28" t="s">
        <v>2743</v>
      </c>
      <c r="Q931" s="28" t="s">
        <v>2744</v>
      </c>
      <c r="R931" s="28" t="s">
        <v>2745</v>
      </c>
      <c r="S931" s="28" t="s">
        <v>2746</v>
      </c>
      <c r="T931" s="28">
        <v>34020204</v>
      </c>
      <c r="U931" s="29" t="s">
        <v>2747</v>
      </c>
      <c r="V931" s="29">
        <v>7057</v>
      </c>
      <c r="W931" s="28">
        <v>17615</v>
      </c>
      <c r="X931" s="30">
        <v>42885</v>
      </c>
      <c r="Y931" s="28" t="s">
        <v>48</v>
      </c>
      <c r="Z931" s="28">
        <v>4600006875</v>
      </c>
      <c r="AA931" s="31">
        <f t="shared" si="18"/>
        <v>1</v>
      </c>
      <c r="AB931" s="29" t="s">
        <v>2784</v>
      </c>
      <c r="AC931" s="29" t="s">
        <v>425</v>
      </c>
      <c r="AD931" s="29" t="s">
        <v>2785</v>
      </c>
      <c r="AE931" s="27" t="s">
        <v>2767</v>
      </c>
      <c r="AF931" s="28" t="s">
        <v>2733</v>
      </c>
      <c r="AG931" s="27" t="s">
        <v>2023</v>
      </c>
    </row>
    <row r="932" spans="1:33" s="32" customFormat="1" ht="140.25" x14ac:dyDescent="0.25">
      <c r="A932" s="25" t="s">
        <v>2722</v>
      </c>
      <c r="B932" s="26">
        <v>77101604</v>
      </c>
      <c r="C932" s="27" t="s">
        <v>2786</v>
      </c>
      <c r="D932" s="27" t="s">
        <v>4383</v>
      </c>
      <c r="E932" s="26" t="s">
        <v>4405</v>
      </c>
      <c r="F932" s="35" t="s">
        <v>4520</v>
      </c>
      <c r="G932" s="38" t="s">
        <v>4525</v>
      </c>
      <c r="H932" s="36">
        <v>48000000</v>
      </c>
      <c r="I932" s="36">
        <v>24000000</v>
      </c>
      <c r="J932" s="28" t="s">
        <v>4424</v>
      </c>
      <c r="K932" s="28" t="s">
        <v>4425</v>
      </c>
      <c r="L932" s="27" t="s">
        <v>2724</v>
      </c>
      <c r="M932" s="27" t="s">
        <v>1103</v>
      </c>
      <c r="N932" s="27" t="s">
        <v>2725</v>
      </c>
      <c r="O932" s="27" t="s">
        <v>2726</v>
      </c>
      <c r="P932" s="28" t="s">
        <v>2743</v>
      </c>
      <c r="Q932" s="28" t="s">
        <v>2744</v>
      </c>
      <c r="R932" s="28" t="s">
        <v>2745</v>
      </c>
      <c r="S932" s="28" t="s">
        <v>2746</v>
      </c>
      <c r="T932" s="28">
        <v>34020204</v>
      </c>
      <c r="U932" s="29" t="s">
        <v>2747</v>
      </c>
      <c r="V932" s="29">
        <v>7058</v>
      </c>
      <c r="W932" s="28">
        <v>17616</v>
      </c>
      <c r="X932" s="30">
        <v>42885</v>
      </c>
      <c r="Y932" s="28" t="s">
        <v>48</v>
      </c>
      <c r="Z932" s="28">
        <v>4600006876</v>
      </c>
      <c r="AA932" s="31">
        <f t="shared" si="18"/>
        <v>1</v>
      </c>
      <c r="AB932" s="29" t="s">
        <v>2787</v>
      </c>
      <c r="AC932" s="29" t="s">
        <v>425</v>
      </c>
      <c r="AD932" s="29" t="s">
        <v>2788</v>
      </c>
      <c r="AE932" s="27" t="s">
        <v>2767</v>
      </c>
      <c r="AF932" s="28" t="s">
        <v>2733</v>
      </c>
      <c r="AG932" s="27" t="s">
        <v>2023</v>
      </c>
    </row>
    <row r="933" spans="1:33" s="32" customFormat="1" ht="89.25" x14ac:dyDescent="0.25">
      <c r="A933" s="25" t="s">
        <v>2722</v>
      </c>
      <c r="B933" s="26">
        <v>77101604</v>
      </c>
      <c r="C933" s="27" t="s">
        <v>2789</v>
      </c>
      <c r="D933" s="27" t="s">
        <v>4383</v>
      </c>
      <c r="E933" s="26" t="s">
        <v>4407</v>
      </c>
      <c r="F933" s="35" t="s">
        <v>4520</v>
      </c>
      <c r="G933" s="38" t="s">
        <v>4525</v>
      </c>
      <c r="H933" s="36">
        <v>20000000</v>
      </c>
      <c r="I933" s="36">
        <v>10000000</v>
      </c>
      <c r="J933" s="28" t="s">
        <v>4424</v>
      </c>
      <c r="K933" s="28" t="s">
        <v>4425</v>
      </c>
      <c r="L933" s="27" t="s">
        <v>2724</v>
      </c>
      <c r="M933" s="27" t="s">
        <v>1103</v>
      </c>
      <c r="N933" s="27" t="s">
        <v>2725</v>
      </c>
      <c r="O933" s="27" t="s">
        <v>2726</v>
      </c>
      <c r="P933" s="28" t="s">
        <v>2743</v>
      </c>
      <c r="Q933" s="28" t="s">
        <v>2744</v>
      </c>
      <c r="R933" s="28" t="s">
        <v>2745</v>
      </c>
      <c r="S933" s="28" t="s">
        <v>2746</v>
      </c>
      <c r="T933" s="28">
        <v>34020204</v>
      </c>
      <c r="U933" s="29" t="s">
        <v>2747</v>
      </c>
      <c r="V933" s="29">
        <v>7059</v>
      </c>
      <c r="W933" s="28">
        <v>17617</v>
      </c>
      <c r="X933" s="30">
        <v>42923</v>
      </c>
      <c r="Y933" s="28" t="s">
        <v>48</v>
      </c>
      <c r="Z933" s="28">
        <v>4600007005</v>
      </c>
      <c r="AA933" s="31">
        <f t="shared" si="18"/>
        <v>1</v>
      </c>
      <c r="AB933" s="29" t="s">
        <v>2790</v>
      </c>
      <c r="AC933" s="29" t="s">
        <v>425</v>
      </c>
      <c r="AD933" s="29" t="s">
        <v>2791</v>
      </c>
      <c r="AE933" s="27" t="s">
        <v>2767</v>
      </c>
      <c r="AF933" s="28" t="s">
        <v>2733</v>
      </c>
      <c r="AG933" s="27" t="s">
        <v>2023</v>
      </c>
    </row>
    <row r="934" spans="1:33" s="32" customFormat="1" ht="102" x14ac:dyDescent="0.25">
      <c r="A934" s="25" t="s">
        <v>2722</v>
      </c>
      <c r="B934" s="26">
        <v>77101604</v>
      </c>
      <c r="C934" s="27" t="s">
        <v>2792</v>
      </c>
      <c r="D934" s="27" t="s">
        <v>4383</v>
      </c>
      <c r="E934" s="26" t="s">
        <v>4407</v>
      </c>
      <c r="F934" s="35" t="s">
        <v>4520</v>
      </c>
      <c r="G934" s="38" t="s">
        <v>4525</v>
      </c>
      <c r="H934" s="36">
        <v>50000000</v>
      </c>
      <c r="I934" s="36">
        <v>25000000</v>
      </c>
      <c r="J934" s="28" t="s">
        <v>4424</v>
      </c>
      <c r="K934" s="28" t="s">
        <v>4425</v>
      </c>
      <c r="L934" s="27" t="s">
        <v>2724</v>
      </c>
      <c r="M934" s="27" t="s">
        <v>1103</v>
      </c>
      <c r="N934" s="27" t="s">
        <v>2725</v>
      </c>
      <c r="O934" s="27" t="s">
        <v>2726</v>
      </c>
      <c r="P934" s="28" t="s">
        <v>2743</v>
      </c>
      <c r="Q934" s="28" t="s">
        <v>2744</v>
      </c>
      <c r="R934" s="28" t="s">
        <v>2745</v>
      </c>
      <c r="S934" s="28" t="s">
        <v>2746</v>
      </c>
      <c r="T934" s="28">
        <v>34020204</v>
      </c>
      <c r="U934" s="29" t="s">
        <v>2747</v>
      </c>
      <c r="V934" s="29">
        <v>7060</v>
      </c>
      <c r="W934" s="28">
        <v>17618</v>
      </c>
      <c r="X934" s="30">
        <v>42885</v>
      </c>
      <c r="Y934" s="28" t="s">
        <v>48</v>
      </c>
      <c r="Z934" s="28">
        <v>4600006877</v>
      </c>
      <c r="AA934" s="31">
        <f t="shared" si="18"/>
        <v>1</v>
      </c>
      <c r="AB934" s="29" t="s">
        <v>2793</v>
      </c>
      <c r="AC934" s="29" t="s">
        <v>425</v>
      </c>
      <c r="AD934" s="29" t="s">
        <v>2794</v>
      </c>
      <c r="AE934" s="27" t="s">
        <v>2767</v>
      </c>
      <c r="AF934" s="28" t="s">
        <v>2733</v>
      </c>
      <c r="AG934" s="27" t="s">
        <v>2023</v>
      </c>
    </row>
    <row r="935" spans="1:33" s="32" customFormat="1" ht="102" x14ac:dyDescent="0.25">
      <c r="A935" s="25" t="s">
        <v>2722</v>
      </c>
      <c r="B935" s="26">
        <v>77101604</v>
      </c>
      <c r="C935" s="27" t="s">
        <v>2795</v>
      </c>
      <c r="D935" s="27" t="s">
        <v>4383</v>
      </c>
      <c r="E935" s="26" t="s">
        <v>4407</v>
      </c>
      <c r="F935" s="35" t="s">
        <v>4520</v>
      </c>
      <c r="G935" s="38" t="s">
        <v>4525</v>
      </c>
      <c r="H935" s="36">
        <v>20000000</v>
      </c>
      <c r="I935" s="36">
        <v>10000000</v>
      </c>
      <c r="J935" s="28" t="s">
        <v>4424</v>
      </c>
      <c r="K935" s="28" t="s">
        <v>4425</v>
      </c>
      <c r="L935" s="27" t="s">
        <v>2724</v>
      </c>
      <c r="M935" s="27" t="s">
        <v>1103</v>
      </c>
      <c r="N935" s="27" t="s">
        <v>2725</v>
      </c>
      <c r="O935" s="27" t="s">
        <v>2726</v>
      </c>
      <c r="P935" s="28" t="s">
        <v>2743</v>
      </c>
      <c r="Q935" s="28" t="s">
        <v>2744</v>
      </c>
      <c r="R935" s="28" t="s">
        <v>2745</v>
      </c>
      <c r="S935" s="28" t="s">
        <v>2746</v>
      </c>
      <c r="T935" s="28">
        <v>34020204</v>
      </c>
      <c r="U935" s="29" t="s">
        <v>2747</v>
      </c>
      <c r="V935" s="29">
        <v>7062</v>
      </c>
      <c r="W935" s="28">
        <v>17620</v>
      </c>
      <c r="X935" s="30">
        <v>42885</v>
      </c>
      <c r="Y935" s="28" t="s">
        <v>48</v>
      </c>
      <c r="Z935" s="28">
        <v>4600006879</v>
      </c>
      <c r="AA935" s="31">
        <f t="shared" si="18"/>
        <v>1</v>
      </c>
      <c r="AB935" s="29" t="s">
        <v>2796</v>
      </c>
      <c r="AC935" s="29" t="s">
        <v>425</v>
      </c>
      <c r="AD935" s="29" t="s">
        <v>2797</v>
      </c>
      <c r="AE935" s="27" t="s">
        <v>2767</v>
      </c>
      <c r="AF935" s="28" t="s">
        <v>2733</v>
      </c>
      <c r="AG935" s="27" t="s">
        <v>2023</v>
      </c>
    </row>
    <row r="936" spans="1:33" s="32" customFormat="1" ht="102" x14ac:dyDescent="0.25">
      <c r="A936" s="25" t="s">
        <v>2722</v>
      </c>
      <c r="B936" s="26">
        <v>77101604</v>
      </c>
      <c r="C936" s="27" t="s">
        <v>2798</v>
      </c>
      <c r="D936" s="27" t="s">
        <v>4383</v>
      </c>
      <c r="E936" s="26" t="s">
        <v>4407</v>
      </c>
      <c r="F936" s="35" t="s">
        <v>4520</v>
      </c>
      <c r="G936" s="38" t="s">
        <v>4525</v>
      </c>
      <c r="H936" s="36">
        <v>30000000</v>
      </c>
      <c r="I936" s="36">
        <v>15000000</v>
      </c>
      <c r="J936" s="28" t="s">
        <v>4424</v>
      </c>
      <c r="K936" s="28" t="s">
        <v>4425</v>
      </c>
      <c r="L936" s="27" t="s">
        <v>2724</v>
      </c>
      <c r="M936" s="27" t="s">
        <v>1103</v>
      </c>
      <c r="N936" s="27" t="s">
        <v>2725</v>
      </c>
      <c r="O936" s="27" t="s">
        <v>2726</v>
      </c>
      <c r="P936" s="28" t="s">
        <v>2743</v>
      </c>
      <c r="Q936" s="28" t="s">
        <v>2744</v>
      </c>
      <c r="R936" s="28" t="s">
        <v>2745</v>
      </c>
      <c r="S936" s="28" t="s">
        <v>2746</v>
      </c>
      <c r="T936" s="28">
        <v>34020204</v>
      </c>
      <c r="U936" s="29" t="s">
        <v>2747</v>
      </c>
      <c r="V936" s="29">
        <v>7063</v>
      </c>
      <c r="W936" s="28">
        <v>17621</v>
      </c>
      <c r="X936" s="30">
        <v>42885</v>
      </c>
      <c r="Y936" s="28" t="s">
        <v>48</v>
      </c>
      <c r="Z936" s="28">
        <v>4600006880</v>
      </c>
      <c r="AA936" s="31">
        <f t="shared" si="18"/>
        <v>1</v>
      </c>
      <c r="AB936" s="29" t="s">
        <v>2799</v>
      </c>
      <c r="AC936" s="29" t="s">
        <v>425</v>
      </c>
      <c r="AD936" s="29" t="s">
        <v>2800</v>
      </c>
      <c r="AE936" s="27" t="s">
        <v>2767</v>
      </c>
      <c r="AF936" s="28" t="s">
        <v>2733</v>
      </c>
      <c r="AG936" s="27" t="s">
        <v>2023</v>
      </c>
    </row>
    <row r="937" spans="1:33" s="32" customFormat="1" ht="102" x14ac:dyDescent="0.25">
      <c r="A937" s="25" t="s">
        <v>2722</v>
      </c>
      <c r="B937" s="26">
        <v>77101604</v>
      </c>
      <c r="C937" s="27" t="s">
        <v>2801</v>
      </c>
      <c r="D937" s="27" t="s">
        <v>4383</v>
      </c>
      <c r="E937" s="26" t="s">
        <v>4407</v>
      </c>
      <c r="F937" s="35" t="s">
        <v>4520</v>
      </c>
      <c r="G937" s="38" t="s">
        <v>4525</v>
      </c>
      <c r="H937" s="36">
        <v>70000000</v>
      </c>
      <c r="I937" s="36">
        <v>35000000</v>
      </c>
      <c r="J937" s="28" t="s">
        <v>4424</v>
      </c>
      <c r="K937" s="28" t="s">
        <v>4425</v>
      </c>
      <c r="L937" s="27" t="s">
        <v>2724</v>
      </c>
      <c r="M937" s="27" t="s">
        <v>1103</v>
      </c>
      <c r="N937" s="27" t="s">
        <v>2725</v>
      </c>
      <c r="O937" s="27" t="s">
        <v>2726</v>
      </c>
      <c r="P937" s="28" t="s">
        <v>2743</v>
      </c>
      <c r="Q937" s="28" t="s">
        <v>2744</v>
      </c>
      <c r="R937" s="28" t="s">
        <v>2745</v>
      </c>
      <c r="S937" s="28" t="s">
        <v>2746</v>
      </c>
      <c r="T937" s="28">
        <v>34020204</v>
      </c>
      <c r="U937" s="29" t="s">
        <v>2747</v>
      </c>
      <c r="V937" s="29">
        <v>7064</v>
      </c>
      <c r="W937" s="28">
        <v>17622</v>
      </c>
      <c r="X937" s="30">
        <v>42885</v>
      </c>
      <c r="Y937" s="28" t="s">
        <v>48</v>
      </c>
      <c r="Z937" s="28">
        <v>4600006881</v>
      </c>
      <c r="AA937" s="31">
        <f t="shared" si="18"/>
        <v>1</v>
      </c>
      <c r="AB937" s="29" t="s">
        <v>2802</v>
      </c>
      <c r="AC937" s="29" t="s">
        <v>425</v>
      </c>
      <c r="AD937" s="29" t="s">
        <v>2803</v>
      </c>
      <c r="AE937" s="27" t="s">
        <v>2767</v>
      </c>
      <c r="AF937" s="28" t="s">
        <v>2733</v>
      </c>
      <c r="AG937" s="27" t="s">
        <v>2023</v>
      </c>
    </row>
    <row r="938" spans="1:33" s="32" customFormat="1" ht="102" x14ac:dyDescent="0.25">
      <c r="A938" s="25" t="s">
        <v>2722</v>
      </c>
      <c r="B938" s="26">
        <v>77101604</v>
      </c>
      <c r="C938" s="27" t="s">
        <v>2804</v>
      </c>
      <c r="D938" s="27" t="s">
        <v>4383</v>
      </c>
      <c r="E938" s="26" t="s">
        <v>4407</v>
      </c>
      <c r="F938" s="35" t="s">
        <v>4520</v>
      </c>
      <c r="G938" s="38" t="s">
        <v>4525</v>
      </c>
      <c r="H938" s="36">
        <v>10000000</v>
      </c>
      <c r="I938" s="36">
        <v>5000000</v>
      </c>
      <c r="J938" s="28" t="s">
        <v>4424</v>
      </c>
      <c r="K938" s="28" t="s">
        <v>4425</v>
      </c>
      <c r="L938" s="27" t="s">
        <v>2724</v>
      </c>
      <c r="M938" s="27" t="s">
        <v>1103</v>
      </c>
      <c r="N938" s="27" t="s">
        <v>2725</v>
      </c>
      <c r="O938" s="27" t="s">
        <v>2726</v>
      </c>
      <c r="P938" s="28" t="s">
        <v>2743</v>
      </c>
      <c r="Q938" s="28" t="s">
        <v>2744</v>
      </c>
      <c r="R938" s="28" t="s">
        <v>2745</v>
      </c>
      <c r="S938" s="28" t="s">
        <v>2746</v>
      </c>
      <c r="T938" s="28">
        <v>34020204</v>
      </c>
      <c r="U938" s="29" t="s">
        <v>2747</v>
      </c>
      <c r="V938" s="29">
        <v>7065</v>
      </c>
      <c r="W938" s="28">
        <v>17623</v>
      </c>
      <c r="X938" s="30">
        <v>42886</v>
      </c>
      <c r="Y938" s="28" t="s">
        <v>48</v>
      </c>
      <c r="Z938" s="28">
        <v>4600006890</v>
      </c>
      <c r="AA938" s="31">
        <f t="shared" si="18"/>
        <v>1</v>
      </c>
      <c r="AB938" s="29" t="s">
        <v>2805</v>
      </c>
      <c r="AC938" s="29" t="s">
        <v>425</v>
      </c>
      <c r="AD938" s="29" t="s">
        <v>2806</v>
      </c>
      <c r="AE938" s="27" t="s">
        <v>2767</v>
      </c>
      <c r="AF938" s="28" t="s">
        <v>2733</v>
      </c>
      <c r="AG938" s="27" t="s">
        <v>2023</v>
      </c>
    </row>
    <row r="939" spans="1:33" s="32" customFormat="1" ht="102" x14ac:dyDescent="0.25">
      <c r="A939" s="25" t="s">
        <v>2722</v>
      </c>
      <c r="B939" s="26">
        <v>77101604</v>
      </c>
      <c r="C939" s="27" t="s">
        <v>2807</v>
      </c>
      <c r="D939" s="27" t="s">
        <v>4383</v>
      </c>
      <c r="E939" s="26" t="s">
        <v>4407</v>
      </c>
      <c r="F939" s="35" t="s">
        <v>4520</v>
      </c>
      <c r="G939" s="38" t="s">
        <v>4525</v>
      </c>
      <c r="H939" s="36">
        <v>50000000</v>
      </c>
      <c r="I939" s="36">
        <v>25000000</v>
      </c>
      <c r="J939" s="28" t="s">
        <v>4424</v>
      </c>
      <c r="K939" s="28" t="s">
        <v>4425</v>
      </c>
      <c r="L939" s="27" t="s">
        <v>2724</v>
      </c>
      <c r="M939" s="27" t="s">
        <v>1103</v>
      </c>
      <c r="N939" s="27" t="s">
        <v>2725</v>
      </c>
      <c r="O939" s="27" t="s">
        <v>2726</v>
      </c>
      <c r="P939" s="28" t="s">
        <v>2743</v>
      </c>
      <c r="Q939" s="28" t="s">
        <v>2744</v>
      </c>
      <c r="R939" s="28" t="s">
        <v>2745</v>
      </c>
      <c r="S939" s="28" t="s">
        <v>2746</v>
      </c>
      <c r="T939" s="28">
        <v>34020204</v>
      </c>
      <c r="U939" s="29" t="s">
        <v>2747</v>
      </c>
      <c r="V939" s="29">
        <v>7066</v>
      </c>
      <c r="W939" s="28">
        <v>17624</v>
      </c>
      <c r="X939" s="30">
        <v>42885</v>
      </c>
      <c r="Y939" s="28" t="s">
        <v>48</v>
      </c>
      <c r="Z939" s="28">
        <v>4600006891</v>
      </c>
      <c r="AA939" s="31">
        <f t="shared" si="18"/>
        <v>1</v>
      </c>
      <c r="AB939" s="29" t="s">
        <v>2808</v>
      </c>
      <c r="AC939" s="29" t="s">
        <v>425</v>
      </c>
      <c r="AD939" s="29" t="s">
        <v>2809</v>
      </c>
      <c r="AE939" s="27" t="s">
        <v>2767</v>
      </c>
      <c r="AF939" s="28" t="s">
        <v>2733</v>
      </c>
      <c r="AG939" s="27" t="s">
        <v>2023</v>
      </c>
    </row>
    <row r="940" spans="1:33" s="32" customFormat="1" ht="102" x14ac:dyDescent="0.25">
      <c r="A940" s="25" t="s">
        <v>2722</v>
      </c>
      <c r="B940" s="26">
        <v>77101604</v>
      </c>
      <c r="C940" s="27" t="s">
        <v>2810</v>
      </c>
      <c r="D940" s="27" t="s">
        <v>4383</v>
      </c>
      <c r="E940" s="26" t="s">
        <v>4398</v>
      </c>
      <c r="F940" s="35" t="s">
        <v>4520</v>
      </c>
      <c r="G940" s="38" t="s">
        <v>4525</v>
      </c>
      <c r="H940" s="36">
        <v>54439775</v>
      </c>
      <c r="I940" s="36">
        <v>27219888</v>
      </c>
      <c r="J940" s="28" t="s">
        <v>4424</v>
      </c>
      <c r="K940" s="28" t="s">
        <v>4425</v>
      </c>
      <c r="L940" s="27" t="s">
        <v>2724</v>
      </c>
      <c r="M940" s="27" t="s">
        <v>1103</v>
      </c>
      <c r="N940" s="27" t="s">
        <v>2725</v>
      </c>
      <c r="O940" s="27" t="s">
        <v>2726</v>
      </c>
      <c r="P940" s="28" t="s">
        <v>2743</v>
      </c>
      <c r="Q940" s="28" t="s">
        <v>2744</v>
      </c>
      <c r="R940" s="28" t="s">
        <v>2745</v>
      </c>
      <c r="S940" s="28" t="s">
        <v>2746</v>
      </c>
      <c r="T940" s="28">
        <v>34020204</v>
      </c>
      <c r="U940" s="29" t="s">
        <v>2747</v>
      </c>
      <c r="V940" s="29">
        <v>7067</v>
      </c>
      <c r="W940" s="28">
        <v>17625</v>
      </c>
      <c r="X940" s="30">
        <v>42885</v>
      </c>
      <c r="Y940" s="28" t="s">
        <v>48</v>
      </c>
      <c r="Z940" s="28">
        <v>4600006882</v>
      </c>
      <c r="AA940" s="31">
        <f t="shared" si="18"/>
        <v>1</v>
      </c>
      <c r="AB940" s="29" t="s">
        <v>2811</v>
      </c>
      <c r="AC940" s="29" t="s">
        <v>425</v>
      </c>
      <c r="AD940" s="29" t="s">
        <v>2812</v>
      </c>
      <c r="AE940" s="27" t="s">
        <v>2748</v>
      </c>
      <c r="AF940" s="28" t="s">
        <v>2733</v>
      </c>
      <c r="AG940" s="27" t="s">
        <v>2023</v>
      </c>
    </row>
    <row r="941" spans="1:33" s="32" customFormat="1" ht="127.5" x14ac:dyDescent="0.25">
      <c r="A941" s="25" t="s">
        <v>2722</v>
      </c>
      <c r="B941" s="26">
        <v>77101604</v>
      </c>
      <c r="C941" s="27" t="s">
        <v>2813</v>
      </c>
      <c r="D941" s="27" t="s">
        <v>4383</v>
      </c>
      <c r="E941" s="26" t="s">
        <v>4405</v>
      </c>
      <c r="F941" s="35" t="s">
        <v>4520</v>
      </c>
      <c r="G941" s="38" t="s">
        <v>4525</v>
      </c>
      <c r="H941" s="36">
        <v>50000000</v>
      </c>
      <c r="I941" s="36">
        <v>85979446</v>
      </c>
      <c r="J941" s="28" t="s">
        <v>4424</v>
      </c>
      <c r="K941" s="28" t="s">
        <v>4425</v>
      </c>
      <c r="L941" s="27" t="s">
        <v>2724</v>
      </c>
      <c r="M941" s="27" t="s">
        <v>1103</v>
      </c>
      <c r="N941" s="27" t="s">
        <v>2725</v>
      </c>
      <c r="O941" s="27" t="s">
        <v>2726</v>
      </c>
      <c r="P941" s="28" t="s">
        <v>2743</v>
      </c>
      <c r="Q941" s="28" t="s">
        <v>2744</v>
      </c>
      <c r="R941" s="28" t="s">
        <v>2745</v>
      </c>
      <c r="S941" s="28" t="s">
        <v>2746</v>
      </c>
      <c r="T941" s="28">
        <v>34020204</v>
      </c>
      <c r="U941" s="29" t="s">
        <v>2747</v>
      </c>
      <c r="V941" s="29">
        <v>7595</v>
      </c>
      <c r="W941" s="28">
        <v>18773</v>
      </c>
      <c r="X941" s="30">
        <v>43006</v>
      </c>
      <c r="Y941" s="28" t="s">
        <v>48</v>
      </c>
      <c r="Z941" s="28">
        <v>4600007537</v>
      </c>
      <c r="AA941" s="31">
        <f t="shared" si="18"/>
        <v>1</v>
      </c>
      <c r="AB941" s="29" t="s">
        <v>2814</v>
      </c>
      <c r="AC941" s="29" t="s">
        <v>425</v>
      </c>
      <c r="AD941" s="29" t="s">
        <v>2815</v>
      </c>
      <c r="AE941" s="27" t="s">
        <v>2767</v>
      </c>
      <c r="AF941" s="28" t="s">
        <v>2733</v>
      </c>
      <c r="AG941" s="27" t="s">
        <v>2023</v>
      </c>
    </row>
    <row r="942" spans="1:33" s="32" customFormat="1" ht="102" x14ac:dyDescent="0.25">
      <c r="A942" s="25" t="s">
        <v>2722</v>
      </c>
      <c r="B942" s="26">
        <v>77101604</v>
      </c>
      <c r="C942" s="27" t="s">
        <v>2816</v>
      </c>
      <c r="D942" s="27" t="s">
        <v>4383</v>
      </c>
      <c r="E942" s="26" t="s">
        <v>4405</v>
      </c>
      <c r="F942" s="35" t="s">
        <v>4520</v>
      </c>
      <c r="G942" s="38" t="s">
        <v>4525</v>
      </c>
      <c r="H942" s="36">
        <v>180000000</v>
      </c>
      <c r="I942" s="36">
        <v>63296090</v>
      </c>
      <c r="J942" s="28" t="s">
        <v>4424</v>
      </c>
      <c r="K942" s="28" t="s">
        <v>4425</v>
      </c>
      <c r="L942" s="27" t="s">
        <v>2724</v>
      </c>
      <c r="M942" s="27" t="s">
        <v>1103</v>
      </c>
      <c r="N942" s="27" t="s">
        <v>2725</v>
      </c>
      <c r="O942" s="27" t="s">
        <v>2726</v>
      </c>
      <c r="P942" s="28" t="s">
        <v>2743</v>
      </c>
      <c r="Q942" s="28" t="s">
        <v>2744</v>
      </c>
      <c r="R942" s="28" t="s">
        <v>2745</v>
      </c>
      <c r="S942" s="28" t="s">
        <v>2746</v>
      </c>
      <c r="T942" s="28">
        <v>34020204</v>
      </c>
      <c r="U942" s="29" t="s">
        <v>2747</v>
      </c>
      <c r="V942" s="29">
        <v>7206</v>
      </c>
      <c r="W942" s="28">
        <v>18012</v>
      </c>
      <c r="X942" s="30">
        <v>42943</v>
      </c>
      <c r="Y942" s="28" t="s">
        <v>48</v>
      </c>
      <c r="Z942" s="28">
        <v>4600007094</v>
      </c>
      <c r="AA942" s="31">
        <f t="shared" si="18"/>
        <v>1</v>
      </c>
      <c r="AB942" s="29" t="s">
        <v>2817</v>
      </c>
      <c r="AC942" s="29" t="s">
        <v>425</v>
      </c>
      <c r="AD942" s="29" t="s">
        <v>2818</v>
      </c>
      <c r="AE942" s="27" t="s">
        <v>2767</v>
      </c>
      <c r="AF942" s="28" t="s">
        <v>2733</v>
      </c>
      <c r="AG942" s="27" t="s">
        <v>2023</v>
      </c>
    </row>
    <row r="943" spans="1:33" s="32" customFormat="1" ht="127.5" x14ac:dyDescent="0.25">
      <c r="A943" s="25" t="s">
        <v>2722</v>
      </c>
      <c r="B943" s="26">
        <v>77101604</v>
      </c>
      <c r="C943" s="27" t="s">
        <v>2819</v>
      </c>
      <c r="D943" s="27" t="s">
        <v>4383</v>
      </c>
      <c r="E943" s="26" t="s">
        <v>4405</v>
      </c>
      <c r="F943" s="35" t="s">
        <v>4520</v>
      </c>
      <c r="G943" s="38" t="s">
        <v>4525</v>
      </c>
      <c r="H943" s="36">
        <v>80000000</v>
      </c>
      <c r="I943" s="36">
        <v>17041255</v>
      </c>
      <c r="J943" s="28" t="s">
        <v>4424</v>
      </c>
      <c r="K943" s="28" t="s">
        <v>4425</v>
      </c>
      <c r="L943" s="27" t="s">
        <v>2724</v>
      </c>
      <c r="M943" s="27" t="s">
        <v>1103</v>
      </c>
      <c r="N943" s="27" t="s">
        <v>2725</v>
      </c>
      <c r="O943" s="27" t="s">
        <v>2726</v>
      </c>
      <c r="P943" s="28" t="s">
        <v>2743</v>
      </c>
      <c r="Q943" s="28" t="s">
        <v>2744</v>
      </c>
      <c r="R943" s="28" t="s">
        <v>2745</v>
      </c>
      <c r="S943" s="28" t="s">
        <v>2746</v>
      </c>
      <c r="T943" s="28">
        <v>34020204</v>
      </c>
      <c r="U943" s="29" t="s">
        <v>2747</v>
      </c>
      <c r="V943" s="29">
        <v>7207</v>
      </c>
      <c r="W943" s="28">
        <v>18013</v>
      </c>
      <c r="X943" s="30">
        <v>42943</v>
      </c>
      <c r="Y943" s="28" t="s">
        <v>48</v>
      </c>
      <c r="Z943" s="28">
        <v>4600007092</v>
      </c>
      <c r="AA943" s="31">
        <f t="shared" si="18"/>
        <v>1</v>
      </c>
      <c r="AB943" s="29" t="s">
        <v>2820</v>
      </c>
      <c r="AC943" s="29" t="s">
        <v>425</v>
      </c>
      <c r="AD943" s="29" t="s">
        <v>2821</v>
      </c>
      <c r="AE943" s="27" t="s">
        <v>2767</v>
      </c>
      <c r="AF943" s="28" t="s">
        <v>2733</v>
      </c>
      <c r="AG943" s="27" t="s">
        <v>2023</v>
      </c>
    </row>
    <row r="944" spans="1:33" s="32" customFormat="1" ht="102" x14ac:dyDescent="0.25">
      <c r="A944" s="25" t="s">
        <v>2722</v>
      </c>
      <c r="B944" s="26">
        <v>77101604</v>
      </c>
      <c r="C944" s="27" t="s">
        <v>2822</v>
      </c>
      <c r="D944" s="27" t="s">
        <v>4383</v>
      </c>
      <c r="E944" s="26" t="s">
        <v>4405</v>
      </c>
      <c r="F944" s="35" t="s">
        <v>4520</v>
      </c>
      <c r="G944" s="38" t="s">
        <v>4525</v>
      </c>
      <c r="H944" s="36">
        <v>60000000</v>
      </c>
      <c r="I944" s="36">
        <v>17041255</v>
      </c>
      <c r="J944" s="28" t="s">
        <v>4424</v>
      </c>
      <c r="K944" s="28" t="s">
        <v>4425</v>
      </c>
      <c r="L944" s="27" t="s">
        <v>2724</v>
      </c>
      <c r="M944" s="27" t="s">
        <v>1103</v>
      </c>
      <c r="N944" s="27" t="s">
        <v>2725</v>
      </c>
      <c r="O944" s="27" t="s">
        <v>2726</v>
      </c>
      <c r="P944" s="28" t="s">
        <v>2743</v>
      </c>
      <c r="Q944" s="28" t="s">
        <v>2744</v>
      </c>
      <c r="R944" s="28" t="s">
        <v>2745</v>
      </c>
      <c r="S944" s="28" t="s">
        <v>2746</v>
      </c>
      <c r="T944" s="28">
        <v>34020204</v>
      </c>
      <c r="U944" s="29" t="s">
        <v>2747</v>
      </c>
      <c r="V944" s="29">
        <v>7208</v>
      </c>
      <c r="W944" s="28">
        <v>18014</v>
      </c>
      <c r="X944" s="30">
        <v>42943</v>
      </c>
      <c r="Y944" s="28" t="s">
        <v>48</v>
      </c>
      <c r="Z944" s="28">
        <v>4600007093</v>
      </c>
      <c r="AA944" s="31">
        <f t="shared" si="18"/>
        <v>1</v>
      </c>
      <c r="AB944" s="29" t="s">
        <v>2823</v>
      </c>
      <c r="AC944" s="29" t="s">
        <v>425</v>
      </c>
      <c r="AD944" s="29" t="s">
        <v>2824</v>
      </c>
      <c r="AE944" s="27" t="s">
        <v>2748</v>
      </c>
      <c r="AF944" s="28" t="s">
        <v>2733</v>
      </c>
      <c r="AG944" s="27" t="s">
        <v>2023</v>
      </c>
    </row>
    <row r="945" spans="1:33" s="32" customFormat="1" ht="102" x14ac:dyDescent="0.25">
      <c r="A945" s="25" t="s">
        <v>2722</v>
      </c>
      <c r="B945" s="26">
        <v>77101604</v>
      </c>
      <c r="C945" s="27" t="s">
        <v>2825</v>
      </c>
      <c r="D945" s="27" t="s">
        <v>4383</v>
      </c>
      <c r="E945" s="26" t="s">
        <v>4405</v>
      </c>
      <c r="F945" s="35" t="s">
        <v>4520</v>
      </c>
      <c r="G945" s="38" t="s">
        <v>4525</v>
      </c>
      <c r="H945" s="36">
        <v>120000000</v>
      </c>
      <c r="I945" s="36">
        <v>41882933</v>
      </c>
      <c r="J945" s="28" t="s">
        <v>4424</v>
      </c>
      <c r="K945" s="28" t="s">
        <v>4425</v>
      </c>
      <c r="L945" s="27" t="s">
        <v>2724</v>
      </c>
      <c r="M945" s="27" t="s">
        <v>1103</v>
      </c>
      <c r="N945" s="27" t="s">
        <v>2725</v>
      </c>
      <c r="O945" s="27" t="s">
        <v>2726</v>
      </c>
      <c r="P945" s="28" t="s">
        <v>2743</v>
      </c>
      <c r="Q945" s="28" t="s">
        <v>2744</v>
      </c>
      <c r="R945" s="28" t="s">
        <v>2745</v>
      </c>
      <c r="S945" s="28" t="s">
        <v>2746</v>
      </c>
      <c r="T945" s="28">
        <v>34020204</v>
      </c>
      <c r="U945" s="29" t="s">
        <v>2747</v>
      </c>
      <c r="V945" s="29">
        <v>7209</v>
      </c>
      <c r="W945" s="28">
        <v>18015</v>
      </c>
      <c r="X945" s="30">
        <v>42943</v>
      </c>
      <c r="Y945" s="28" t="s">
        <v>48</v>
      </c>
      <c r="Z945" s="28">
        <v>4600007095</v>
      </c>
      <c r="AA945" s="31">
        <f t="shared" si="18"/>
        <v>1</v>
      </c>
      <c r="AB945" s="29" t="s">
        <v>2826</v>
      </c>
      <c r="AC945" s="29" t="s">
        <v>425</v>
      </c>
      <c r="AD945" s="29" t="s">
        <v>2827</v>
      </c>
      <c r="AE945" s="27" t="s">
        <v>2748</v>
      </c>
      <c r="AF945" s="28" t="s">
        <v>2733</v>
      </c>
      <c r="AG945" s="27" t="s">
        <v>2023</v>
      </c>
    </row>
    <row r="946" spans="1:33" s="32" customFormat="1" ht="102" x14ac:dyDescent="0.25">
      <c r="A946" s="25" t="s">
        <v>2722</v>
      </c>
      <c r="B946" s="26">
        <v>77101604</v>
      </c>
      <c r="C946" s="27" t="s">
        <v>2828</v>
      </c>
      <c r="D946" s="27" t="s">
        <v>4383</v>
      </c>
      <c r="E946" s="26" t="s">
        <v>4405</v>
      </c>
      <c r="F946" s="35" t="s">
        <v>4520</v>
      </c>
      <c r="G946" s="38" t="s">
        <v>4525</v>
      </c>
      <c r="H946" s="36">
        <v>60000000</v>
      </c>
      <c r="I946" s="36">
        <v>18015041</v>
      </c>
      <c r="J946" s="28" t="s">
        <v>4424</v>
      </c>
      <c r="K946" s="28" t="s">
        <v>4425</v>
      </c>
      <c r="L946" s="27" t="s">
        <v>2724</v>
      </c>
      <c r="M946" s="27" t="s">
        <v>1103</v>
      </c>
      <c r="N946" s="27" t="s">
        <v>2725</v>
      </c>
      <c r="O946" s="27" t="s">
        <v>2726</v>
      </c>
      <c r="P946" s="28" t="s">
        <v>2743</v>
      </c>
      <c r="Q946" s="28" t="s">
        <v>2744</v>
      </c>
      <c r="R946" s="28" t="s">
        <v>2745</v>
      </c>
      <c r="S946" s="28" t="s">
        <v>2746</v>
      </c>
      <c r="T946" s="28">
        <v>34020204</v>
      </c>
      <c r="U946" s="29" t="s">
        <v>2747</v>
      </c>
      <c r="V946" s="29">
        <v>7210</v>
      </c>
      <c r="W946" s="28">
        <v>18016</v>
      </c>
      <c r="X946" s="30">
        <v>42943</v>
      </c>
      <c r="Y946" s="28" t="s">
        <v>48</v>
      </c>
      <c r="Z946" s="28">
        <v>4600007096</v>
      </c>
      <c r="AA946" s="31">
        <f t="shared" si="18"/>
        <v>1</v>
      </c>
      <c r="AB946" s="29" t="s">
        <v>2829</v>
      </c>
      <c r="AC946" s="29" t="s">
        <v>425</v>
      </c>
      <c r="AD946" s="29" t="s">
        <v>2830</v>
      </c>
      <c r="AE946" s="27" t="s">
        <v>2748</v>
      </c>
      <c r="AF946" s="28" t="s">
        <v>2733</v>
      </c>
      <c r="AG946" s="27" t="s">
        <v>2023</v>
      </c>
    </row>
    <row r="947" spans="1:33" s="32" customFormat="1" ht="114.75" x14ac:dyDescent="0.25">
      <c r="A947" s="25" t="s">
        <v>2722</v>
      </c>
      <c r="B947" s="26">
        <v>77101604</v>
      </c>
      <c r="C947" s="27" t="s">
        <v>2831</v>
      </c>
      <c r="D947" s="27" t="s">
        <v>4383</v>
      </c>
      <c r="E947" s="26" t="s">
        <v>4405</v>
      </c>
      <c r="F947" s="35" t="s">
        <v>4520</v>
      </c>
      <c r="G947" s="38" t="s">
        <v>4525</v>
      </c>
      <c r="H947" s="36">
        <v>90000000</v>
      </c>
      <c r="I947" s="36">
        <v>29213580</v>
      </c>
      <c r="J947" s="28" t="s">
        <v>4424</v>
      </c>
      <c r="K947" s="28" t="s">
        <v>4425</v>
      </c>
      <c r="L947" s="27" t="s">
        <v>2724</v>
      </c>
      <c r="M947" s="27" t="s">
        <v>1103</v>
      </c>
      <c r="N947" s="27" t="s">
        <v>2725</v>
      </c>
      <c r="O947" s="27" t="s">
        <v>2726</v>
      </c>
      <c r="P947" s="28" t="s">
        <v>2743</v>
      </c>
      <c r="Q947" s="28" t="s">
        <v>2744</v>
      </c>
      <c r="R947" s="28" t="s">
        <v>2745</v>
      </c>
      <c r="S947" s="28" t="s">
        <v>2746</v>
      </c>
      <c r="T947" s="28">
        <v>34020204</v>
      </c>
      <c r="U947" s="29" t="s">
        <v>2747</v>
      </c>
      <c r="V947" s="29">
        <v>7211</v>
      </c>
      <c r="W947" s="28">
        <v>18017</v>
      </c>
      <c r="X947" s="30">
        <v>42943</v>
      </c>
      <c r="Y947" s="28" t="s">
        <v>48</v>
      </c>
      <c r="Z947" s="28">
        <v>4600007097</v>
      </c>
      <c r="AA947" s="31">
        <f t="shared" si="18"/>
        <v>1</v>
      </c>
      <c r="AB947" s="29" t="s">
        <v>2832</v>
      </c>
      <c r="AC947" s="29" t="s">
        <v>425</v>
      </c>
      <c r="AD947" s="29" t="s">
        <v>2833</v>
      </c>
      <c r="AE947" s="27" t="s">
        <v>2748</v>
      </c>
      <c r="AF947" s="28" t="s">
        <v>2733</v>
      </c>
      <c r="AG947" s="27" t="s">
        <v>2023</v>
      </c>
    </row>
    <row r="948" spans="1:33" s="32" customFormat="1" ht="114.75" x14ac:dyDescent="0.25">
      <c r="A948" s="25" t="s">
        <v>2722</v>
      </c>
      <c r="B948" s="26">
        <v>77101604</v>
      </c>
      <c r="C948" s="27" t="s">
        <v>2834</v>
      </c>
      <c r="D948" s="27" t="s">
        <v>4383</v>
      </c>
      <c r="E948" s="26" t="s">
        <v>4405</v>
      </c>
      <c r="F948" s="35" t="s">
        <v>4520</v>
      </c>
      <c r="G948" s="38" t="s">
        <v>4525</v>
      </c>
      <c r="H948" s="36">
        <v>120000000</v>
      </c>
      <c r="I948" s="36">
        <v>41385905</v>
      </c>
      <c r="J948" s="28" t="s">
        <v>4424</v>
      </c>
      <c r="K948" s="28" t="s">
        <v>4425</v>
      </c>
      <c r="L948" s="27" t="s">
        <v>2724</v>
      </c>
      <c r="M948" s="27" t="s">
        <v>1103</v>
      </c>
      <c r="N948" s="27" t="s">
        <v>2725</v>
      </c>
      <c r="O948" s="27" t="s">
        <v>2726</v>
      </c>
      <c r="P948" s="28" t="s">
        <v>2743</v>
      </c>
      <c r="Q948" s="28" t="s">
        <v>2744</v>
      </c>
      <c r="R948" s="28" t="s">
        <v>2745</v>
      </c>
      <c r="S948" s="28" t="s">
        <v>2746</v>
      </c>
      <c r="T948" s="28">
        <v>34020204</v>
      </c>
      <c r="U948" s="29" t="s">
        <v>2747</v>
      </c>
      <c r="V948" s="29">
        <v>7212</v>
      </c>
      <c r="W948" s="28">
        <v>18018</v>
      </c>
      <c r="X948" s="30">
        <v>42943</v>
      </c>
      <c r="Y948" s="28" t="s">
        <v>48</v>
      </c>
      <c r="Z948" s="28">
        <v>4600007098</v>
      </c>
      <c r="AA948" s="31">
        <f t="shared" si="18"/>
        <v>1</v>
      </c>
      <c r="AB948" s="29" t="s">
        <v>2835</v>
      </c>
      <c r="AC948" s="29" t="s">
        <v>425</v>
      </c>
      <c r="AD948" s="29" t="s">
        <v>2836</v>
      </c>
      <c r="AE948" s="27" t="s">
        <v>2748</v>
      </c>
      <c r="AF948" s="28" t="s">
        <v>2733</v>
      </c>
      <c r="AG948" s="27" t="s">
        <v>2023</v>
      </c>
    </row>
    <row r="949" spans="1:33" s="32" customFormat="1" ht="114.75" x14ac:dyDescent="0.25">
      <c r="A949" s="25" t="s">
        <v>2722</v>
      </c>
      <c r="B949" s="26">
        <v>77101604</v>
      </c>
      <c r="C949" s="27" t="s">
        <v>2837</v>
      </c>
      <c r="D949" s="27" t="s">
        <v>4383</v>
      </c>
      <c r="E949" s="26" t="s">
        <v>4405</v>
      </c>
      <c r="F949" s="35" t="s">
        <v>4520</v>
      </c>
      <c r="G949" s="38" t="s">
        <v>4525</v>
      </c>
      <c r="H949" s="36">
        <v>80000000</v>
      </c>
      <c r="I949" s="36">
        <v>17041255</v>
      </c>
      <c r="J949" s="28" t="s">
        <v>4424</v>
      </c>
      <c r="K949" s="28" t="s">
        <v>4425</v>
      </c>
      <c r="L949" s="27" t="s">
        <v>2724</v>
      </c>
      <c r="M949" s="27" t="s">
        <v>1103</v>
      </c>
      <c r="N949" s="27" t="s">
        <v>2725</v>
      </c>
      <c r="O949" s="27" t="s">
        <v>2726</v>
      </c>
      <c r="P949" s="28" t="s">
        <v>2743</v>
      </c>
      <c r="Q949" s="28" t="s">
        <v>2744</v>
      </c>
      <c r="R949" s="28" t="s">
        <v>2745</v>
      </c>
      <c r="S949" s="28" t="s">
        <v>2746</v>
      </c>
      <c r="T949" s="28">
        <v>34020204</v>
      </c>
      <c r="U949" s="29" t="s">
        <v>2747</v>
      </c>
      <c r="V949" s="29">
        <v>7213</v>
      </c>
      <c r="W949" s="28">
        <v>18019</v>
      </c>
      <c r="X949" s="30">
        <v>42943</v>
      </c>
      <c r="Y949" s="28" t="s">
        <v>48</v>
      </c>
      <c r="Z949" s="28">
        <v>4600007099</v>
      </c>
      <c r="AA949" s="31">
        <f t="shared" si="18"/>
        <v>1</v>
      </c>
      <c r="AB949" s="29" t="s">
        <v>2838</v>
      </c>
      <c r="AC949" s="29" t="s">
        <v>425</v>
      </c>
      <c r="AD949" s="29" t="s">
        <v>2839</v>
      </c>
      <c r="AE949" s="27" t="s">
        <v>2748</v>
      </c>
      <c r="AF949" s="28" t="s">
        <v>2733</v>
      </c>
      <c r="AG949" s="27" t="s">
        <v>2023</v>
      </c>
    </row>
    <row r="950" spans="1:33" s="32" customFormat="1" ht="127.5" x14ac:dyDescent="0.25">
      <c r="A950" s="25" t="s">
        <v>2722</v>
      </c>
      <c r="B950" s="26">
        <v>77101604</v>
      </c>
      <c r="C950" s="27" t="s">
        <v>2840</v>
      </c>
      <c r="D950" s="27" t="s">
        <v>4383</v>
      </c>
      <c r="E950" s="26" t="s">
        <v>4405</v>
      </c>
      <c r="F950" s="35" t="s">
        <v>4520</v>
      </c>
      <c r="G950" s="38" t="s">
        <v>4525</v>
      </c>
      <c r="H950" s="36">
        <v>60000000</v>
      </c>
      <c r="I950" s="36">
        <v>18015041</v>
      </c>
      <c r="J950" s="28" t="s">
        <v>4424</v>
      </c>
      <c r="K950" s="28" t="s">
        <v>4425</v>
      </c>
      <c r="L950" s="27" t="s">
        <v>2724</v>
      </c>
      <c r="M950" s="27" t="s">
        <v>1103</v>
      </c>
      <c r="N950" s="27" t="s">
        <v>2725</v>
      </c>
      <c r="O950" s="27" t="s">
        <v>2726</v>
      </c>
      <c r="P950" s="28" t="s">
        <v>2743</v>
      </c>
      <c r="Q950" s="28" t="s">
        <v>2744</v>
      </c>
      <c r="R950" s="28" t="s">
        <v>2745</v>
      </c>
      <c r="S950" s="28" t="s">
        <v>2746</v>
      </c>
      <c r="T950" s="28">
        <v>34020204</v>
      </c>
      <c r="U950" s="29" t="s">
        <v>2747</v>
      </c>
      <c r="V950" s="29">
        <v>7214</v>
      </c>
      <c r="W950" s="28">
        <v>18020</v>
      </c>
      <c r="X950" s="30">
        <v>42943</v>
      </c>
      <c r="Y950" s="28" t="s">
        <v>48</v>
      </c>
      <c r="Z950" s="28">
        <v>4600007100</v>
      </c>
      <c r="AA950" s="31">
        <f t="shared" si="18"/>
        <v>1</v>
      </c>
      <c r="AB950" s="29" t="s">
        <v>2841</v>
      </c>
      <c r="AC950" s="29" t="s">
        <v>425</v>
      </c>
      <c r="AD950" s="29" t="s">
        <v>2842</v>
      </c>
      <c r="AE950" s="27" t="s">
        <v>2748</v>
      </c>
      <c r="AF950" s="28" t="s">
        <v>2733</v>
      </c>
      <c r="AG950" s="27" t="s">
        <v>2023</v>
      </c>
    </row>
    <row r="951" spans="1:33" s="32" customFormat="1" ht="102" x14ac:dyDescent="0.25">
      <c r="A951" s="25" t="s">
        <v>2722</v>
      </c>
      <c r="B951" s="26">
        <v>77101604</v>
      </c>
      <c r="C951" s="27" t="s">
        <v>2843</v>
      </c>
      <c r="D951" s="27" t="s">
        <v>4383</v>
      </c>
      <c r="E951" s="26" t="s">
        <v>4405</v>
      </c>
      <c r="F951" s="35" t="s">
        <v>4520</v>
      </c>
      <c r="G951" s="38" t="s">
        <v>4525</v>
      </c>
      <c r="H951" s="36">
        <v>80000000</v>
      </c>
      <c r="I951" s="36">
        <v>17041255</v>
      </c>
      <c r="J951" s="28" t="s">
        <v>4424</v>
      </c>
      <c r="K951" s="28" t="s">
        <v>4425</v>
      </c>
      <c r="L951" s="27" t="s">
        <v>2724</v>
      </c>
      <c r="M951" s="27" t="s">
        <v>1103</v>
      </c>
      <c r="N951" s="27" t="s">
        <v>2725</v>
      </c>
      <c r="O951" s="27" t="s">
        <v>2726</v>
      </c>
      <c r="P951" s="28" t="s">
        <v>2743</v>
      </c>
      <c r="Q951" s="28" t="s">
        <v>2744</v>
      </c>
      <c r="R951" s="28" t="s">
        <v>2745</v>
      </c>
      <c r="S951" s="28" t="s">
        <v>2746</v>
      </c>
      <c r="T951" s="28">
        <v>34020204</v>
      </c>
      <c r="U951" s="29" t="s">
        <v>2747</v>
      </c>
      <c r="V951" s="29">
        <v>7215</v>
      </c>
      <c r="W951" s="28">
        <v>18021</v>
      </c>
      <c r="X951" s="30">
        <v>42943</v>
      </c>
      <c r="Y951" s="28" t="s">
        <v>48</v>
      </c>
      <c r="Z951" s="28">
        <v>4600007101</v>
      </c>
      <c r="AA951" s="31">
        <f t="shared" si="18"/>
        <v>1</v>
      </c>
      <c r="AB951" s="29" t="s">
        <v>2844</v>
      </c>
      <c r="AC951" s="29" t="s">
        <v>425</v>
      </c>
      <c r="AD951" s="29" t="s">
        <v>2845</v>
      </c>
      <c r="AE951" s="27" t="s">
        <v>2748</v>
      </c>
      <c r="AF951" s="28" t="s">
        <v>2733</v>
      </c>
      <c r="AG951" s="27" t="s">
        <v>2023</v>
      </c>
    </row>
    <row r="952" spans="1:33" s="32" customFormat="1" ht="114.75" x14ac:dyDescent="0.25">
      <c r="A952" s="25" t="s">
        <v>2722</v>
      </c>
      <c r="B952" s="26">
        <v>77101604</v>
      </c>
      <c r="C952" s="27" t="s">
        <v>2846</v>
      </c>
      <c r="D952" s="27" t="s">
        <v>4383</v>
      </c>
      <c r="E952" s="26" t="s">
        <v>4405</v>
      </c>
      <c r="F952" s="35" t="s">
        <v>4520</v>
      </c>
      <c r="G952" s="38" t="s">
        <v>4525</v>
      </c>
      <c r="H952" s="36">
        <v>210000000</v>
      </c>
      <c r="I952" s="36">
        <v>77243515</v>
      </c>
      <c r="J952" s="28" t="s">
        <v>4424</v>
      </c>
      <c r="K952" s="28" t="s">
        <v>4425</v>
      </c>
      <c r="L952" s="27" t="s">
        <v>2724</v>
      </c>
      <c r="M952" s="27" t="s">
        <v>1103</v>
      </c>
      <c r="N952" s="27" t="s">
        <v>2725</v>
      </c>
      <c r="O952" s="27" t="s">
        <v>2726</v>
      </c>
      <c r="P952" s="28" t="s">
        <v>2743</v>
      </c>
      <c r="Q952" s="28" t="s">
        <v>2744</v>
      </c>
      <c r="R952" s="28" t="s">
        <v>2745</v>
      </c>
      <c r="S952" s="28" t="s">
        <v>2746</v>
      </c>
      <c r="T952" s="28">
        <v>34020204</v>
      </c>
      <c r="U952" s="29" t="s">
        <v>2747</v>
      </c>
      <c r="V952" s="29">
        <v>7216</v>
      </c>
      <c r="W952" s="28">
        <v>18022</v>
      </c>
      <c r="X952" s="30">
        <v>42943</v>
      </c>
      <c r="Y952" s="28" t="s">
        <v>48</v>
      </c>
      <c r="Z952" s="28">
        <v>4600007102</v>
      </c>
      <c r="AA952" s="31">
        <f t="shared" si="18"/>
        <v>1</v>
      </c>
      <c r="AB952" s="29" t="s">
        <v>2847</v>
      </c>
      <c r="AC952" s="29" t="s">
        <v>425</v>
      </c>
      <c r="AD952" s="29" t="s">
        <v>2848</v>
      </c>
      <c r="AE952" s="27" t="s">
        <v>2767</v>
      </c>
      <c r="AF952" s="28" t="s">
        <v>2733</v>
      </c>
      <c r="AG952" s="27" t="s">
        <v>2023</v>
      </c>
    </row>
    <row r="953" spans="1:33" s="32" customFormat="1" ht="114.75" x14ac:dyDescent="0.25">
      <c r="A953" s="25" t="s">
        <v>2722</v>
      </c>
      <c r="B953" s="26">
        <v>77101604</v>
      </c>
      <c r="C953" s="27" t="s">
        <v>2849</v>
      </c>
      <c r="D953" s="27" t="s">
        <v>4383</v>
      </c>
      <c r="E953" s="26" t="s">
        <v>4405</v>
      </c>
      <c r="F953" s="35" t="s">
        <v>4520</v>
      </c>
      <c r="G953" s="38" t="s">
        <v>4525</v>
      </c>
      <c r="H953" s="36">
        <v>120000000</v>
      </c>
      <c r="I953" s="36">
        <v>41740925</v>
      </c>
      <c r="J953" s="28" t="s">
        <v>4424</v>
      </c>
      <c r="K953" s="28" t="s">
        <v>4425</v>
      </c>
      <c r="L953" s="27" t="s">
        <v>2724</v>
      </c>
      <c r="M953" s="27" t="s">
        <v>1103</v>
      </c>
      <c r="N953" s="27" t="s">
        <v>2725</v>
      </c>
      <c r="O953" s="27" t="s">
        <v>2726</v>
      </c>
      <c r="P953" s="28" t="s">
        <v>2743</v>
      </c>
      <c r="Q953" s="28" t="s">
        <v>2744</v>
      </c>
      <c r="R953" s="28" t="s">
        <v>2745</v>
      </c>
      <c r="S953" s="28" t="s">
        <v>2746</v>
      </c>
      <c r="T953" s="28">
        <v>34020204</v>
      </c>
      <c r="U953" s="29" t="s">
        <v>2747</v>
      </c>
      <c r="V953" s="29">
        <v>7217</v>
      </c>
      <c r="W953" s="28">
        <v>18023</v>
      </c>
      <c r="X953" s="30">
        <v>42943</v>
      </c>
      <c r="Y953" s="28" t="s">
        <v>48</v>
      </c>
      <c r="Z953" s="28">
        <v>4600007103</v>
      </c>
      <c r="AA953" s="31">
        <f t="shared" si="18"/>
        <v>1</v>
      </c>
      <c r="AB953" s="29" t="s">
        <v>2850</v>
      </c>
      <c r="AC953" s="29" t="s">
        <v>425</v>
      </c>
      <c r="AD953" s="29" t="s">
        <v>2851</v>
      </c>
      <c r="AE953" s="27" t="s">
        <v>2767</v>
      </c>
      <c r="AF953" s="28" t="s">
        <v>2733</v>
      </c>
      <c r="AG953" s="27" t="s">
        <v>2023</v>
      </c>
    </row>
    <row r="954" spans="1:33" s="32" customFormat="1" ht="114.75" x14ac:dyDescent="0.25">
      <c r="A954" s="25" t="s">
        <v>2722</v>
      </c>
      <c r="B954" s="26">
        <v>77101604</v>
      </c>
      <c r="C954" s="27" t="s">
        <v>2852</v>
      </c>
      <c r="D954" s="27" t="s">
        <v>4383</v>
      </c>
      <c r="E954" s="26" t="s">
        <v>4405</v>
      </c>
      <c r="F954" s="35" t="s">
        <v>4520</v>
      </c>
      <c r="G954" s="38" t="s">
        <v>4525</v>
      </c>
      <c r="H954" s="36">
        <v>180000000</v>
      </c>
      <c r="I954" s="36">
        <v>65243662</v>
      </c>
      <c r="J954" s="28" t="s">
        <v>4424</v>
      </c>
      <c r="K954" s="28" t="s">
        <v>4425</v>
      </c>
      <c r="L954" s="27" t="s">
        <v>2724</v>
      </c>
      <c r="M954" s="27" t="s">
        <v>1103</v>
      </c>
      <c r="N954" s="27" t="s">
        <v>2725</v>
      </c>
      <c r="O954" s="27" t="s">
        <v>2726</v>
      </c>
      <c r="P954" s="28" t="s">
        <v>2743</v>
      </c>
      <c r="Q954" s="28" t="s">
        <v>2744</v>
      </c>
      <c r="R954" s="28" t="s">
        <v>2745</v>
      </c>
      <c r="S954" s="28" t="s">
        <v>2746</v>
      </c>
      <c r="T954" s="28">
        <v>34020204</v>
      </c>
      <c r="U954" s="29" t="s">
        <v>2747</v>
      </c>
      <c r="V954" s="29">
        <v>7218</v>
      </c>
      <c r="W954" s="28">
        <v>18024</v>
      </c>
      <c r="X954" s="30">
        <v>42943</v>
      </c>
      <c r="Y954" s="28" t="s">
        <v>48</v>
      </c>
      <c r="Z954" s="28">
        <v>4600007104</v>
      </c>
      <c r="AA954" s="31">
        <f t="shared" si="18"/>
        <v>1</v>
      </c>
      <c r="AB954" s="29" t="s">
        <v>2853</v>
      </c>
      <c r="AC954" s="29" t="s">
        <v>425</v>
      </c>
      <c r="AD954" s="29" t="s">
        <v>2854</v>
      </c>
      <c r="AE954" s="27" t="s">
        <v>2767</v>
      </c>
      <c r="AF954" s="28" t="s">
        <v>2733</v>
      </c>
      <c r="AG954" s="27" t="s">
        <v>2023</v>
      </c>
    </row>
    <row r="955" spans="1:33" s="32" customFormat="1" ht="102" x14ac:dyDescent="0.25">
      <c r="A955" s="25" t="s">
        <v>2722</v>
      </c>
      <c r="B955" s="26">
        <v>77101604</v>
      </c>
      <c r="C955" s="27" t="s">
        <v>2855</v>
      </c>
      <c r="D955" s="27" t="s">
        <v>4383</v>
      </c>
      <c r="E955" s="26" t="s">
        <v>4405</v>
      </c>
      <c r="F955" s="35" t="s">
        <v>4520</v>
      </c>
      <c r="G955" s="38" t="s">
        <v>4525</v>
      </c>
      <c r="H955" s="36">
        <v>68000000</v>
      </c>
      <c r="I955" s="36">
        <v>14748798</v>
      </c>
      <c r="J955" s="28" t="s">
        <v>4424</v>
      </c>
      <c r="K955" s="28" t="s">
        <v>4425</v>
      </c>
      <c r="L955" s="27" t="s">
        <v>2724</v>
      </c>
      <c r="M955" s="27" t="s">
        <v>1103</v>
      </c>
      <c r="N955" s="27" t="s">
        <v>2725</v>
      </c>
      <c r="O955" s="27" t="s">
        <v>2726</v>
      </c>
      <c r="P955" s="28" t="s">
        <v>2743</v>
      </c>
      <c r="Q955" s="28" t="s">
        <v>2744</v>
      </c>
      <c r="R955" s="28" t="s">
        <v>2745</v>
      </c>
      <c r="S955" s="28" t="s">
        <v>2746</v>
      </c>
      <c r="T955" s="28">
        <v>34020204</v>
      </c>
      <c r="U955" s="29" t="s">
        <v>2747</v>
      </c>
      <c r="V955" s="29">
        <v>7219</v>
      </c>
      <c r="W955" s="28">
        <v>18025</v>
      </c>
      <c r="X955" s="30">
        <v>42943</v>
      </c>
      <c r="Y955" s="28" t="s">
        <v>48</v>
      </c>
      <c r="Z955" s="28">
        <v>4600007105</v>
      </c>
      <c r="AA955" s="31">
        <f t="shared" si="18"/>
        <v>1</v>
      </c>
      <c r="AB955" s="29" t="s">
        <v>2856</v>
      </c>
      <c r="AC955" s="29" t="s">
        <v>425</v>
      </c>
      <c r="AD955" s="29" t="s">
        <v>2857</v>
      </c>
      <c r="AE955" s="27" t="s">
        <v>2748</v>
      </c>
      <c r="AF955" s="28" t="s">
        <v>2733</v>
      </c>
      <c r="AG955" s="27" t="s">
        <v>2023</v>
      </c>
    </row>
    <row r="956" spans="1:33" s="32" customFormat="1" ht="114.75" x14ac:dyDescent="0.25">
      <c r="A956" s="25" t="s">
        <v>2722</v>
      </c>
      <c r="B956" s="26">
        <v>77101604</v>
      </c>
      <c r="C956" s="27" t="s">
        <v>2858</v>
      </c>
      <c r="D956" s="27" t="s">
        <v>4383</v>
      </c>
      <c r="E956" s="26" t="s">
        <v>4405</v>
      </c>
      <c r="F956" s="35" t="s">
        <v>4520</v>
      </c>
      <c r="G956" s="38" t="s">
        <v>4525</v>
      </c>
      <c r="H956" s="36">
        <v>60000000</v>
      </c>
      <c r="I956" s="36">
        <v>18501934</v>
      </c>
      <c r="J956" s="28" t="s">
        <v>4424</v>
      </c>
      <c r="K956" s="28" t="s">
        <v>4425</v>
      </c>
      <c r="L956" s="27" t="s">
        <v>2724</v>
      </c>
      <c r="M956" s="27" t="s">
        <v>1103</v>
      </c>
      <c r="N956" s="27" t="s">
        <v>2725</v>
      </c>
      <c r="O956" s="27" t="s">
        <v>2726</v>
      </c>
      <c r="P956" s="28" t="s">
        <v>2743</v>
      </c>
      <c r="Q956" s="28" t="s">
        <v>2744</v>
      </c>
      <c r="R956" s="28" t="s">
        <v>2745</v>
      </c>
      <c r="S956" s="28" t="s">
        <v>2746</v>
      </c>
      <c r="T956" s="28">
        <v>34020204</v>
      </c>
      <c r="U956" s="29" t="s">
        <v>2747</v>
      </c>
      <c r="V956" s="29">
        <v>7220</v>
      </c>
      <c r="W956" s="28">
        <v>18026</v>
      </c>
      <c r="X956" s="30">
        <v>42943</v>
      </c>
      <c r="Y956" s="28" t="s">
        <v>48</v>
      </c>
      <c r="Z956" s="28">
        <v>4600007106</v>
      </c>
      <c r="AA956" s="31">
        <f t="shared" si="18"/>
        <v>1</v>
      </c>
      <c r="AB956" s="29" t="s">
        <v>2859</v>
      </c>
      <c r="AC956" s="29" t="s">
        <v>425</v>
      </c>
      <c r="AD956" s="29" t="s">
        <v>2860</v>
      </c>
      <c r="AE956" s="27" t="s">
        <v>2767</v>
      </c>
      <c r="AF956" s="28" t="s">
        <v>2733</v>
      </c>
      <c r="AG956" s="27" t="s">
        <v>2023</v>
      </c>
    </row>
    <row r="957" spans="1:33" s="32" customFormat="1" ht="114.75" x14ac:dyDescent="0.25">
      <c r="A957" s="25" t="s">
        <v>2722</v>
      </c>
      <c r="B957" s="26">
        <v>77101604</v>
      </c>
      <c r="C957" s="27" t="s">
        <v>2861</v>
      </c>
      <c r="D957" s="27" t="s">
        <v>4383</v>
      </c>
      <c r="E957" s="26" t="s">
        <v>4405</v>
      </c>
      <c r="F957" s="35" t="s">
        <v>4520</v>
      </c>
      <c r="G957" s="38" t="s">
        <v>4525</v>
      </c>
      <c r="H957" s="36">
        <v>216000000</v>
      </c>
      <c r="I957" s="36">
        <v>77902880</v>
      </c>
      <c r="J957" s="28" t="s">
        <v>4424</v>
      </c>
      <c r="K957" s="28" t="s">
        <v>4425</v>
      </c>
      <c r="L957" s="27" t="s">
        <v>2724</v>
      </c>
      <c r="M957" s="27" t="s">
        <v>1103</v>
      </c>
      <c r="N957" s="27" t="s">
        <v>2725</v>
      </c>
      <c r="O957" s="27" t="s">
        <v>2726</v>
      </c>
      <c r="P957" s="28" t="s">
        <v>2743</v>
      </c>
      <c r="Q957" s="28" t="s">
        <v>2744</v>
      </c>
      <c r="R957" s="28" t="s">
        <v>2745</v>
      </c>
      <c r="S957" s="28" t="s">
        <v>2746</v>
      </c>
      <c r="T957" s="28">
        <v>34020204</v>
      </c>
      <c r="U957" s="29" t="s">
        <v>2747</v>
      </c>
      <c r="V957" s="29">
        <v>7221</v>
      </c>
      <c r="W957" s="28">
        <v>18027</v>
      </c>
      <c r="X957" s="30">
        <v>42943</v>
      </c>
      <c r="Y957" s="28" t="s">
        <v>48</v>
      </c>
      <c r="Z957" s="28">
        <v>460007107</v>
      </c>
      <c r="AA957" s="31">
        <f t="shared" si="18"/>
        <v>1</v>
      </c>
      <c r="AB957" s="29" t="s">
        <v>2862</v>
      </c>
      <c r="AC957" s="29" t="s">
        <v>425</v>
      </c>
      <c r="AD957" s="29" t="s">
        <v>2863</v>
      </c>
      <c r="AE957" s="27" t="s">
        <v>2748</v>
      </c>
      <c r="AF957" s="28" t="s">
        <v>2733</v>
      </c>
      <c r="AG957" s="27" t="s">
        <v>2023</v>
      </c>
    </row>
    <row r="958" spans="1:33" s="32" customFormat="1" ht="127.5" x14ac:dyDescent="0.25">
      <c r="A958" s="25" t="s">
        <v>2722</v>
      </c>
      <c r="B958" s="26">
        <v>77101604</v>
      </c>
      <c r="C958" s="27" t="s">
        <v>2864</v>
      </c>
      <c r="D958" s="27" t="s">
        <v>4383</v>
      </c>
      <c r="E958" s="26" t="s">
        <v>4405</v>
      </c>
      <c r="F958" s="35" t="s">
        <v>4520</v>
      </c>
      <c r="G958" s="38" t="s">
        <v>4525</v>
      </c>
      <c r="H958" s="36">
        <v>104000000</v>
      </c>
      <c r="I958" s="36">
        <v>24344650</v>
      </c>
      <c r="J958" s="28" t="s">
        <v>4424</v>
      </c>
      <c r="K958" s="28" t="s">
        <v>4425</v>
      </c>
      <c r="L958" s="27" t="s">
        <v>2724</v>
      </c>
      <c r="M958" s="27" t="s">
        <v>1103</v>
      </c>
      <c r="N958" s="27" t="s">
        <v>2725</v>
      </c>
      <c r="O958" s="27" t="s">
        <v>2726</v>
      </c>
      <c r="P958" s="28" t="s">
        <v>2743</v>
      </c>
      <c r="Q958" s="28" t="s">
        <v>2744</v>
      </c>
      <c r="R958" s="28" t="s">
        <v>2745</v>
      </c>
      <c r="S958" s="28" t="s">
        <v>2746</v>
      </c>
      <c r="T958" s="28">
        <v>34020204</v>
      </c>
      <c r="U958" s="29" t="s">
        <v>2747</v>
      </c>
      <c r="V958" s="29">
        <v>7222</v>
      </c>
      <c r="W958" s="28">
        <v>18028</v>
      </c>
      <c r="X958" s="30">
        <v>42943</v>
      </c>
      <c r="Y958" s="28" t="s">
        <v>48</v>
      </c>
      <c r="Z958" s="28">
        <v>460007108</v>
      </c>
      <c r="AA958" s="31">
        <f t="shared" si="18"/>
        <v>1</v>
      </c>
      <c r="AB958" s="29" t="s">
        <v>2865</v>
      </c>
      <c r="AC958" s="29" t="s">
        <v>425</v>
      </c>
      <c r="AD958" s="29" t="s">
        <v>2866</v>
      </c>
      <c r="AE958" s="27" t="s">
        <v>2767</v>
      </c>
      <c r="AF958" s="28" t="s">
        <v>2733</v>
      </c>
      <c r="AG958" s="27" t="s">
        <v>2023</v>
      </c>
    </row>
    <row r="959" spans="1:33" s="32" customFormat="1" ht="114.75" x14ac:dyDescent="0.25">
      <c r="A959" s="25" t="s">
        <v>2722</v>
      </c>
      <c r="B959" s="26">
        <v>77101604</v>
      </c>
      <c r="C959" s="27" t="s">
        <v>2867</v>
      </c>
      <c r="D959" s="27" t="s">
        <v>4383</v>
      </c>
      <c r="E959" s="26" t="s">
        <v>4405</v>
      </c>
      <c r="F959" s="35" t="s">
        <v>4520</v>
      </c>
      <c r="G959" s="38" t="s">
        <v>4525</v>
      </c>
      <c r="H959" s="36">
        <v>67200000</v>
      </c>
      <c r="I959" s="36">
        <v>13633004</v>
      </c>
      <c r="J959" s="28" t="s">
        <v>4424</v>
      </c>
      <c r="K959" s="28" t="s">
        <v>4425</v>
      </c>
      <c r="L959" s="27" t="s">
        <v>2724</v>
      </c>
      <c r="M959" s="27" t="s">
        <v>1103</v>
      </c>
      <c r="N959" s="27" t="s">
        <v>2725</v>
      </c>
      <c r="O959" s="27" t="s">
        <v>2726</v>
      </c>
      <c r="P959" s="28" t="s">
        <v>2743</v>
      </c>
      <c r="Q959" s="28" t="s">
        <v>2744</v>
      </c>
      <c r="R959" s="28" t="s">
        <v>2745</v>
      </c>
      <c r="S959" s="28" t="s">
        <v>2746</v>
      </c>
      <c r="T959" s="28">
        <v>34020204</v>
      </c>
      <c r="U959" s="29" t="s">
        <v>2747</v>
      </c>
      <c r="V959" s="29">
        <v>7223</v>
      </c>
      <c r="W959" s="28">
        <v>18029</v>
      </c>
      <c r="X959" s="30">
        <v>42943</v>
      </c>
      <c r="Y959" s="28" t="s">
        <v>48</v>
      </c>
      <c r="Z959" s="28">
        <v>460007109</v>
      </c>
      <c r="AA959" s="31">
        <f t="shared" si="18"/>
        <v>1</v>
      </c>
      <c r="AB959" s="29" t="s">
        <v>2868</v>
      </c>
      <c r="AC959" s="29" t="s">
        <v>425</v>
      </c>
      <c r="AD959" s="29" t="s">
        <v>2869</v>
      </c>
      <c r="AE959" s="27" t="s">
        <v>2748</v>
      </c>
      <c r="AF959" s="28" t="s">
        <v>2733</v>
      </c>
      <c r="AG959" s="27" t="s">
        <v>2023</v>
      </c>
    </row>
    <row r="960" spans="1:33" s="32" customFormat="1" ht="127.5" x14ac:dyDescent="0.25">
      <c r="A960" s="25" t="s">
        <v>2722</v>
      </c>
      <c r="B960" s="26">
        <v>77101604</v>
      </c>
      <c r="C960" s="27" t="s">
        <v>2870</v>
      </c>
      <c r="D960" s="27" t="s">
        <v>4383</v>
      </c>
      <c r="E960" s="26" t="s">
        <v>4405</v>
      </c>
      <c r="F960" s="35" t="s">
        <v>4520</v>
      </c>
      <c r="G960" s="38" t="s">
        <v>4525</v>
      </c>
      <c r="H960" s="36">
        <v>300000000</v>
      </c>
      <c r="I960" s="36">
        <v>107286165</v>
      </c>
      <c r="J960" s="28" t="s">
        <v>4424</v>
      </c>
      <c r="K960" s="28" t="s">
        <v>4425</v>
      </c>
      <c r="L960" s="27" t="s">
        <v>2724</v>
      </c>
      <c r="M960" s="27" t="s">
        <v>1103</v>
      </c>
      <c r="N960" s="27" t="s">
        <v>2725</v>
      </c>
      <c r="O960" s="27" t="s">
        <v>2726</v>
      </c>
      <c r="P960" s="28" t="s">
        <v>2743</v>
      </c>
      <c r="Q960" s="28" t="s">
        <v>2744</v>
      </c>
      <c r="R960" s="28" t="s">
        <v>2745</v>
      </c>
      <c r="S960" s="28" t="s">
        <v>2746</v>
      </c>
      <c r="T960" s="28">
        <v>34020204</v>
      </c>
      <c r="U960" s="29" t="s">
        <v>2747</v>
      </c>
      <c r="V960" s="29">
        <v>7224</v>
      </c>
      <c r="W960" s="28">
        <v>18030</v>
      </c>
      <c r="X960" s="30">
        <v>42943</v>
      </c>
      <c r="Y960" s="28" t="s">
        <v>48</v>
      </c>
      <c r="Z960" s="28">
        <v>460007110</v>
      </c>
      <c r="AA960" s="31">
        <f t="shared" si="18"/>
        <v>1</v>
      </c>
      <c r="AB960" s="29" t="s">
        <v>2871</v>
      </c>
      <c r="AC960" s="29" t="s">
        <v>425</v>
      </c>
      <c r="AD960" s="29" t="s">
        <v>2872</v>
      </c>
      <c r="AE960" s="27" t="s">
        <v>2748</v>
      </c>
      <c r="AF960" s="28" t="s">
        <v>2733</v>
      </c>
      <c r="AG960" s="27" t="s">
        <v>2023</v>
      </c>
    </row>
    <row r="961" spans="1:33" s="32" customFormat="1" ht="102" x14ac:dyDescent="0.25">
      <c r="A961" s="25" t="s">
        <v>2722</v>
      </c>
      <c r="B961" s="26">
        <v>77101604</v>
      </c>
      <c r="C961" s="27" t="s">
        <v>2873</v>
      </c>
      <c r="D961" s="27" t="s">
        <v>4383</v>
      </c>
      <c r="E961" s="26" t="s">
        <v>4405</v>
      </c>
      <c r="F961" s="35" t="s">
        <v>4520</v>
      </c>
      <c r="G961" s="38" t="s">
        <v>4525</v>
      </c>
      <c r="H961" s="36">
        <v>80000000</v>
      </c>
      <c r="I961" s="36">
        <v>17041255</v>
      </c>
      <c r="J961" s="28" t="s">
        <v>4424</v>
      </c>
      <c r="K961" s="28" t="s">
        <v>4425</v>
      </c>
      <c r="L961" s="27" t="s">
        <v>2724</v>
      </c>
      <c r="M961" s="27" t="s">
        <v>1103</v>
      </c>
      <c r="N961" s="27" t="s">
        <v>2725</v>
      </c>
      <c r="O961" s="27" t="s">
        <v>2726</v>
      </c>
      <c r="P961" s="28" t="s">
        <v>2743</v>
      </c>
      <c r="Q961" s="28" t="s">
        <v>2744</v>
      </c>
      <c r="R961" s="28" t="s">
        <v>2745</v>
      </c>
      <c r="S961" s="28" t="s">
        <v>2746</v>
      </c>
      <c r="T961" s="28">
        <v>34020204</v>
      </c>
      <c r="U961" s="29" t="s">
        <v>2747</v>
      </c>
      <c r="V961" s="29">
        <v>7225</v>
      </c>
      <c r="W961" s="28">
        <v>18031</v>
      </c>
      <c r="X961" s="30">
        <v>42943</v>
      </c>
      <c r="Y961" s="28" t="s">
        <v>48</v>
      </c>
      <c r="Z961" s="28">
        <v>460007111</v>
      </c>
      <c r="AA961" s="31">
        <f t="shared" si="18"/>
        <v>1</v>
      </c>
      <c r="AB961" s="29" t="s">
        <v>2874</v>
      </c>
      <c r="AC961" s="29" t="s">
        <v>425</v>
      </c>
      <c r="AD961" s="29" t="s">
        <v>2875</v>
      </c>
      <c r="AE961" s="27" t="s">
        <v>2748</v>
      </c>
      <c r="AF961" s="28" t="s">
        <v>2733</v>
      </c>
      <c r="AG961" s="27" t="s">
        <v>2023</v>
      </c>
    </row>
    <row r="962" spans="1:33" s="32" customFormat="1" ht="102" x14ac:dyDescent="0.25">
      <c r="A962" s="25" t="s">
        <v>2722</v>
      </c>
      <c r="B962" s="26">
        <v>77101604</v>
      </c>
      <c r="C962" s="27" t="s">
        <v>2876</v>
      </c>
      <c r="D962" s="27" t="s">
        <v>4383</v>
      </c>
      <c r="E962" s="26" t="s">
        <v>4405</v>
      </c>
      <c r="F962" s="35" t="s">
        <v>4520</v>
      </c>
      <c r="G962" s="38" t="s">
        <v>4525</v>
      </c>
      <c r="H962" s="36">
        <v>40000000</v>
      </c>
      <c r="I962" s="36">
        <v>5860302</v>
      </c>
      <c r="J962" s="28" t="s">
        <v>4424</v>
      </c>
      <c r="K962" s="28" t="s">
        <v>4425</v>
      </c>
      <c r="L962" s="27" t="s">
        <v>2724</v>
      </c>
      <c r="M962" s="27" t="s">
        <v>1103</v>
      </c>
      <c r="N962" s="27" t="s">
        <v>2725</v>
      </c>
      <c r="O962" s="27" t="s">
        <v>2726</v>
      </c>
      <c r="P962" s="28" t="s">
        <v>2743</v>
      </c>
      <c r="Q962" s="28" t="s">
        <v>2744</v>
      </c>
      <c r="R962" s="28" t="s">
        <v>2745</v>
      </c>
      <c r="S962" s="28" t="s">
        <v>2746</v>
      </c>
      <c r="T962" s="28">
        <v>34020204</v>
      </c>
      <c r="U962" s="29" t="s">
        <v>2747</v>
      </c>
      <c r="V962" s="29">
        <v>7226</v>
      </c>
      <c r="W962" s="28">
        <v>18032</v>
      </c>
      <c r="X962" s="30">
        <v>42943</v>
      </c>
      <c r="Y962" s="28" t="s">
        <v>48</v>
      </c>
      <c r="Z962" s="28">
        <v>4600007112</v>
      </c>
      <c r="AA962" s="31">
        <f t="shared" si="18"/>
        <v>1</v>
      </c>
      <c r="AB962" s="29" t="s">
        <v>2877</v>
      </c>
      <c r="AC962" s="29" t="s">
        <v>425</v>
      </c>
      <c r="AD962" s="29" t="s">
        <v>2878</v>
      </c>
      <c r="AE962" s="27" t="s">
        <v>2748</v>
      </c>
      <c r="AF962" s="28" t="s">
        <v>2733</v>
      </c>
      <c r="AG962" s="27" t="s">
        <v>2023</v>
      </c>
    </row>
    <row r="963" spans="1:33" s="32" customFormat="1" ht="114.75" x14ac:dyDescent="0.25">
      <c r="A963" s="25" t="s">
        <v>2722</v>
      </c>
      <c r="B963" s="26">
        <v>77101604</v>
      </c>
      <c r="C963" s="27" t="s">
        <v>2879</v>
      </c>
      <c r="D963" s="27" t="s">
        <v>4383</v>
      </c>
      <c r="E963" s="26" t="s">
        <v>4405</v>
      </c>
      <c r="F963" s="35" t="s">
        <v>4520</v>
      </c>
      <c r="G963" s="38" t="s">
        <v>4525</v>
      </c>
      <c r="H963" s="36">
        <v>120000000</v>
      </c>
      <c r="I963" s="36">
        <v>41385905</v>
      </c>
      <c r="J963" s="28" t="s">
        <v>4424</v>
      </c>
      <c r="K963" s="28" t="s">
        <v>4425</v>
      </c>
      <c r="L963" s="27" t="s">
        <v>2724</v>
      </c>
      <c r="M963" s="27" t="s">
        <v>1103</v>
      </c>
      <c r="N963" s="27" t="s">
        <v>2725</v>
      </c>
      <c r="O963" s="27" t="s">
        <v>2726</v>
      </c>
      <c r="P963" s="28" t="s">
        <v>2743</v>
      </c>
      <c r="Q963" s="28" t="s">
        <v>2744</v>
      </c>
      <c r="R963" s="28" t="s">
        <v>2745</v>
      </c>
      <c r="S963" s="28" t="s">
        <v>2746</v>
      </c>
      <c r="T963" s="28">
        <v>34020204</v>
      </c>
      <c r="U963" s="29" t="s">
        <v>2747</v>
      </c>
      <c r="V963" s="29">
        <v>7227</v>
      </c>
      <c r="W963" s="28">
        <v>18033</v>
      </c>
      <c r="X963" s="30">
        <v>42943</v>
      </c>
      <c r="Y963" s="28" t="s">
        <v>48</v>
      </c>
      <c r="Z963" s="28">
        <v>460007125</v>
      </c>
      <c r="AA963" s="31">
        <f t="shared" si="18"/>
        <v>1</v>
      </c>
      <c r="AB963" s="29" t="s">
        <v>2880</v>
      </c>
      <c r="AC963" s="29" t="s">
        <v>425</v>
      </c>
      <c r="AD963" s="29" t="s">
        <v>2881</v>
      </c>
      <c r="AE963" s="27" t="s">
        <v>2748</v>
      </c>
      <c r="AF963" s="28" t="s">
        <v>2733</v>
      </c>
      <c r="AG963" s="27" t="s">
        <v>2023</v>
      </c>
    </row>
    <row r="964" spans="1:33" s="32" customFormat="1" ht="102" x14ac:dyDescent="0.25">
      <c r="A964" s="25" t="s">
        <v>2722</v>
      </c>
      <c r="B964" s="26">
        <v>77101604</v>
      </c>
      <c r="C964" s="27" t="s">
        <v>2882</v>
      </c>
      <c r="D964" s="27" t="s">
        <v>4383</v>
      </c>
      <c r="E964" s="26" t="s">
        <v>4405</v>
      </c>
      <c r="F964" s="35" t="s">
        <v>4520</v>
      </c>
      <c r="G964" s="38" t="s">
        <v>4525</v>
      </c>
      <c r="H964" s="36">
        <v>83987064</v>
      </c>
      <c r="I964" s="36">
        <v>17041255</v>
      </c>
      <c r="J964" s="28" t="s">
        <v>4424</v>
      </c>
      <c r="K964" s="28" t="s">
        <v>4425</v>
      </c>
      <c r="L964" s="27" t="s">
        <v>2724</v>
      </c>
      <c r="M964" s="27" t="s">
        <v>1103</v>
      </c>
      <c r="N964" s="27" t="s">
        <v>2725</v>
      </c>
      <c r="O964" s="27" t="s">
        <v>2726</v>
      </c>
      <c r="P964" s="28" t="s">
        <v>2743</v>
      </c>
      <c r="Q964" s="28" t="s">
        <v>2744</v>
      </c>
      <c r="R964" s="28" t="s">
        <v>2745</v>
      </c>
      <c r="S964" s="28" t="s">
        <v>2746</v>
      </c>
      <c r="T964" s="28">
        <v>34020204</v>
      </c>
      <c r="U964" s="29" t="s">
        <v>2747</v>
      </c>
      <c r="V964" s="29">
        <v>7228</v>
      </c>
      <c r="W964" s="28">
        <v>18034</v>
      </c>
      <c r="X964" s="30">
        <v>42943</v>
      </c>
      <c r="Y964" s="28" t="s">
        <v>48</v>
      </c>
      <c r="Z964" s="28">
        <v>460007113</v>
      </c>
      <c r="AA964" s="31">
        <f t="shared" si="18"/>
        <v>1</v>
      </c>
      <c r="AB964" s="29" t="s">
        <v>2883</v>
      </c>
      <c r="AC964" s="29" t="s">
        <v>425</v>
      </c>
      <c r="AD964" s="29" t="s">
        <v>2884</v>
      </c>
      <c r="AE964" s="27" t="s">
        <v>2748</v>
      </c>
      <c r="AF964" s="28" t="s">
        <v>2733</v>
      </c>
      <c r="AG964" s="27" t="s">
        <v>2023</v>
      </c>
    </row>
    <row r="965" spans="1:33" s="32" customFormat="1" ht="114.75" x14ac:dyDescent="0.25">
      <c r="A965" s="25" t="s">
        <v>2722</v>
      </c>
      <c r="B965" s="26">
        <v>77101604</v>
      </c>
      <c r="C965" s="27" t="s">
        <v>2885</v>
      </c>
      <c r="D965" s="27" t="s">
        <v>4383</v>
      </c>
      <c r="E965" s="26" t="s">
        <v>4405</v>
      </c>
      <c r="F965" s="35" t="s">
        <v>4520</v>
      </c>
      <c r="G965" s="38" t="s">
        <v>4525</v>
      </c>
      <c r="H965" s="36">
        <v>60000000</v>
      </c>
      <c r="I965" s="36">
        <v>18501934</v>
      </c>
      <c r="J965" s="28" t="s">
        <v>4424</v>
      </c>
      <c r="K965" s="28" t="s">
        <v>4425</v>
      </c>
      <c r="L965" s="27" t="s">
        <v>2724</v>
      </c>
      <c r="M965" s="27" t="s">
        <v>1103</v>
      </c>
      <c r="N965" s="27" t="s">
        <v>2725</v>
      </c>
      <c r="O965" s="27" t="s">
        <v>2726</v>
      </c>
      <c r="P965" s="28" t="s">
        <v>2743</v>
      </c>
      <c r="Q965" s="28" t="s">
        <v>2744</v>
      </c>
      <c r="R965" s="28" t="s">
        <v>2745</v>
      </c>
      <c r="S965" s="28" t="s">
        <v>2746</v>
      </c>
      <c r="T965" s="28">
        <v>34020204</v>
      </c>
      <c r="U965" s="29" t="s">
        <v>2747</v>
      </c>
      <c r="V965" s="29">
        <v>7229</v>
      </c>
      <c r="W965" s="28" t="s">
        <v>2886</v>
      </c>
      <c r="X965" s="30">
        <v>42943</v>
      </c>
      <c r="Y965" s="28" t="s">
        <v>48</v>
      </c>
      <c r="Z965" s="28">
        <v>4600007114</v>
      </c>
      <c r="AA965" s="31">
        <f t="shared" si="18"/>
        <v>1</v>
      </c>
      <c r="AB965" s="29" t="s">
        <v>2887</v>
      </c>
      <c r="AC965" s="29" t="s">
        <v>425</v>
      </c>
      <c r="AD965" s="29" t="s">
        <v>2888</v>
      </c>
      <c r="AE965" s="27" t="s">
        <v>2767</v>
      </c>
      <c r="AF965" s="28" t="s">
        <v>2733</v>
      </c>
      <c r="AG965" s="27" t="s">
        <v>2023</v>
      </c>
    </row>
    <row r="966" spans="1:33" s="32" customFormat="1" ht="102" x14ac:dyDescent="0.25">
      <c r="A966" s="25" t="s">
        <v>2722</v>
      </c>
      <c r="B966" s="26">
        <v>77101604</v>
      </c>
      <c r="C966" s="27" t="s">
        <v>2889</v>
      </c>
      <c r="D966" s="27" t="s">
        <v>4383</v>
      </c>
      <c r="E966" s="26" t="s">
        <v>4397</v>
      </c>
      <c r="F966" s="35" t="s">
        <v>4520</v>
      </c>
      <c r="G966" s="38" t="s">
        <v>4525</v>
      </c>
      <c r="H966" s="36">
        <v>60000000</v>
      </c>
      <c r="I966" s="36">
        <v>18643942</v>
      </c>
      <c r="J966" s="28" t="s">
        <v>4424</v>
      </c>
      <c r="K966" s="28" t="s">
        <v>4425</v>
      </c>
      <c r="L966" s="27" t="s">
        <v>2724</v>
      </c>
      <c r="M966" s="27" t="s">
        <v>1103</v>
      </c>
      <c r="N966" s="27" t="s">
        <v>2725</v>
      </c>
      <c r="O966" s="27" t="s">
        <v>2726</v>
      </c>
      <c r="P966" s="28" t="s">
        <v>2743</v>
      </c>
      <c r="Q966" s="28" t="s">
        <v>2744</v>
      </c>
      <c r="R966" s="28" t="s">
        <v>2745</v>
      </c>
      <c r="S966" s="28" t="s">
        <v>2746</v>
      </c>
      <c r="T966" s="28">
        <v>34020204</v>
      </c>
      <c r="U966" s="29" t="s">
        <v>2747</v>
      </c>
      <c r="V966" s="29">
        <v>7276</v>
      </c>
      <c r="W966" s="28">
        <v>18215</v>
      </c>
      <c r="X966" s="30">
        <v>42944</v>
      </c>
      <c r="Y966" s="28" t="s">
        <v>48</v>
      </c>
      <c r="Z966" s="28">
        <v>4600007116</v>
      </c>
      <c r="AA966" s="31">
        <f t="shared" si="18"/>
        <v>1</v>
      </c>
      <c r="AB966" s="29" t="s">
        <v>2890</v>
      </c>
      <c r="AC966" s="29" t="s">
        <v>425</v>
      </c>
      <c r="AD966" s="29" t="s">
        <v>2891</v>
      </c>
      <c r="AE966" s="27" t="s">
        <v>2767</v>
      </c>
      <c r="AF966" s="28" t="s">
        <v>2733</v>
      </c>
      <c r="AG966" s="27" t="s">
        <v>2023</v>
      </c>
    </row>
    <row r="967" spans="1:33" s="32" customFormat="1" ht="102" x14ac:dyDescent="0.25">
      <c r="A967" s="25" t="s">
        <v>2722</v>
      </c>
      <c r="B967" s="26">
        <v>77101604</v>
      </c>
      <c r="C967" s="27" t="s">
        <v>2892</v>
      </c>
      <c r="D967" s="27" t="s">
        <v>4383</v>
      </c>
      <c r="E967" s="26" t="s">
        <v>4397</v>
      </c>
      <c r="F967" s="35" t="s">
        <v>4520</v>
      </c>
      <c r="G967" s="38" t="s">
        <v>4525</v>
      </c>
      <c r="H967" s="36">
        <v>50000000</v>
      </c>
      <c r="I967" s="36">
        <v>24344650</v>
      </c>
      <c r="J967" s="28" t="s">
        <v>4424</v>
      </c>
      <c r="K967" s="28" t="s">
        <v>4425</v>
      </c>
      <c r="L967" s="27" t="s">
        <v>2724</v>
      </c>
      <c r="M967" s="27" t="s">
        <v>1103</v>
      </c>
      <c r="N967" s="27" t="s">
        <v>2725</v>
      </c>
      <c r="O967" s="27" t="s">
        <v>2726</v>
      </c>
      <c r="P967" s="28" t="s">
        <v>2743</v>
      </c>
      <c r="Q967" s="28" t="s">
        <v>2744</v>
      </c>
      <c r="R967" s="28" t="s">
        <v>2745</v>
      </c>
      <c r="S967" s="28" t="s">
        <v>2746</v>
      </c>
      <c r="T967" s="28">
        <v>34020204</v>
      </c>
      <c r="U967" s="29" t="s">
        <v>2747</v>
      </c>
      <c r="V967" s="29">
        <v>7485</v>
      </c>
      <c r="W967" s="28">
        <v>18584</v>
      </c>
      <c r="X967" s="30">
        <v>42992</v>
      </c>
      <c r="Y967" s="28" t="s">
        <v>48</v>
      </c>
      <c r="Z967" s="28">
        <v>4600007443</v>
      </c>
      <c r="AA967" s="31">
        <f t="shared" si="18"/>
        <v>1</v>
      </c>
      <c r="AB967" s="29" t="s">
        <v>2893</v>
      </c>
      <c r="AC967" s="29" t="s">
        <v>425</v>
      </c>
      <c r="AD967" s="29" t="s">
        <v>2894</v>
      </c>
      <c r="AE967" s="27" t="s">
        <v>2767</v>
      </c>
      <c r="AF967" s="28" t="s">
        <v>2733</v>
      </c>
      <c r="AG967" s="27" t="s">
        <v>2023</v>
      </c>
    </row>
    <row r="968" spans="1:33" s="32" customFormat="1" ht="127.5" x14ac:dyDescent="0.25">
      <c r="A968" s="25" t="s">
        <v>2722</v>
      </c>
      <c r="B968" s="26">
        <v>77101604</v>
      </c>
      <c r="C968" s="27" t="s">
        <v>2895</v>
      </c>
      <c r="D968" s="27" t="s">
        <v>4383</v>
      </c>
      <c r="E968" s="26" t="s">
        <v>4397</v>
      </c>
      <c r="F968" s="35" t="s">
        <v>4520</v>
      </c>
      <c r="G968" s="38" t="s">
        <v>4525</v>
      </c>
      <c r="H968" s="36">
        <v>62987565</v>
      </c>
      <c r="I968" s="36">
        <v>51610658</v>
      </c>
      <c r="J968" s="28" t="s">
        <v>4424</v>
      </c>
      <c r="K968" s="28" t="s">
        <v>4425</v>
      </c>
      <c r="L968" s="27" t="s">
        <v>2724</v>
      </c>
      <c r="M968" s="27" t="s">
        <v>1103</v>
      </c>
      <c r="N968" s="27" t="s">
        <v>2725</v>
      </c>
      <c r="O968" s="27" t="s">
        <v>2726</v>
      </c>
      <c r="P968" s="28" t="s">
        <v>2743</v>
      </c>
      <c r="Q968" s="28" t="s">
        <v>2744</v>
      </c>
      <c r="R968" s="28" t="s">
        <v>2745</v>
      </c>
      <c r="S968" s="28" t="s">
        <v>2746</v>
      </c>
      <c r="T968" s="28">
        <v>34020204</v>
      </c>
      <c r="U968" s="29" t="s">
        <v>2747</v>
      </c>
      <c r="V968" s="29">
        <v>7486</v>
      </c>
      <c r="W968" s="28">
        <v>18583</v>
      </c>
      <c r="X968" s="30">
        <v>42992</v>
      </c>
      <c r="Y968" s="28" t="s">
        <v>48</v>
      </c>
      <c r="Z968" s="28">
        <v>4600007444</v>
      </c>
      <c r="AA968" s="31">
        <f t="shared" si="18"/>
        <v>1</v>
      </c>
      <c r="AB968" s="29" t="s">
        <v>2896</v>
      </c>
      <c r="AC968" s="29" t="s">
        <v>425</v>
      </c>
      <c r="AD968" s="29" t="s">
        <v>2897</v>
      </c>
      <c r="AE968" s="27" t="s">
        <v>2748</v>
      </c>
      <c r="AF968" s="28" t="s">
        <v>2733</v>
      </c>
      <c r="AG968" s="27" t="s">
        <v>2023</v>
      </c>
    </row>
    <row r="969" spans="1:33" s="32" customFormat="1" ht="114.75" x14ac:dyDescent="0.25">
      <c r="A969" s="25" t="s">
        <v>2722</v>
      </c>
      <c r="B969" s="26">
        <v>77101604</v>
      </c>
      <c r="C969" s="27" t="s">
        <v>2898</v>
      </c>
      <c r="D969" s="27" t="s">
        <v>4383</v>
      </c>
      <c r="E969" s="26" t="s">
        <v>4397</v>
      </c>
      <c r="F969" s="35" t="s">
        <v>4520</v>
      </c>
      <c r="G969" s="38" t="s">
        <v>4525</v>
      </c>
      <c r="H969" s="36">
        <v>24455796</v>
      </c>
      <c r="I969" s="36">
        <v>9603645</v>
      </c>
      <c r="J969" s="28" t="s">
        <v>4424</v>
      </c>
      <c r="K969" s="28" t="s">
        <v>4425</v>
      </c>
      <c r="L969" s="27" t="s">
        <v>2724</v>
      </c>
      <c r="M969" s="27" t="s">
        <v>1103</v>
      </c>
      <c r="N969" s="27" t="s">
        <v>2725</v>
      </c>
      <c r="O969" s="27" t="s">
        <v>2726</v>
      </c>
      <c r="P969" s="28" t="s">
        <v>2743</v>
      </c>
      <c r="Q969" s="28" t="s">
        <v>2744</v>
      </c>
      <c r="R969" s="28" t="s">
        <v>2745</v>
      </c>
      <c r="S969" s="28" t="s">
        <v>2746</v>
      </c>
      <c r="T969" s="28">
        <v>34020204</v>
      </c>
      <c r="U969" s="29" t="s">
        <v>2747</v>
      </c>
      <c r="V969" s="29">
        <v>7277</v>
      </c>
      <c r="W969" s="28">
        <v>18188</v>
      </c>
      <c r="X969" s="30">
        <v>42982</v>
      </c>
      <c r="Y969" s="28" t="s">
        <v>48</v>
      </c>
      <c r="Z969" s="28">
        <v>4600007399</v>
      </c>
      <c r="AA969" s="31">
        <f t="shared" si="18"/>
        <v>1</v>
      </c>
      <c r="AB969" s="29" t="s">
        <v>2899</v>
      </c>
      <c r="AC969" s="29" t="s">
        <v>425</v>
      </c>
      <c r="AD969" s="29" t="s">
        <v>2900</v>
      </c>
      <c r="AE969" s="27" t="s">
        <v>2901</v>
      </c>
      <c r="AF969" s="28" t="s">
        <v>2733</v>
      </c>
      <c r="AG969" s="27" t="s">
        <v>2023</v>
      </c>
    </row>
    <row r="970" spans="1:33" s="32" customFormat="1" ht="102" x14ac:dyDescent="0.25">
      <c r="A970" s="25" t="s">
        <v>2722</v>
      </c>
      <c r="B970" s="26">
        <v>77101604</v>
      </c>
      <c r="C970" s="27" t="s">
        <v>2902</v>
      </c>
      <c r="D970" s="27" t="s">
        <v>4383</v>
      </c>
      <c r="E970" s="26" t="s">
        <v>4397</v>
      </c>
      <c r="F970" s="35" t="s">
        <v>4520</v>
      </c>
      <c r="G970" s="38" t="s">
        <v>4525</v>
      </c>
      <c r="H970" s="36">
        <v>160000000</v>
      </c>
      <c r="I970" s="36">
        <v>30025240</v>
      </c>
      <c r="J970" s="28" t="s">
        <v>4424</v>
      </c>
      <c r="K970" s="28" t="s">
        <v>4425</v>
      </c>
      <c r="L970" s="27" t="s">
        <v>2724</v>
      </c>
      <c r="M970" s="27" t="s">
        <v>1103</v>
      </c>
      <c r="N970" s="27" t="s">
        <v>2725</v>
      </c>
      <c r="O970" s="27" t="s">
        <v>2726</v>
      </c>
      <c r="P970" s="28" t="s">
        <v>2743</v>
      </c>
      <c r="Q970" s="28" t="s">
        <v>2744</v>
      </c>
      <c r="R970" s="28" t="s">
        <v>2745</v>
      </c>
      <c r="S970" s="28" t="s">
        <v>2746</v>
      </c>
      <c r="T970" s="28">
        <v>34020204</v>
      </c>
      <c r="U970" s="29" t="s">
        <v>2747</v>
      </c>
      <c r="V970" s="29">
        <v>7278</v>
      </c>
      <c r="W970" s="28">
        <v>18789</v>
      </c>
      <c r="X970" s="30">
        <v>42982</v>
      </c>
      <c r="Y970" s="28" t="s">
        <v>48</v>
      </c>
      <c r="Z970" s="28">
        <v>4600007400</v>
      </c>
      <c r="AA970" s="31">
        <f t="shared" si="18"/>
        <v>1</v>
      </c>
      <c r="AB970" s="29" t="s">
        <v>2903</v>
      </c>
      <c r="AC970" s="29" t="s">
        <v>425</v>
      </c>
      <c r="AD970" s="29" t="s">
        <v>2904</v>
      </c>
      <c r="AE970" s="27" t="s">
        <v>2901</v>
      </c>
      <c r="AF970" s="28" t="s">
        <v>2733</v>
      </c>
      <c r="AG970" s="27" t="s">
        <v>2023</v>
      </c>
    </row>
    <row r="971" spans="1:33" s="32" customFormat="1" ht="127.5" x14ac:dyDescent="0.25">
      <c r="A971" s="25" t="s">
        <v>2722</v>
      </c>
      <c r="B971" s="26">
        <v>77101604</v>
      </c>
      <c r="C971" s="27" t="s">
        <v>2905</v>
      </c>
      <c r="D971" s="27" t="s">
        <v>4383</v>
      </c>
      <c r="E971" s="26" t="s">
        <v>4397</v>
      </c>
      <c r="F971" s="35" t="s">
        <v>4520</v>
      </c>
      <c r="G971" s="38" t="s">
        <v>4525</v>
      </c>
      <c r="H971" s="36">
        <v>80000000</v>
      </c>
      <c r="I971" s="36">
        <v>15378781</v>
      </c>
      <c r="J971" s="28" t="s">
        <v>4424</v>
      </c>
      <c r="K971" s="28" t="s">
        <v>4425</v>
      </c>
      <c r="L971" s="27" t="s">
        <v>2724</v>
      </c>
      <c r="M971" s="27" t="s">
        <v>1103</v>
      </c>
      <c r="N971" s="27" t="s">
        <v>2725</v>
      </c>
      <c r="O971" s="27" t="s">
        <v>2726</v>
      </c>
      <c r="P971" s="28" t="s">
        <v>2743</v>
      </c>
      <c r="Q971" s="28" t="s">
        <v>2744</v>
      </c>
      <c r="R971" s="28" t="s">
        <v>2745</v>
      </c>
      <c r="S971" s="28" t="s">
        <v>2746</v>
      </c>
      <c r="T971" s="28">
        <v>34020204</v>
      </c>
      <c r="U971" s="29" t="s">
        <v>2747</v>
      </c>
      <c r="V971" s="29">
        <v>7279</v>
      </c>
      <c r="W971" s="28">
        <v>18190</v>
      </c>
      <c r="X971" s="30">
        <v>42982</v>
      </c>
      <c r="Y971" s="28" t="s">
        <v>48</v>
      </c>
      <c r="Z971" s="28">
        <v>4600007401</v>
      </c>
      <c r="AA971" s="31">
        <f t="shared" si="18"/>
        <v>1</v>
      </c>
      <c r="AB971" s="29" t="s">
        <v>2906</v>
      </c>
      <c r="AC971" s="29" t="s">
        <v>425</v>
      </c>
      <c r="AD971" s="29" t="s">
        <v>2907</v>
      </c>
      <c r="AE971" s="27" t="s">
        <v>2901</v>
      </c>
      <c r="AF971" s="28" t="s">
        <v>2733</v>
      </c>
      <c r="AG971" s="27" t="s">
        <v>2023</v>
      </c>
    </row>
    <row r="972" spans="1:33" s="32" customFormat="1" ht="102" x14ac:dyDescent="0.25">
      <c r="A972" s="25" t="s">
        <v>2722</v>
      </c>
      <c r="B972" s="26">
        <v>77101604</v>
      </c>
      <c r="C972" s="27" t="s">
        <v>2908</v>
      </c>
      <c r="D972" s="27" t="s">
        <v>4383</v>
      </c>
      <c r="E972" s="26" t="s">
        <v>4397</v>
      </c>
      <c r="F972" s="35" t="s">
        <v>4520</v>
      </c>
      <c r="G972" s="38" t="s">
        <v>4525</v>
      </c>
      <c r="H972" s="36">
        <v>120000000</v>
      </c>
      <c r="I972" s="36">
        <v>25631302</v>
      </c>
      <c r="J972" s="28" t="s">
        <v>4424</v>
      </c>
      <c r="K972" s="28" t="s">
        <v>4425</v>
      </c>
      <c r="L972" s="27" t="s">
        <v>2724</v>
      </c>
      <c r="M972" s="27" t="s">
        <v>1103</v>
      </c>
      <c r="N972" s="27" t="s">
        <v>2725</v>
      </c>
      <c r="O972" s="27" t="s">
        <v>2726</v>
      </c>
      <c r="P972" s="28" t="s">
        <v>2743</v>
      </c>
      <c r="Q972" s="28" t="s">
        <v>2744</v>
      </c>
      <c r="R972" s="28" t="s">
        <v>2745</v>
      </c>
      <c r="S972" s="28" t="s">
        <v>2746</v>
      </c>
      <c r="T972" s="28">
        <v>34020204</v>
      </c>
      <c r="U972" s="29" t="s">
        <v>2747</v>
      </c>
      <c r="V972" s="29">
        <v>7280</v>
      </c>
      <c r="W972" s="28">
        <v>18191</v>
      </c>
      <c r="X972" s="30">
        <v>42982</v>
      </c>
      <c r="Y972" s="28" t="s">
        <v>48</v>
      </c>
      <c r="Z972" s="28">
        <v>4600007400</v>
      </c>
      <c r="AA972" s="31">
        <f t="shared" si="18"/>
        <v>1</v>
      </c>
      <c r="AB972" s="29" t="s">
        <v>2909</v>
      </c>
      <c r="AC972" s="29" t="s">
        <v>425</v>
      </c>
      <c r="AD972" s="29" t="s">
        <v>2910</v>
      </c>
      <c r="AE972" s="27" t="s">
        <v>2901</v>
      </c>
      <c r="AF972" s="28" t="s">
        <v>2733</v>
      </c>
      <c r="AG972" s="27" t="s">
        <v>2023</v>
      </c>
    </row>
    <row r="973" spans="1:33" s="32" customFormat="1" ht="114.75" x14ac:dyDescent="0.25">
      <c r="A973" s="25" t="s">
        <v>2722</v>
      </c>
      <c r="B973" s="26">
        <v>77101604</v>
      </c>
      <c r="C973" s="27" t="s">
        <v>2911</v>
      </c>
      <c r="D973" s="27" t="s">
        <v>4383</v>
      </c>
      <c r="E973" s="26" t="s">
        <v>4397</v>
      </c>
      <c r="F973" s="35" t="s">
        <v>4520</v>
      </c>
      <c r="G973" s="38" t="s">
        <v>4525</v>
      </c>
      <c r="H973" s="36">
        <v>84000000</v>
      </c>
      <c r="I973" s="36">
        <v>16843427</v>
      </c>
      <c r="J973" s="28" t="s">
        <v>4424</v>
      </c>
      <c r="K973" s="28" t="s">
        <v>4425</v>
      </c>
      <c r="L973" s="27" t="s">
        <v>2724</v>
      </c>
      <c r="M973" s="27" t="s">
        <v>1103</v>
      </c>
      <c r="N973" s="27" t="s">
        <v>2725</v>
      </c>
      <c r="O973" s="27" t="s">
        <v>2726</v>
      </c>
      <c r="P973" s="28" t="s">
        <v>2743</v>
      </c>
      <c r="Q973" s="28" t="s">
        <v>2744</v>
      </c>
      <c r="R973" s="28" t="s">
        <v>2745</v>
      </c>
      <c r="S973" s="28" t="s">
        <v>2746</v>
      </c>
      <c r="T973" s="28">
        <v>34020204</v>
      </c>
      <c r="U973" s="29" t="s">
        <v>2747</v>
      </c>
      <c r="V973" s="29">
        <v>7281</v>
      </c>
      <c r="W973" s="28">
        <v>18192</v>
      </c>
      <c r="X973" s="30">
        <v>42982</v>
      </c>
      <c r="Y973" s="28" t="s">
        <v>48</v>
      </c>
      <c r="Z973" s="28">
        <v>4600007403</v>
      </c>
      <c r="AA973" s="31">
        <f t="shared" ref="AA973:AA1036" si="19">+IF(AND(W973="",X973="",Y973="",Z973=""),"",IF(AND(W973&lt;&gt;"",X973="",Y973="",Z973=""),0%,IF(AND(W973&lt;&gt;"",X973&lt;&gt;"",Y973="",Z973=""),33%,IF(AND(W973&lt;&gt;"",X973&lt;&gt;"",Y973&lt;&gt;"",Z973=""),66%,IF(AND(W973&lt;&gt;"",X973&lt;&gt;"",Y973&lt;&gt;"",Z973&lt;&gt;""),100%,"Información incompleta")))))</f>
        <v>1</v>
      </c>
      <c r="AB973" s="29" t="s">
        <v>2912</v>
      </c>
      <c r="AC973" s="29" t="s">
        <v>425</v>
      </c>
      <c r="AD973" s="29" t="s">
        <v>2913</v>
      </c>
      <c r="AE973" s="27" t="s">
        <v>2901</v>
      </c>
      <c r="AF973" s="28" t="s">
        <v>2733</v>
      </c>
      <c r="AG973" s="27" t="s">
        <v>2023</v>
      </c>
    </row>
    <row r="974" spans="1:33" s="32" customFormat="1" ht="114.75" x14ac:dyDescent="0.25">
      <c r="A974" s="25" t="s">
        <v>2722</v>
      </c>
      <c r="B974" s="26">
        <v>77101604</v>
      </c>
      <c r="C974" s="27" t="s">
        <v>2914</v>
      </c>
      <c r="D974" s="27" t="s">
        <v>4383</v>
      </c>
      <c r="E974" s="26" t="s">
        <v>4397</v>
      </c>
      <c r="F974" s="35" t="s">
        <v>4520</v>
      </c>
      <c r="G974" s="38" t="s">
        <v>4525</v>
      </c>
      <c r="H974" s="36">
        <v>64000000</v>
      </c>
      <c r="I974" s="36">
        <v>15291901</v>
      </c>
      <c r="J974" s="28" t="s">
        <v>4424</v>
      </c>
      <c r="K974" s="28" t="s">
        <v>4425</v>
      </c>
      <c r="L974" s="27" t="s">
        <v>2724</v>
      </c>
      <c r="M974" s="27" t="s">
        <v>1103</v>
      </c>
      <c r="N974" s="27" t="s">
        <v>2725</v>
      </c>
      <c r="O974" s="27" t="s">
        <v>2726</v>
      </c>
      <c r="P974" s="28" t="s">
        <v>2743</v>
      </c>
      <c r="Q974" s="28" t="s">
        <v>2744</v>
      </c>
      <c r="R974" s="28" t="s">
        <v>2745</v>
      </c>
      <c r="S974" s="28" t="s">
        <v>2746</v>
      </c>
      <c r="T974" s="28">
        <v>34020204</v>
      </c>
      <c r="U974" s="29" t="s">
        <v>2747</v>
      </c>
      <c r="V974" s="29">
        <v>7282</v>
      </c>
      <c r="W974" s="28">
        <v>18193</v>
      </c>
      <c r="X974" s="30">
        <v>42982</v>
      </c>
      <c r="Y974" s="28" t="s">
        <v>48</v>
      </c>
      <c r="Z974" s="28">
        <v>4600007404</v>
      </c>
      <c r="AA974" s="31">
        <f t="shared" si="19"/>
        <v>1</v>
      </c>
      <c r="AB974" s="29" t="s">
        <v>2915</v>
      </c>
      <c r="AC974" s="29" t="s">
        <v>425</v>
      </c>
      <c r="AD974" s="29" t="s">
        <v>2916</v>
      </c>
      <c r="AE974" s="27" t="s">
        <v>2901</v>
      </c>
      <c r="AF974" s="28" t="s">
        <v>2733</v>
      </c>
      <c r="AG974" s="27" t="s">
        <v>2023</v>
      </c>
    </row>
    <row r="975" spans="1:33" s="32" customFormat="1" ht="127.5" x14ac:dyDescent="0.25">
      <c r="A975" s="25" t="s">
        <v>2722</v>
      </c>
      <c r="B975" s="26">
        <v>77101604</v>
      </c>
      <c r="C975" s="27" t="s">
        <v>2917</v>
      </c>
      <c r="D975" s="27" t="s">
        <v>4383</v>
      </c>
      <c r="E975" s="26" t="s">
        <v>4397</v>
      </c>
      <c r="F975" s="35" t="s">
        <v>4520</v>
      </c>
      <c r="G975" s="38" t="s">
        <v>4525</v>
      </c>
      <c r="H975" s="36">
        <v>80000000</v>
      </c>
      <c r="I975" s="36">
        <v>16111104</v>
      </c>
      <c r="J975" s="28" t="s">
        <v>4424</v>
      </c>
      <c r="K975" s="28" t="s">
        <v>4425</v>
      </c>
      <c r="L975" s="27" t="s">
        <v>2724</v>
      </c>
      <c r="M975" s="27" t="s">
        <v>1103</v>
      </c>
      <c r="N975" s="27" t="s">
        <v>2725</v>
      </c>
      <c r="O975" s="27" t="s">
        <v>2726</v>
      </c>
      <c r="P975" s="28" t="s">
        <v>2743</v>
      </c>
      <c r="Q975" s="28" t="s">
        <v>2744</v>
      </c>
      <c r="R975" s="28" t="s">
        <v>2745</v>
      </c>
      <c r="S975" s="28" t="s">
        <v>2746</v>
      </c>
      <c r="T975" s="28">
        <v>34020204</v>
      </c>
      <c r="U975" s="29" t="s">
        <v>2747</v>
      </c>
      <c r="V975" s="29">
        <v>7283</v>
      </c>
      <c r="W975" s="28">
        <v>18194</v>
      </c>
      <c r="X975" s="30">
        <v>42982</v>
      </c>
      <c r="Y975" s="28" t="s">
        <v>48</v>
      </c>
      <c r="Z975" s="28">
        <v>4600007405</v>
      </c>
      <c r="AA975" s="31">
        <f t="shared" si="19"/>
        <v>1</v>
      </c>
      <c r="AB975" s="29" t="s">
        <v>2918</v>
      </c>
      <c r="AC975" s="29" t="s">
        <v>425</v>
      </c>
      <c r="AD975" s="29" t="s">
        <v>2919</v>
      </c>
      <c r="AE975" s="27" t="s">
        <v>2901</v>
      </c>
      <c r="AF975" s="28" t="s">
        <v>2733</v>
      </c>
      <c r="AG975" s="27" t="s">
        <v>2023</v>
      </c>
    </row>
    <row r="976" spans="1:33" s="32" customFormat="1" ht="127.5" x14ac:dyDescent="0.25">
      <c r="A976" s="25" t="s">
        <v>2722</v>
      </c>
      <c r="B976" s="26">
        <v>77101604</v>
      </c>
      <c r="C976" s="27" t="s">
        <v>2920</v>
      </c>
      <c r="D976" s="27" t="s">
        <v>4383</v>
      </c>
      <c r="E976" s="26" t="s">
        <v>4397</v>
      </c>
      <c r="F976" s="35" t="s">
        <v>4520</v>
      </c>
      <c r="G976" s="38" t="s">
        <v>4525</v>
      </c>
      <c r="H976" s="36">
        <v>80000000</v>
      </c>
      <c r="I976" s="36">
        <v>17941911</v>
      </c>
      <c r="J976" s="28" t="s">
        <v>4424</v>
      </c>
      <c r="K976" s="28" t="s">
        <v>4425</v>
      </c>
      <c r="L976" s="27" t="s">
        <v>2724</v>
      </c>
      <c r="M976" s="27" t="s">
        <v>1103</v>
      </c>
      <c r="N976" s="27" t="s">
        <v>2725</v>
      </c>
      <c r="O976" s="27" t="s">
        <v>2726</v>
      </c>
      <c r="P976" s="28" t="s">
        <v>2743</v>
      </c>
      <c r="Q976" s="28" t="s">
        <v>2744</v>
      </c>
      <c r="R976" s="28" t="s">
        <v>2745</v>
      </c>
      <c r="S976" s="28" t="s">
        <v>2746</v>
      </c>
      <c r="T976" s="28">
        <v>34020204</v>
      </c>
      <c r="U976" s="29" t="s">
        <v>2747</v>
      </c>
      <c r="V976" s="29">
        <v>7284</v>
      </c>
      <c r="W976" s="28">
        <v>18195</v>
      </c>
      <c r="X976" s="30">
        <v>42982</v>
      </c>
      <c r="Y976" s="28" t="s">
        <v>48</v>
      </c>
      <c r="Z976" s="28">
        <v>4600007406</v>
      </c>
      <c r="AA976" s="31">
        <f t="shared" si="19"/>
        <v>1</v>
      </c>
      <c r="AB976" s="29" t="s">
        <v>2921</v>
      </c>
      <c r="AC976" s="29" t="s">
        <v>425</v>
      </c>
      <c r="AD976" s="29" t="s">
        <v>2922</v>
      </c>
      <c r="AE976" s="27" t="s">
        <v>2901</v>
      </c>
      <c r="AF976" s="28" t="s">
        <v>2733</v>
      </c>
      <c r="AG976" s="27" t="s">
        <v>2023</v>
      </c>
    </row>
    <row r="977" spans="1:33" s="32" customFormat="1" ht="114.75" x14ac:dyDescent="0.25">
      <c r="A977" s="25" t="s">
        <v>2722</v>
      </c>
      <c r="B977" s="26">
        <v>77101604</v>
      </c>
      <c r="C977" s="27" t="s">
        <v>2923</v>
      </c>
      <c r="D977" s="27" t="s">
        <v>4383</v>
      </c>
      <c r="E977" s="26" t="s">
        <v>4397</v>
      </c>
      <c r="F977" s="35" t="s">
        <v>4520</v>
      </c>
      <c r="G977" s="38" t="s">
        <v>4525</v>
      </c>
      <c r="H977" s="36">
        <v>80000000</v>
      </c>
      <c r="I977" s="36">
        <v>16111104</v>
      </c>
      <c r="J977" s="28" t="s">
        <v>4424</v>
      </c>
      <c r="K977" s="28" t="s">
        <v>4425</v>
      </c>
      <c r="L977" s="27" t="s">
        <v>2724</v>
      </c>
      <c r="M977" s="27" t="s">
        <v>1103</v>
      </c>
      <c r="N977" s="27" t="s">
        <v>2725</v>
      </c>
      <c r="O977" s="27" t="s">
        <v>2726</v>
      </c>
      <c r="P977" s="28" t="s">
        <v>2743</v>
      </c>
      <c r="Q977" s="28" t="s">
        <v>2744</v>
      </c>
      <c r="R977" s="28" t="s">
        <v>2745</v>
      </c>
      <c r="S977" s="28" t="s">
        <v>2746</v>
      </c>
      <c r="T977" s="28">
        <v>34020204</v>
      </c>
      <c r="U977" s="29" t="s">
        <v>2747</v>
      </c>
      <c r="V977" s="29">
        <v>7285</v>
      </c>
      <c r="W977" s="28">
        <v>18196</v>
      </c>
      <c r="X977" s="30">
        <v>42982</v>
      </c>
      <c r="Y977" s="28" t="s">
        <v>48</v>
      </c>
      <c r="Z977" s="28">
        <v>4600007407</v>
      </c>
      <c r="AA977" s="31">
        <f t="shared" si="19"/>
        <v>1</v>
      </c>
      <c r="AB977" s="29" t="s">
        <v>2924</v>
      </c>
      <c r="AC977" s="29" t="s">
        <v>425</v>
      </c>
      <c r="AD977" s="29" t="s">
        <v>2925</v>
      </c>
      <c r="AE977" s="27" t="s">
        <v>2901</v>
      </c>
      <c r="AF977" s="28" t="s">
        <v>2733</v>
      </c>
      <c r="AG977" s="27" t="s">
        <v>2023</v>
      </c>
    </row>
    <row r="978" spans="1:33" s="32" customFormat="1" ht="102" x14ac:dyDescent="0.25">
      <c r="A978" s="25" t="s">
        <v>2722</v>
      </c>
      <c r="B978" s="26">
        <v>77101604</v>
      </c>
      <c r="C978" s="27" t="s">
        <v>2926</v>
      </c>
      <c r="D978" s="27" t="s">
        <v>4383</v>
      </c>
      <c r="E978" s="26" t="s">
        <v>4397</v>
      </c>
      <c r="F978" s="35" t="s">
        <v>4520</v>
      </c>
      <c r="G978" s="38" t="s">
        <v>4525</v>
      </c>
      <c r="H978" s="36">
        <v>120000000</v>
      </c>
      <c r="I978" s="36">
        <v>23434333</v>
      </c>
      <c r="J978" s="28" t="s">
        <v>4424</v>
      </c>
      <c r="K978" s="28" t="s">
        <v>4425</v>
      </c>
      <c r="L978" s="27" t="s">
        <v>2724</v>
      </c>
      <c r="M978" s="27" t="s">
        <v>1103</v>
      </c>
      <c r="N978" s="27" t="s">
        <v>2725</v>
      </c>
      <c r="O978" s="27" t="s">
        <v>2726</v>
      </c>
      <c r="P978" s="28" t="s">
        <v>2743</v>
      </c>
      <c r="Q978" s="28" t="s">
        <v>2744</v>
      </c>
      <c r="R978" s="28" t="s">
        <v>2745</v>
      </c>
      <c r="S978" s="28" t="s">
        <v>2746</v>
      </c>
      <c r="T978" s="28">
        <v>34020204</v>
      </c>
      <c r="U978" s="29" t="s">
        <v>2747</v>
      </c>
      <c r="V978" s="29">
        <v>7286</v>
      </c>
      <c r="W978" s="28">
        <v>18197</v>
      </c>
      <c r="X978" s="30">
        <v>42982</v>
      </c>
      <c r="Y978" s="28" t="s">
        <v>48</v>
      </c>
      <c r="Z978" s="28">
        <v>4600007408</v>
      </c>
      <c r="AA978" s="31">
        <f t="shared" si="19"/>
        <v>1</v>
      </c>
      <c r="AB978" s="29" t="s">
        <v>2927</v>
      </c>
      <c r="AC978" s="29" t="s">
        <v>425</v>
      </c>
      <c r="AD978" s="29" t="s">
        <v>2928</v>
      </c>
      <c r="AE978" s="27" t="s">
        <v>2901</v>
      </c>
      <c r="AF978" s="28" t="s">
        <v>2733</v>
      </c>
      <c r="AG978" s="27" t="s">
        <v>2023</v>
      </c>
    </row>
    <row r="979" spans="1:33" s="32" customFormat="1" ht="102" x14ac:dyDescent="0.25">
      <c r="A979" s="25" t="s">
        <v>2722</v>
      </c>
      <c r="B979" s="26">
        <v>77101604</v>
      </c>
      <c r="C979" s="27" t="s">
        <v>2929</v>
      </c>
      <c r="D979" s="27" t="s">
        <v>4383</v>
      </c>
      <c r="E979" s="26" t="s">
        <v>4397</v>
      </c>
      <c r="F979" s="35" t="s">
        <v>4520</v>
      </c>
      <c r="G979" s="38" t="s">
        <v>4525</v>
      </c>
      <c r="H979" s="36">
        <v>60000000</v>
      </c>
      <c r="I979" s="36">
        <v>11717167</v>
      </c>
      <c r="J979" s="28" t="s">
        <v>4424</v>
      </c>
      <c r="K979" s="28" t="s">
        <v>4425</v>
      </c>
      <c r="L979" s="27" t="s">
        <v>2724</v>
      </c>
      <c r="M979" s="27" t="s">
        <v>1103</v>
      </c>
      <c r="N979" s="27" t="s">
        <v>2725</v>
      </c>
      <c r="O979" s="27" t="s">
        <v>2726</v>
      </c>
      <c r="P979" s="28" t="s">
        <v>2743</v>
      </c>
      <c r="Q979" s="28" t="s">
        <v>2744</v>
      </c>
      <c r="R979" s="28" t="s">
        <v>2745</v>
      </c>
      <c r="S979" s="28" t="s">
        <v>2746</v>
      </c>
      <c r="T979" s="28">
        <v>34020204</v>
      </c>
      <c r="U979" s="29" t="s">
        <v>2747</v>
      </c>
      <c r="V979" s="29">
        <v>7287</v>
      </c>
      <c r="W979" s="28">
        <v>18198</v>
      </c>
      <c r="X979" s="30">
        <v>42982</v>
      </c>
      <c r="Y979" s="28" t="s">
        <v>48</v>
      </c>
      <c r="Z979" s="28">
        <v>4600007409</v>
      </c>
      <c r="AA979" s="31">
        <f t="shared" si="19"/>
        <v>1</v>
      </c>
      <c r="AB979" s="29" t="s">
        <v>2930</v>
      </c>
      <c r="AC979" s="29" t="s">
        <v>425</v>
      </c>
      <c r="AD979" s="29" t="s">
        <v>2931</v>
      </c>
      <c r="AE979" s="27" t="s">
        <v>2901</v>
      </c>
      <c r="AF979" s="28" t="s">
        <v>2733</v>
      </c>
      <c r="AG979" s="27" t="s">
        <v>2023</v>
      </c>
    </row>
    <row r="980" spans="1:33" s="32" customFormat="1" ht="102" x14ac:dyDescent="0.25">
      <c r="A980" s="25" t="s">
        <v>2722</v>
      </c>
      <c r="B980" s="26">
        <v>77101604</v>
      </c>
      <c r="C980" s="27" t="s">
        <v>2932</v>
      </c>
      <c r="D980" s="27" t="s">
        <v>4383</v>
      </c>
      <c r="E980" s="26" t="s">
        <v>4410</v>
      </c>
      <c r="F980" s="35" t="s">
        <v>4520</v>
      </c>
      <c r="G980" s="38" t="s">
        <v>4525</v>
      </c>
      <c r="H980" s="36">
        <v>200000000</v>
      </c>
      <c r="I980" s="36">
        <v>41010083</v>
      </c>
      <c r="J980" s="28" t="s">
        <v>4424</v>
      </c>
      <c r="K980" s="28" t="s">
        <v>4425</v>
      </c>
      <c r="L980" s="27" t="s">
        <v>2724</v>
      </c>
      <c r="M980" s="27" t="s">
        <v>1103</v>
      </c>
      <c r="N980" s="27" t="s">
        <v>2725</v>
      </c>
      <c r="O980" s="27" t="s">
        <v>2726</v>
      </c>
      <c r="P980" s="28" t="s">
        <v>2743</v>
      </c>
      <c r="Q980" s="28" t="s">
        <v>2744</v>
      </c>
      <c r="R980" s="28" t="s">
        <v>2745</v>
      </c>
      <c r="S980" s="28" t="s">
        <v>2746</v>
      </c>
      <c r="T980" s="28">
        <v>34020204</v>
      </c>
      <c r="U980" s="29" t="s">
        <v>2747</v>
      </c>
      <c r="V980" s="29">
        <v>7316</v>
      </c>
      <c r="W980" s="28">
        <v>18214</v>
      </c>
      <c r="X980" s="30">
        <v>42982</v>
      </c>
      <c r="Y980" s="28" t="s">
        <v>48</v>
      </c>
      <c r="Z980" s="28">
        <v>4600007410</v>
      </c>
      <c r="AA980" s="31">
        <f t="shared" si="19"/>
        <v>1</v>
      </c>
      <c r="AB980" s="29" t="s">
        <v>2933</v>
      </c>
      <c r="AC980" s="29" t="s">
        <v>425</v>
      </c>
      <c r="AD980" s="29" t="s">
        <v>2934</v>
      </c>
      <c r="AE980" s="27" t="s">
        <v>2901</v>
      </c>
      <c r="AF980" s="28" t="s">
        <v>2733</v>
      </c>
      <c r="AG980" s="27" t="s">
        <v>2023</v>
      </c>
    </row>
    <row r="981" spans="1:33" s="32" customFormat="1" ht="178.5" x14ac:dyDescent="0.25">
      <c r="A981" s="25" t="s">
        <v>2722</v>
      </c>
      <c r="B981" s="26">
        <v>77101604</v>
      </c>
      <c r="C981" s="27" t="s">
        <v>2935</v>
      </c>
      <c r="D981" s="27" t="s">
        <v>4383</v>
      </c>
      <c r="E981" s="26" t="s">
        <v>4410</v>
      </c>
      <c r="F981" s="35" t="s">
        <v>4520</v>
      </c>
      <c r="G981" s="38" t="s">
        <v>4525</v>
      </c>
      <c r="H981" s="36">
        <v>26996104</v>
      </c>
      <c r="I981" s="36">
        <v>26996104</v>
      </c>
      <c r="J981" s="28" t="s">
        <v>4424</v>
      </c>
      <c r="K981" s="28" t="s">
        <v>4425</v>
      </c>
      <c r="L981" s="27" t="s">
        <v>2724</v>
      </c>
      <c r="M981" s="27" t="s">
        <v>1103</v>
      </c>
      <c r="N981" s="27" t="s">
        <v>2725</v>
      </c>
      <c r="O981" s="27" t="s">
        <v>2726</v>
      </c>
      <c r="P981" s="28" t="s">
        <v>2743</v>
      </c>
      <c r="Q981" s="28" t="s">
        <v>2744</v>
      </c>
      <c r="R981" s="28" t="s">
        <v>2745</v>
      </c>
      <c r="S981" s="28" t="s">
        <v>2746</v>
      </c>
      <c r="T981" s="28">
        <v>34020204</v>
      </c>
      <c r="U981" s="29" t="s">
        <v>2747</v>
      </c>
      <c r="V981" s="29" t="s">
        <v>2936</v>
      </c>
      <c r="W981" s="28" t="s">
        <v>48</v>
      </c>
      <c r="X981" s="30">
        <v>43039</v>
      </c>
      <c r="Y981" s="28" t="s">
        <v>48</v>
      </c>
      <c r="Z981" s="28" t="s">
        <v>2936</v>
      </c>
      <c r="AA981" s="31">
        <f t="shared" si="19"/>
        <v>1</v>
      </c>
      <c r="AB981" s="29" t="s">
        <v>2937</v>
      </c>
      <c r="AC981" s="29" t="s">
        <v>425</v>
      </c>
      <c r="AD981" s="29" t="s">
        <v>2938</v>
      </c>
      <c r="AE981" s="27" t="s">
        <v>2748</v>
      </c>
      <c r="AF981" s="28" t="s">
        <v>2733</v>
      </c>
      <c r="AG981" s="27" t="s">
        <v>2023</v>
      </c>
    </row>
    <row r="982" spans="1:33" s="32" customFormat="1" ht="191.25" x14ac:dyDescent="0.25">
      <c r="A982" s="25" t="s">
        <v>2722</v>
      </c>
      <c r="B982" s="26">
        <v>77101604</v>
      </c>
      <c r="C982" s="27" t="s">
        <v>2939</v>
      </c>
      <c r="D982" s="27" t="s">
        <v>4383</v>
      </c>
      <c r="E982" s="26" t="s">
        <v>4410</v>
      </c>
      <c r="F982" s="35" t="s">
        <v>4520</v>
      </c>
      <c r="G982" s="38" t="s">
        <v>4525</v>
      </c>
      <c r="H982" s="36">
        <v>104640373</v>
      </c>
      <c r="I982" s="36">
        <v>104640373</v>
      </c>
      <c r="J982" s="28" t="s">
        <v>4424</v>
      </c>
      <c r="K982" s="28" t="s">
        <v>4425</v>
      </c>
      <c r="L982" s="27" t="s">
        <v>2724</v>
      </c>
      <c r="M982" s="27" t="s">
        <v>1103</v>
      </c>
      <c r="N982" s="27" t="s">
        <v>2725</v>
      </c>
      <c r="O982" s="27" t="s">
        <v>2726</v>
      </c>
      <c r="P982" s="28" t="s">
        <v>2743</v>
      </c>
      <c r="Q982" s="28" t="s">
        <v>2744</v>
      </c>
      <c r="R982" s="28" t="s">
        <v>2745</v>
      </c>
      <c r="S982" s="28" t="s">
        <v>2746</v>
      </c>
      <c r="T982" s="28">
        <v>34020204</v>
      </c>
      <c r="U982" s="29" t="s">
        <v>2747</v>
      </c>
      <c r="V982" s="29" t="s">
        <v>2940</v>
      </c>
      <c r="W982" s="28" t="s">
        <v>48</v>
      </c>
      <c r="X982" s="30">
        <v>43039</v>
      </c>
      <c r="Y982" s="28" t="s">
        <v>48</v>
      </c>
      <c r="Z982" s="28" t="s">
        <v>2940</v>
      </c>
      <c r="AA982" s="31">
        <f t="shared" si="19"/>
        <v>1</v>
      </c>
      <c r="AB982" s="29" t="s">
        <v>2941</v>
      </c>
      <c r="AC982" s="29" t="s">
        <v>425</v>
      </c>
      <c r="AD982" s="29" t="s">
        <v>2942</v>
      </c>
      <c r="AE982" s="27" t="s">
        <v>2748</v>
      </c>
      <c r="AF982" s="28" t="s">
        <v>2733</v>
      </c>
      <c r="AG982" s="27" t="s">
        <v>2023</v>
      </c>
    </row>
    <row r="983" spans="1:33" s="32" customFormat="1" ht="191.25" x14ac:dyDescent="0.25">
      <c r="A983" s="25" t="s">
        <v>2722</v>
      </c>
      <c r="B983" s="26">
        <v>77101604</v>
      </c>
      <c r="C983" s="27" t="s">
        <v>2943</v>
      </c>
      <c r="D983" s="27" t="s">
        <v>4383</v>
      </c>
      <c r="E983" s="26" t="s">
        <v>4410</v>
      </c>
      <c r="F983" s="35" t="s">
        <v>4520</v>
      </c>
      <c r="G983" s="38" t="s">
        <v>4525</v>
      </c>
      <c r="H983" s="36">
        <v>50028707</v>
      </c>
      <c r="I983" s="36">
        <v>50028707</v>
      </c>
      <c r="J983" s="28" t="s">
        <v>4424</v>
      </c>
      <c r="K983" s="28" t="s">
        <v>4425</v>
      </c>
      <c r="L983" s="27" t="s">
        <v>2724</v>
      </c>
      <c r="M983" s="27" t="s">
        <v>1103</v>
      </c>
      <c r="N983" s="27" t="s">
        <v>2725</v>
      </c>
      <c r="O983" s="27" t="s">
        <v>2726</v>
      </c>
      <c r="P983" s="28" t="s">
        <v>2743</v>
      </c>
      <c r="Q983" s="28" t="s">
        <v>2744</v>
      </c>
      <c r="R983" s="28" t="s">
        <v>2745</v>
      </c>
      <c r="S983" s="28" t="s">
        <v>2746</v>
      </c>
      <c r="T983" s="28">
        <v>34020204</v>
      </c>
      <c r="U983" s="29" t="s">
        <v>2747</v>
      </c>
      <c r="V983" s="29" t="s">
        <v>2944</v>
      </c>
      <c r="W983" s="28" t="s">
        <v>48</v>
      </c>
      <c r="X983" s="30">
        <v>43039</v>
      </c>
      <c r="Y983" s="28" t="s">
        <v>48</v>
      </c>
      <c r="Z983" s="28" t="s">
        <v>2944</v>
      </c>
      <c r="AA983" s="31">
        <f t="shared" si="19"/>
        <v>1</v>
      </c>
      <c r="AB983" s="29" t="s">
        <v>2945</v>
      </c>
      <c r="AC983" s="29" t="s">
        <v>425</v>
      </c>
      <c r="AD983" s="29" t="s">
        <v>2946</v>
      </c>
      <c r="AE983" s="27" t="s">
        <v>2748</v>
      </c>
      <c r="AF983" s="28" t="s">
        <v>2733</v>
      </c>
      <c r="AG983" s="27" t="s">
        <v>2023</v>
      </c>
    </row>
    <row r="984" spans="1:33" s="32" customFormat="1" ht="178.5" x14ac:dyDescent="0.25">
      <c r="A984" s="25" t="s">
        <v>2722</v>
      </c>
      <c r="B984" s="26">
        <v>77101604</v>
      </c>
      <c r="C984" s="27" t="s">
        <v>2947</v>
      </c>
      <c r="D984" s="27" t="s">
        <v>4383</v>
      </c>
      <c r="E984" s="26" t="s">
        <v>4410</v>
      </c>
      <c r="F984" s="35" t="s">
        <v>4520</v>
      </c>
      <c r="G984" s="38" t="s">
        <v>4525</v>
      </c>
      <c r="H984" s="36">
        <v>54276652</v>
      </c>
      <c r="I984" s="36">
        <v>54276652</v>
      </c>
      <c r="J984" s="28" t="s">
        <v>4424</v>
      </c>
      <c r="K984" s="28" t="s">
        <v>4425</v>
      </c>
      <c r="L984" s="27" t="s">
        <v>2724</v>
      </c>
      <c r="M984" s="27" t="s">
        <v>1103</v>
      </c>
      <c r="N984" s="27" t="s">
        <v>2725</v>
      </c>
      <c r="O984" s="27" t="s">
        <v>2726</v>
      </c>
      <c r="P984" s="28" t="s">
        <v>2743</v>
      </c>
      <c r="Q984" s="28" t="s">
        <v>2744</v>
      </c>
      <c r="R984" s="28" t="s">
        <v>2745</v>
      </c>
      <c r="S984" s="28" t="s">
        <v>2746</v>
      </c>
      <c r="T984" s="28">
        <v>34020204</v>
      </c>
      <c r="U984" s="29" t="s">
        <v>2747</v>
      </c>
      <c r="V984" s="29" t="s">
        <v>2948</v>
      </c>
      <c r="W984" s="28" t="s">
        <v>48</v>
      </c>
      <c r="X984" s="30">
        <v>43039</v>
      </c>
      <c r="Y984" s="28" t="s">
        <v>48</v>
      </c>
      <c r="Z984" s="28" t="s">
        <v>2948</v>
      </c>
      <c r="AA984" s="31">
        <f t="shared" si="19"/>
        <v>1</v>
      </c>
      <c r="AB984" s="29" t="s">
        <v>2949</v>
      </c>
      <c r="AC984" s="29" t="s">
        <v>425</v>
      </c>
      <c r="AD984" s="29" t="s">
        <v>2950</v>
      </c>
      <c r="AE984" s="27" t="s">
        <v>2748</v>
      </c>
      <c r="AF984" s="28" t="s">
        <v>2733</v>
      </c>
      <c r="AG984" s="27" t="s">
        <v>2023</v>
      </c>
    </row>
    <row r="985" spans="1:33" s="32" customFormat="1" ht="178.5" x14ac:dyDescent="0.25">
      <c r="A985" s="25" t="s">
        <v>2722</v>
      </c>
      <c r="B985" s="26">
        <v>77101604</v>
      </c>
      <c r="C985" s="27" t="s">
        <v>2951</v>
      </c>
      <c r="D985" s="27" t="s">
        <v>4383</v>
      </c>
      <c r="E985" s="26" t="s">
        <v>4398</v>
      </c>
      <c r="F985" s="35" t="s">
        <v>4520</v>
      </c>
      <c r="G985" s="38" t="s">
        <v>4525</v>
      </c>
      <c r="H985" s="36">
        <v>54276652</v>
      </c>
      <c r="I985" s="36">
        <v>54276652</v>
      </c>
      <c r="J985" s="28" t="s">
        <v>4424</v>
      </c>
      <c r="K985" s="28" t="s">
        <v>4425</v>
      </c>
      <c r="L985" s="27" t="s">
        <v>2724</v>
      </c>
      <c r="M985" s="27" t="s">
        <v>1103</v>
      </c>
      <c r="N985" s="27" t="s">
        <v>2725</v>
      </c>
      <c r="O985" s="27" t="s">
        <v>2726</v>
      </c>
      <c r="P985" s="28" t="s">
        <v>2743</v>
      </c>
      <c r="Q985" s="28" t="s">
        <v>2744</v>
      </c>
      <c r="R985" s="28" t="s">
        <v>2745</v>
      </c>
      <c r="S985" s="28" t="s">
        <v>2746</v>
      </c>
      <c r="T985" s="28">
        <v>34020204</v>
      </c>
      <c r="U985" s="29" t="s">
        <v>2747</v>
      </c>
      <c r="V985" s="29" t="s">
        <v>2952</v>
      </c>
      <c r="W985" s="28" t="s">
        <v>48</v>
      </c>
      <c r="X985" s="30">
        <v>43048</v>
      </c>
      <c r="Y985" s="28" t="s">
        <v>48</v>
      </c>
      <c r="Z985" s="28" t="s">
        <v>2952</v>
      </c>
      <c r="AA985" s="31">
        <f t="shared" si="19"/>
        <v>1</v>
      </c>
      <c r="AB985" s="29" t="s">
        <v>2953</v>
      </c>
      <c r="AC985" s="29" t="s">
        <v>425</v>
      </c>
      <c r="AD985" s="29" t="s">
        <v>2954</v>
      </c>
      <c r="AE985" s="27" t="s">
        <v>2748</v>
      </c>
      <c r="AF985" s="28" t="s">
        <v>2733</v>
      </c>
      <c r="AG985" s="27" t="s">
        <v>2023</v>
      </c>
    </row>
    <row r="986" spans="1:33" s="32" customFormat="1" ht="63.75" x14ac:dyDescent="0.25">
      <c r="A986" s="25" t="s">
        <v>2722</v>
      </c>
      <c r="B986" s="26">
        <v>77101604</v>
      </c>
      <c r="C986" s="27" t="s">
        <v>2955</v>
      </c>
      <c r="D986" s="27" t="s">
        <v>4388</v>
      </c>
      <c r="E986" s="26" t="s">
        <v>4398</v>
      </c>
      <c r="F986" s="35" t="s">
        <v>4520</v>
      </c>
      <c r="G986" s="38" t="s">
        <v>4525</v>
      </c>
      <c r="H986" s="36">
        <v>350000000</v>
      </c>
      <c r="I986" s="36">
        <v>350000000</v>
      </c>
      <c r="J986" s="28" t="s">
        <v>4423</v>
      </c>
      <c r="K986" s="28" t="s">
        <v>48</v>
      </c>
      <c r="L986" s="27" t="s">
        <v>2724</v>
      </c>
      <c r="M986" s="27" t="s">
        <v>1103</v>
      </c>
      <c r="N986" s="27" t="s">
        <v>2725</v>
      </c>
      <c r="O986" s="27" t="s">
        <v>2726</v>
      </c>
      <c r="P986" s="28" t="s">
        <v>2743</v>
      </c>
      <c r="Q986" s="28" t="s">
        <v>2744</v>
      </c>
      <c r="R986" s="28" t="s">
        <v>2745</v>
      </c>
      <c r="S986" s="28" t="s">
        <v>2746</v>
      </c>
      <c r="T986" s="28">
        <v>34020204</v>
      </c>
      <c r="U986" s="29" t="s">
        <v>2747</v>
      </c>
      <c r="V986" s="29"/>
      <c r="W986" s="28"/>
      <c r="X986" s="30"/>
      <c r="Y986" s="28"/>
      <c r="Z986" s="28"/>
      <c r="AA986" s="31" t="str">
        <f t="shared" si="19"/>
        <v/>
      </c>
      <c r="AB986" s="29"/>
      <c r="AC986" s="29"/>
      <c r="AD986" s="29"/>
      <c r="AE986" s="27" t="s">
        <v>2956</v>
      </c>
      <c r="AF986" s="28" t="s">
        <v>2733</v>
      </c>
      <c r="AG986" s="27" t="s">
        <v>2023</v>
      </c>
    </row>
    <row r="987" spans="1:33" s="32" customFormat="1" ht="63.75" x14ac:dyDescent="0.25">
      <c r="A987" s="25" t="s">
        <v>2722</v>
      </c>
      <c r="B987" s="26">
        <v>77101703</v>
      </c>
      <c r="C987" s="27" t="s">
        <v>2957</v>
      </c>
      <c r="D987" s="27" t="s">
        <v>4388</v>
      </c>
      <c r="E987" s="26" t="s">
        <v>4398</v>
      </c>
      <c r="F987" s="35" t="s">
        <v>4520</v>
      </c>
      <c r="G987" s="38" t="s">
        <v>4525</v>
      </c>
      <c r="H987" s="36">
        <v>101281203</v>
      </c>
      <c r="I987" s="36">
        <v>101281203</v>
      </c>
      <c r="J987" s="28" t="s">
        <v>4423</v>
      </c>
      <c r="K987" s="28" t="s">
        <v>48</v>
      </c>
      <c r="L987" s="27" t="s">
        <v>2724</v>
      </c>
      <c r="M987" s="27" t="s">
        <v>1103</v>
      </c>
      <c r="N987" s="27" t="s">
        <v>2725</v>
      </c>
      <c r="O987" s="27" t="s">
        <v>2726</v>
      </c>
      <c r="P987" s="28" t="s">
        <v>2958</v>
      </c>
      <c r="Q987" s="28" t="s">
        <v>2959</v>
      </c>
      <c r="R987" s="28" t="s">
        <v>2957</v>
      </c>
      <c r="S987" s="28" t="s">
        <v>2960</v>
      </c>
      <c r="T987" s="28">
        <v>34020301</v>
      </c>
      <c r="U987" s="29" t="s">
        <v>2961</v>
      </c>
      <c r="V987" s="29"/>
      <c r="W987" s="28"/>
      <c r="X987" s="30"/>
      <c r="Y987" s="28"/>
      <c r="Z987" s="28"/>
      <c r="AA987" s="31" t="str">
        <f t="shared" si="19"/>
        <v/>
      </c>
      <c r="AB987" s="29"/>
      <c r="AC987" s="29"/>
      <c r="AD987" s="29"/>
      <c r="AE987" s="27" t="s">
        <v>2962</v>
      </c>
      <c r="AF987" s="28" t="s">
        <v>2733</v>
      </c>
      <c r="AG987" s="27" t="s">
        <v>2023</v>
      </c>
    </row>
    <row r="988" spans="1:33" s="32" customFormat="1" ht="63.75" x14ac:dyDescent="0.25">
      <c r="A988" s="25" t="s">
        <v>2722</v>
      </c>
      <c r="B988" s="26">
        <v>80101602</v>
      </c>
      <c r="C988" s="27" t="s">
        <v>2963</v>
      </c>
      <c r="D988" s="27" t="s">
        <v>4384</v>
      </c>
      <c r="E988" s="26" t="s">
        <v>4398</v>
      </c>
      <c r="F988" s="26" t="s">
        <v>4524</v>
      </c>
      <c r="G988" s="38" t="s">
        <v>4525</v>
      </c>
      <c r="H988" s="36">
        <v>200000000</v>
      </c>
      <c r="I988" s="36">
        <v>200000000</v>
      </c>
      <c r="J988" s="28" t="s">
        <v>4423</v>
      </c>
      <c r="K988" s="28" t="s">
        <v>48</v>
      </c>
      <c r="L988" s="27" t="s">
        <v>2724</v>
      </c>
      <c r="M988" s="27" t="s">
        <v>1103</v>
      </c>
      <c r="N988" s="27" t="s">
        <v>2725</v>
      </c>
      <c r="O988" s="27" t="s">
        <v>2726</v>
      </c>
      <c r="P988" s="28" t="s">
        <v>2958</v>
      </c>
      <c r="Q988" s="28" t="s">
        <v>2964</v>
      </c>
      <c r="R988" s="28" t="s">
        <v>2957</v>
      </c>
      <c r="S988" s="28" t="s">
        <v>2960</v>
      </c>
      <c r="T988" s="28">
        <v>34020302</v>
      </c>
      <c r="U988" s="29" t="s">
        <v>2965</v>
      </c>
      <c r="V988" s="29"/>
      <c r="W988" s="28"/>
      <c r="X988" s="30"/>
      <c r="Y988" s="28"/>
      <c r="Z988" s="28"/>
      <c r="AA988" s="31" t="str">
        <f t="shared" si="19"/>
        <v/>
      </c>
      <c r="AB988" s="29"/>
      <c r="AC988" s="29"/>
      <c r="AD988" s="29"/>
      <c r="AE988" s="27" t="s">
        <v>2966</v>
      </c>
      <c r="AF988" s="28" t="s">
        <v>2733</v>
      </c>
      <c r="AG988" s="27" t="s">
        <v>2023</v>
      </c>
    </row>
    <row r="989" spans="1:33" s="32" customFormat="1" ht="51" x14ac:dyDescent="0.25">
      <c r="A989" s="25" t="s">
        <v>2722</v>
      </c>
      <c r="B989" s="26">
        <v>77101604</v>
      </c>
      <c r="C989" s="27" t="s">
        <v>2967</v>
      </c>
      <c r="D989" s="27" t="s">
        <v>4388</v>
      </c>
      <c r="E989" s="26" t="s">
        <v>4404</v>
      </c>
      <c r="F989" s="35" t="s">
        <v>4520</v>
      </c>
      <c r="G989" s="38" t="s">
        <v>4525</v>
      </c>
      <c r="H989" s="36">
        <v>225000000</v>
      </c>
      <c r="I989" s="36">
        <v>225000000</v>
      </c>
      <c r="J989" s="28" t="s">
        <v>4423</v>
      </c>
      <c r="K989" s="28" t="s">
        <v>48</v>
      </c>
      <c r="L989" s="27" t="s">
        <v>2724</v>
      </c>
      <c r="M989" s="27" t="s">
        <v>1103</v>
      </c>
      <c r="N989" s="27" t="s">
        <v>2725</v>
      </c>
      <c r="O989" s="27" t="s">
        <v>2726</v>
      </c>
      <c r="P989" s="28" t="s">
        <v>2736</v>
      </c>
      <c r="Q989" s="28" t="s">
        <v>2968</v>
      </c>
      <c r="R989" s="28" t="s">
        <v>2738</v>
      </c>
      <c r="S989" s="28" t="s">
        <v>2739</v>
      </c>
      <c r="T989" s="28">
        <v>34020106</v>
      </c>
      <c r="U989" s="29" t="s">
        <v>2969</v>
      </c>
      <c r="V989" s="29"/>
      <c r="W989" s="28"/>
      <c r="X989" s="30"/>
      <c r="Y989" s="28"/>
      <c r="Z989" s="28"/>
      <c r="AA989" s="31" t="str">
        <f t="shared" si="19"/>
        <v/>
      </c>
      <c r="AB989" s="29"/>
      <c r="AC989" s="29"/>
      <c r="AD989" s="29"/>
      <c r="AE989" s="27" t="s">
        <v>2970</v>
      </c>
      <c r="AF989" s="28" t="s">
        <v>2733</v>
      </c>
      <c r="AG989" s="27" t="s">
        <v>2023</v>
      </c>
    </row>
    <row r="990" spans="1:33" s="32" customFormat="1" ht="51" x14ac:dyDescent="0.25">
      <c r="A990" s="25" t="s">
        <v>2722</v>
      </c>
      <c r="B990" s="26">
        <v>77101604</v>
      </c>
      <c r="C990" s="27" t="s">
        <v>2971</v>
      </c>
      <c r="D990" s="27" t="s">
        <v>4388</v>
      </c>
      <c r="E990" s="26" t="s">
        <v>4398</v>
      </c>
      <c r="F990" s="35" t="s">
        <v>4520</v>
      </c>
      <c r="G990" s="38" t="s">
        <v>4525</v>
      </c>
      <c r="H990" s="36">
        <v>25000000</v>
      </c>
      <c r="I990" s="36">
        <v>25000000</v>
      </c>
      <c r="J990" s="28" t="s">
        <v>4423</v>
      </c>
      <c r="K990" s="28" t="s">
        <v>48</v>
      </c>
      <c r="L990" s="27" t="s">
        <v>2724</v>
      </c>
      <c r="M990" s="27" t="s">
        <v>1103</v>
      </c>
      <c r="N990" s="27" t="s">
        <v>2725</v>
      </c>
      <c r="O990" s="27" t="s">
        <v>2726</v>
      </c>
      <c r="P990" s="28" t="s">
        <v>2736</v>
      </c>
      <c r="Q990" s="28" t="s">
        <v>2972</v>
      </c>
      <c r="R990" s="28" t="s">
        <v>2738</v>
      </c>
      <c r="S990" s="28" t="s">
        <v>2739</v>
      </c>
      <c r="T990" s="28">
        <v>34020103</v>
      </c>
      <c r="U990" s="29" t="s">
        <v>2973</v>
      </c>
      <c r="V990" s="29"/>
      <c r="W990" s="28"/>
      <c r="X990" s="30"/>
      <c r="Y990" s="28"/>
      <c r="Z990" s="28"/>
      <c r="AA990" s="31" t="str">
        <f t="shared" si="19"/>
        <v/>
      </c>
      <c r="AB990" s="29"/>
      <c r="AC990" s="29"/>
      <c r="AD990" s="29"/>
      <c r="AE990" s="27" t="s">
        <v>2974</v>
      </c>
      <c r="AF990" s="28" t="s">
        <v>2733</v>
      </c>
      <c r="AG990" s="27" t="s">
        <v>2023</v>
      </c>
    </row>
    <row r="991" spans="1:33" s="32" customFormat="1" ht="51" x14ac:dyDescent="0.25">
      <c r="A991" s="25" t="s">
        <v>2722</v>
      </c>
      <c r="B991" s="26">
        <v>77101703</v>
      </c>
      <c r="C991" s="27" t="s">
        <v>2975</v>
      </c>
      <c r="D991" s="27" t="s">
        <v>4384</v>
      </c>
      <c r="E991" s="26" t="s">
        <v>4397</v>
      </c>
      <c r="F991" s="26" t="s">
        <v>4512</v>
      </c>
      <c r="G991" s="38" t="s">
        <v>4525</v>
      </c>
      <c r="H991" s="36">
        <v>60000000</v>
      </c>
      <c r="I991" s="36">
        <v>60000000</v>
      </c>
      <c r="J991" s="28" t="s">
        <v>4423</v>
      </c>
      <c r="K991" s="28" t="s">
        <v>48</v>
      </c>
      <c r="L991" s="27" t="s">
        <v>2724</v>
      </c>
      <c r="M991" s="27" t="s">
        <v>1103</v>
      </c>
      <c r="N991" s="27" t="s">
        <v>2725</v>
      </c>
      <c r="O991" s="27" t="s">
        <v>2726</v>
      </c>
      <c r="P991" s="28" t="s">
        <v>2743</v>
      </c>
      <c r="Q991" s="28" t="s">
        <v>2976</v>
      </c>
      <c r="R991" s="28" t="s">
        <v>2745</v>
      </c>
      <c r="S991" s="28" t="s">
        <v>2746</v>
      </c>
      <c r="T991" s="28">
        <v>34020206</v>
      </c>
      <c r="U991" s="29" t="s">
        <v>2977</v>
      </c>
      <c r="V991" s="29"/>
      <c r="W991" s="28"/>
      <c r="X991" s="30"/>
      <c r="Y991" s="28"/>
      <c r="Z991" s="28"/>
      <c r="AA991" s="31" t="str">
        <f t="shared" si="19"/>
        <v/>
      </c>
      <c r="AB991" s="29"/>
      <c r="AC991" s="29"/>
      <c r="AD991" s="29"/>
      <c r="AE991" s="27" t="s">
        <v>2978</v>
      </c>
      <c r="AF991" s="28" t="s">
        <v>2733</v>
      </c>
      <c r="AG991" s="27" t="s">
        <v>2023</v>
      </c>
    </row>
    <row r="992" spans="1:33" s="32" customFormat="1" ht="51" x14ac:dyDescent="0.25">
      <c r="A992" s="25" t="s">
        <v>2722</v>
      </c>
      <c r="B992" s="26">
        <v>77101703</v>
      </c>
      <c r="C992" s="27" t="s">
        <v>2979</v>
      </c>
      <c r="D992" s="27" t="s">
        <v>4384</v>
      </c>
      <c r="E992" s="26" t="s">
        <v>4398</v>
      </c>
      <c r="F992" s="26" t="s">
        <v>4512</v>
      </c>
      <c r="G992" s="38" t="s">
        <v>4525</v>
      </c>
      <c r="H992" s="36">
        <v>70000000</v>
      </c>
      <c r="I992" s="36">
        <v>70000000</v>
      </c>
      <c r="J992" s="28" t="s">
        <v>4423</v>
      </c>
      <c r="K992" s="28" t="s">
        <v>48</v>
      </c>
      <c r="L992" s="27" t="s">
        <v>2724</v>
      </c>
      <c r="M992" s="27" t="s">
        <v>1103</v>
      </c>
      <c r="N992" s="27" t="s">
        <v>2725</v>
      </c>
      <c r="O992" s="27" t="s">
        <v>2726</v>
      </c>
      <c r="P992" s="28" t="s">
        <v>2743</v>
      </c>
      <c r="Q992" s="28" t="s">
        <v>2976</v>
      </c>
      <c r="R992" s="28" t="s">
        <v>2745</v>
      </c>
      <c r="S992" s="28" t="s">
        <v>2746</v>
      </c>
      <c r="T992" s="28">
        <v>34020206</v>
      </c>
      <c r="U992" s="29" t="s">
        <v>2977</v>
      </c>
      <c r="V992" s="29"/>
      <c r="W992" s="28"/>
      <c r="X992" s="30"/>
      <c r="Y992" s="28"/>
      <c r="Z992" s="28"/>
      <c r="AA992" s="31" t="str">
        <f t="shared" si="19"/>
        <v/>
      </c>
      <c r="AB992" s="29"/>
      <c r="AC992" s="29"/>
      <c r="AD992" s="29"/>
      <c r="AE992" s="27" t="s">
        <v>2978</v>
      </c>
      <c r="AF992" s="28" t="s">
        <v>2733</v>
      </c>
      <c r="AG992" s="27" t="s">
        <v>2023</v>
      </c>
    </row>
    <row r="993" spans="1:33" s="32" customFormat="1" ht="51" x14ac:dyDescent="0.25">
      <c r="A993" s="25" t="s">
        <v>2722</v>
      </c>
      <c r="B993" s="26">
        <v>77101703</v>
      </c>
      <c r="C993" s="27" t="s">
        <v>2980</v>
      </c>
      <c r="D993" s="27" t="s">
        <v>4388</v>
      </c>
      <c r="E993" s="26" t="s">
        <v>4398</v>
      </c>
      <c r="F993" s="35" t="s">
        <v>4520</v>
      </c>
      <c r="G993" s="38" t="s">
        <v>4525</v>
      </c>
      <c r="H993" s="36">
        <v>40000000</v>
      </c>
      <c r="I993" s="36">
        <v>40000000</v>
      </c>
      <c r="J993" s="28" t="s">
        <v>4423</v>
      </c>
      <c r="K993" s="28" t="s">
        <v>48</v>
      </c>
      <c r="L993" s="27" t="s">
        <v>2724</v>
      </c>
      <c r="M993" s="27" t="s">
        <v>1103</v>
      </c>
      <c r="N993" s="27" t="s">
        <v>2725</v>
      </c>
      <c r="O993" s="27" t="s">
        <v>2726</v>
      </c>
      <c r="P993" s="28" t="s">
        <v>2743</v>
      </c>
      <c r="Q993" s="28" t="s">
        <v>2976</v>
      </c>
      <c r="R993" s="28" t="s">
        <v>2745</v>
      </c>
      <c r="S993" s="28" t="s">
        <v>2746</v>
      </c>
      <c r="T993" s="28">
        <v>34020206</v>
      </c>
      <c r="U993" s="29" t="s">
        <v>2977</v>
      </c>
      <c r="V993" s="29"/>
      <c r="W993" s="28"/>
      <c r="X993" s="30"/>
      <c r="Y993" s="28"/>
      <c r="Z993" s="28"/>
      <c r="AA993" s="31" t="str">
        <f t="shared" si="19"/>
        <v/>
      </c>
      <c r="AB993" s="29"/>
      <c r="AC993" s="29"/>
      <c r="AD993" s="29"/>
      <c r="AE993" s="27" t="s">
        <v>2978</v>
      </c>
      <c r="AF993" s="28" t="s">
        <v>2733</v>
      </c>
      <c r="AG993" s="27" t="s">
        <v>2023</v>
      </c>
    </row>
    <row r="994" spans="1:33" s="32" customFormat="1" ht="51" x14ac:dyDescent="0.25">
      <c r="A994" s="25" t="s">
        <v>2722</v>
      </c>
      <c r="B994" s="26">
        <v>77101703</v>
      </c>
      <c r="C994" s="27" t="s">
        <v>2981</v>
      </c>
      <c r="D994" s="27" t="s">
        <v>4388</v>
      </c>
      <c r="E994" s="26" t="s">
        <v>4398</v>
      </c>
      <c r="F994" s="35" t="s">
        <v>4520</v>
      </c>
      <c r="G994" s="38" t="s">
        <v>4525</v>
      </c>
      <c r="H994" s="36">
        <v>75000000</v>
      </c>
      <c r="I994" s="36">
        <v>75000000</v>
      </c>
      <c r="J994" s="28" t="s">
        <v>4423</v>
      </c>
      <c r="K994" s="28" t="s">
        <v>48</v>
      </c>
      <c r="L994" s="27" t="s">
        <v>2724</v>
      </c>
      <c r="M994" s="27" t="s">
        <v>1103</v>
      </c>
      <c r="N994" s="27" t="s">
        <v>2725</v>
      </c>
      <c r="O994" s="27" t="s">
        <v>2726</v>
      </c>
      <c r="P994" s="28" t="s">
        <v>2743</v>
      </c>
      <c r="Q994" s="28" t="s">
        <v>2976</v>
      </c>
      <c r="R994" s="28" t="s">
        <v>2745</v>
      </c>
      <c r="S994" s="28" t="s">
        <v>2746</v>
      </c>
      <c r="T994" s="28">
        <v>34020206</v>
      </c>
      <c r="U994" s="29" t="s">
        <v>2977</v>
      </c>
      <c r="V994" s="29"/>
      <c r="W994" s="28"/>
      <c r="X994" s="30"/>
      <c r="Y994" s="28"/>
      <c r="Z994" s="28"/>
      <c r="AA994" s="31" t="str">
        <f t="shared" si="19"/>
        <v/>
      </c>
      <c r="AB994" s="29"/>
      <c r="AC994" s="29"/>
      <c r="AD994" s="29"/>
      <c r="AE994" s="27" t="s">
        <v>2732</v>
      </c>
      <c r="AF994" s="28" t="s">
        <v>2733</v>
      </c>
      <c r="AG994" s="27" t="s">
        <v>2023</v>
      </c>
    </row>
    <row r="995" spans="1:33" s="32" customFormat="1" ht="63.75" x14ac:dyDescent="0.25">
      <c r="A995" s="25" t="s">
        <v>2722</v>
      </c>
      <c r="B995" s="26">
        <v>77101604</v>
      </c>
      <c r="C995" s="27" t="s">
        <v>2982</v>
      </c>
      <c r="D995" s="27" t="s">
        <v>4388</v>
      </c>
      <c r="E995" s="26" t="s">
        <v>4398</v>
      </c>
      <c r="F995" s="35" t="s">
        <v>4520</v>
      </c>
      <c r="G995" s="38" t="s">
        <v>4525</v>
      </c>
      <c r="H995" s="36">
        <v>20000000</v>
      </c>
      <c r="I995" s="36">
        <v>20000000</v>
      </c>
      <c r="J995" s="28" t="s">
        <v>4423</v>
      </c>
      <c r="K995" s="28" t="s">
        <v>48</v>
      </c>
      <c r="L995" s="27" t="s">
        <v>2724</v>
      </c>
      <c r="M995" s="27" t="s">
        <v>1103</v>
      </c>
      <c r="N995" s="27" t="s">
        <v>2725</v>
      </c>
      <c r="O995" s="27" t="s">
        <v>2726</v>
      </c>
      <c r="P995" s="28" t="s">
        <v>2743</v>
      </c>
      <c r="Q995" s="28" t="s">
        <v>2983</v>
      </c>
      <c r="R995" s="28" t="s">
        <v>2745</v>
      </c>
      <c r="S995" s="28" t="s">
        <v>2746</v>
      </c>
      <c r="T995" s="28">
        <v>34020208</v>
      </c>
      <c r="U995" s="29" t="s">
        <v>2984</v>
      </c>
      <c r="V995" s="29"/>
      <c r="W995" s="28"/>
      <c r="X995" s="30"/>
      <c r="Y995" s="28"/>
      <c r="Z995" s="28"/>
      <c r="AA995" s="31" t="str">
        <f t="shared" si="19"/>
        <v/>
      </c>
      <c r="AB995" s="29"/>
      <c r="AC995" s="29"/>
      <c r="AD995" s="29"/>
      <c r="AE995" s="27" t="s">
        <v>2966</v>
      </c>
      <c r="AF995" s="28" t="s">
        <v>2733</v>
      </c>
      <c r="AG995" s="27" t="s">
        <v>2023</v>
      </c>
    </row>
    <row r="996" spans="1:33" s="32" customFormat="1" ht="51" x14ac:dyDescent="0.25">
      <c r="A996" s="25" t="s">
        <v>2722</v>
      </c>
      <c r="B996" s="26">
        <v>77101604</v>
      </c>
      <c r="C996" s="27" t="s">
        <v>2985</v>
      </c>
      <c r="D996" s="27" t="s">
        <v>4389</v>
      </c>
      <c r="E996" s="26" t="s">
        <v>4400</v>
      </c>
      <c r="F996" s="35" t="s">
        <v>4520</v>
      </c>
      <c r="G996" s="38" t="s">
        <v>4525</v>
      </c>
      <c r="H996" s="36">
        <v>96281203</v>
      </c>
      <c r="I996" s="36">
        <v>96281203</v>
      </c>
      <c r="J996" s="28" t="s">
        <v>4423</v>
      </c>
      <c r="K996" s="28" t="s">
        <v>48</v>
      </c>
      <c r="L996" s="27" t="s">
        <v>2724</v>
      </c>
      <c r="M996" s="27" t="s">
        <v>1103</v>
      </c>
      <c r="N996" s="27" t="s">
        <v>2725</v>
      </c>
      <c r="O996" s="27" t="s">
        <v>2726</v>
      </c>
      <c r="P996" s="28" t="s">
        <v>2743</v>
      </c>
      <c r="Q996" s="28" t="s">
        <v>2986</v>
      </c>
      <c r="R996" s="28" t="s">
        <v>2745</v>
      </c>
      <c r="S996" s="28" t="s">
        <v>2746</v>
      </c>
      <c r="T996" s="28">
        <v>34020202</v>
      </c>
      <c r="U996" s="29" t="s">
        <v>2987</v>
      </c>
      <c r="V996" s="29"/>
      <c r="W996" s="28"/>
      <c r="X996" s="30"/>
      <c r="Y996" s="28"/>
      <c r="Z996" s="28"/>
      <c r="AA996" s="31" t="str">
        <f t="shared" si="19"/>
        <v/>
      </c>
      <c r="AB996" s="29"/>
      <c r="AC996" s="29"/>
      <c r="AD996" s="29"/>
      <c r="AE996" s="27" t="s">
        <v>2988</v>
      </c>
      <c r="AF996" s="28" t="s">
        <v>2733</v>
      </c>
      <c r="AG996" s="27" t="s">
        <v>2023</v>
      </c>
    </row>
    <row r="997" spans="1:33" s="32" customFormat="1" ht="51" x14ac:dyDescent="0.25">
      <c r="A997" s="25" t="s">
        <v>2722</v>
      </c>
      <c r="B997" s="26">
        <v>77111603</v>
      </c>
      <c r="C997" s="27" t="s">
        <v>2989</v>
      </c>
      <c r="D997" s="27" t="s">
        <v>4389</v>
      </c>
      <c r="E997" s="26" t="s">
        <v>4400</v>
      </c>
      <c r="F997" s="35" t="s">
        <v>4520</v>
      </c>
      <c r="G997" s="38" t="s">
        <v>4525</v>
      </c>
      <c r="H997" s="36">
        <v>99330187</v>
      </c>
      <c r="I997" s="36">
        <v>99330187</v>
      </c>
      <c r="J997" s="28" t="s">
        <v>4423</v>
      </c>
      <c r="K997" s="28" t="s">
        <v>48</v>
      </c>
      <c r="L997" s="27" t="s">
        <v>2724</v>
      </c>
      <c r="M997" s="27" t="s">
        <v>1103</v>
      </c>
      <c r="N997" s="27" t="s">
        <v>2725</v>
      </c>
      <c r="O997" s="27" t="s">
        <v>2726</v>
      </c>
      <c r="P997" s="28" t="s">
        <v>2743</v>
      </c>
      <c r="Q997" s="28" t="s">
        <v>2990</v>
      </c>
      <c r="R997" s="28" t="s">
        <v>2745</v>
      </c>
      <c r="S997" s="28" t="s">
        <v>2746</v>
      </c>
      <c r="T997" s="28">
        <v>34020201</v>
      </c>
      <c r="U997" s="29" t="s">
        <v>2991</v>
      </c>
      <c r="V997" s="29"/>
      <c r="W997" s="28"/>
      <c r="X997" s="30"/>
      <c r="Y997" s="28"/>
      <c r="Z997" s="28"/>
      <c r="AA997" s="31" t="str">
        <f t="shared" si="19"/>
        <v/>
      </c>
      <c r="AB997" s="29"/>
      <c r="AC997" s="29"/>
      <c r="AD997" s="29"/>
      <c r="AE997" s="27" t="s">
        <v>2974</v>
      </c>
      <c r="AF997" s="28" t="s">
        <v>2733</v>
      </c>
      <c r="AG997" s="27" t="s">
        <v>2023</v>
      </c>
    </row>
    <row r="998" spans="1:33" s="32" customFormat="1" ht="51" x14ac:dyDescent="0.25">
      <c r="A998" s="25" t="s">
        <v>2722</v>
      </c>
      <c r="B998" s="26">
        <v>77111603</v>
      </c>
      <c r="C998" s="27" t="s">
        <v>2992</v>
      </c>
      <c r="D998" s="27" t="s">
        <v>4389</v>
      </c>
      <c r="E998" s="26" t="s">
        <v>4411</v>
      </c>
      <c r="F998" s="35" t="s">
        <v>4520</v>
      </c>
      <c r="G998" s="38" t="s">
        <v>4525</v>
      </c>
      <c r="H998" s="36">
        <v>230000000</v>
      </c>
      <c r="I998" s="36">
        <v>230000000</v>
      </c>
      <c r="J998" s="28" t="s">
        <v>4423</v>
      </c>
      <c r="K998" s="28" t="s">
        <v>48</v>
      </c>
      <c r="L998" s="27" t="s">
        <v>2724</v>
      </c>
      <c r="M998" s="27" t="s">
        <v>1103</v>
      </c>
      <c r="N998" s="27" t="s">
        <v>2725</v>
      </c>
      <c r="O998" s="27" t="s">
        <v>2726</v>
      </c>
      <c r="P998" s="28" t="s">
        <v>2743</v>
      </c>
      <c r="Q998" s="28" t="s">
        <v>2990</v>
      </c>
      <c r="R998" s="28" t="s">
        <v>2745</v>
      </c>
      <c r="S998" s="28" t="s">
        <v>2746</v>
      </c>
      <c r="T998" s="28">
        <v>34020201</v>
      </c>
      <c r="U998" s="29" t="s">
        <v>2991</v>
      </c>
      <c r="V998" s="29"/>
      <c r="W998" s="28"/>
      <c r="X998" s="30"/>
      <c r="Y998" s="28"/>
      <c r="Z998" s="28"/>
      <c r="AA998" s="31" t="str">
        <f t="shared" si="19"/>
        <v/>
      </c>
      <c r="AB998" s="29"/>
      <c r="AC998" s="29"/>
      <c r="AD998" s="29"/>
      <c r="AE998" s="27" t="s">
        <v>2974</v>
      </c>
      <c r="AF998" s="28" t="s">
        <v>2733</v>
      </c>
      <c r="AG998" s="27" t="s">
        <v>2023</v>
      </c>
    </row>
    <row r="999" spans="1:33" s="32" customFormat="1" ht="51" x14ac:dyDescent="0.25">
      <c r="A999" s="25" t="s">
        <v>2722</v>
      </c>
      <c r="B999" s="26">
        <v>90121500</v>
      </c>
      <c r="C999" s="27" t="s">
        <v>2993</v>
      </c>
      <c r="D999" s="27" t="s">
        <v>4383</v>
      </c>
      <c r="E999" s="26" t="s">
        <v>4399</v>
      </c>
      <c r="F999" s="35" t="s">
        <v>4522</v>
      </c>
      <c r="G999" s="38" t="s">
        <v>4525</v>
      </c>
      <c r="H999" s="36">
        <v>35000000</v>
      </c>
      <c r="I999" s="36">
        <v>30000000</v>
      </c>
      <c r="J999" s="28" t="s">
        <v>4424</v>
      </c>
      <c r="K999" s="28" t="s">
        <v>4425</v>
      </c>
      <c r="L999" s="27" t="s">
        <v>2724</v>
      </c>
      <c r="M999" s="27" t="s">
        <v>1103</v>
      </c>
      <c r="N999" s="27" t="s">
        <v>2994</v>
      </c>
      <c r="O999" s="27" t="s">
        <v>2726</v>
      </c>
      <c r="P999" s="28"/>
      <c r="Q999" s="28"/>
      <c r="R999" s="28"/>
      <c r="S999" s="28"/>
      <c r="T999" s="28"/>
      <c r="U999" s="29"/>
      <c r="V999" s="29"/>
      <c r="W999" s="28"/>
      <c r="X999" s="30"/>
      <c r="Y999" s="28"/>
      <c r="Z999" s="28"/>
      <c r="AA999" s="31" t="str">
        <f t="shared" si="19"/>
        <v/>
      </c>
      <c r="AB999" s="29"/>
      <c r="AC999" s="29"/>
      <c r="AD999" s="29" t="s">
        <v>2995</v>
      </c>
      <c r="AE999" s="27" t="s">
        <v>2996</v>
      </c>
      <c r="AF999" s="28" t="s">
        <v>2733</v>
      </c>
      <c r="AG999" s="27" t="s">
        <v>2023</v>
      </c>
    </row>
    <row r="1000" spans="1:33" s="32" customFormat="1" ht="51" x14ac:dyDescent="0.25">
      <c r="A1000" s="25" t="s">
        <v>2722</v>
      </c>
      <c r="B1000" s="26">
        <v>80111504</v>
      </c>
      <c r="C1000" s="27" t="s">
        <v>2997</v>
      </c>
      <c r="D1000" s="27" t="s">
        <v>4383</v>
      </c>
      <c r="E1000" s="26" t="s">
        <v>4399</v>
      </c>
      <c r="F1000" s="35" t="s">
        <v>4522</v>
      </c>
      <c r="G1000" s="38" t="s">
        <v>4525</v>
      </c>
      <c r="H1000" s="36">
        <v>103718797</v>
      </c>
      <c r="I1000" s="36">
        <v>103718797</v>
      </c>
      <c r="J1000" s="28" t="s">
        <v>4423</v>
      </c>
      <c r="K1000" s="28" t="s">
        <v>48</v>
      </c>
      <c r="L1000" s="27" t="s">
        <v>2724</v>
      </c>
      <c r="M1000" s="27" t="s">
        <v>1103</v>
      </c>
      <c r="N1000" s="27" t="s">
        <v>2725</v>
      </c>
      <c r="O1000" s="27" t="s">
        <v>2726</v>
      </c>
      <c r="P1000" s="28" t="s">
        <v>2743</v>
      </c>
      <c r="Q1000" s="28" t="s">
        <v>2998</v>
      </c>
      <c r="R1000" s="28" t="s">
        <v>2745</v>
      </c>
      <c r="S1000" s="28" t="s">
        <v>2746</v>
      </c>
      <c r="T1000" s="28">
        <v>34020205</v>
      </c>
      <c r="U1000" s="29" t="s">
        <v>2999</v>
      </c>
      <c r="V1000" s="29"/>
      <c r="W1000" s="28"/>
      <c r="X1000" s="30"/>
      <c r="Y1000" s="28"/>
      <c r="Z1000" s="28"/>
      <c r="AA1000" s="31" t="str">
        <f t="shared" si="19"/>
        <v/>
      </c>
      <c r="AB1000" s="29"/>
      <c r="AC1000" s="29"/>
      <c r="AD1000" s="29" t="s">
        <v>3000</v>
      </c>
      <c r="AE1000" s="27" t="s">
        <v>48</v>
      </c>
      <c r="AF1000" s="28" t="s">
        <v>54</v>
      </c>
      <c r="AG1000" s="27" t="s">
        <v>1113</v>
      </c>
    </row>
    <row r="1001" spans="1:33" s="32" customFormat="1" ht="51" x14ac:dyDescent="0.25">
      <c r="A1001" s="25" t="s">
        <v>2722</v>
      </c>
      <c r="B1001" s="26">
        <v>80111504</v>
      </c>
      <c r="C1001" s="27" t="s">
        <v>3001</v>
      </c>
      <c r="D1001" s="27" t="s">
        <v>4383</v>
      </c>
      <c r="E1001" s="26" t="s">
        <v>4399</v>
      </c>
      <c r="F1001" s="35" t="s">
        <v>4522</v>
      </c>
      <c r="G1001" s="38" t="s">
        <v>4525</v>
      </c>
      <c r="H1001" s="36">
        <v>103718797</v>
      </c>
      <c r="I1001" s="36">
        <v>103718797</v>
      </c>
      <c r="J1001" s="28" t="s">
        <v>4423</v>
      </c>
      <c r="K1001" s="28" t="s">
        <v>48</v>
      </c>
      <c r="L1001" s="27" t="s">
        <v>2724</v>
      </c>
      <c r="M1001" s="27" t="s">
        <v>1103</v>
      </c>
      <c r="N1001" s="27" t="s">
        <v>2725</v>
      </c>
      <c r="O1001" s="27" t="s">
        <v>2726</v>
      </c>
      <c r="P1001" s="28" t="s">
        <v>2743</v>
      </c>
      <c r="Q1001" s="28" t="s">
        <v>2976</v>
      </c>
      <c r="R1001" s="28" t="s">
        <v>2745</v>
      </c>
      <c r="S1001" s="28" t="s">
        <v>2746</v>
      </c>
      <c r="T1001" s="28">
        <v>34020206</v>
      </c>
      <c r="U1001" s="29" t="s">
        <v>2977</v>
      </c>
      <c r="V1001" s="29"/>
      <c r="W1001" s="28"/>
      <c r="X1001" s="30"/>
      <c r="Y1001" s="28"/>
      <c r="Z1001" s="28"/>
      <c r="AA1001" s="31" t="str">
        <f t="shared" si="19"/>
        <v/>
      </c>
      <c r="AB1001" s="29"/>
      <c r="AC1001" s="29"/>
      <c r="AD1001" s="29" t="s">
        <v>3000</v>
      </c>
      <c r="AE1001" s="27" t="s">
        <v>48</v>
      </c>
      <c r="AF1001" s="28" t="s">
        <v>54</v>
      </c>
      <c r="AG1001" s="27" t="s">
        <v>1113</v>
      </c>
    </row>
    <row r="1002" spans="1:33" s="32" customFormat="1" ht="63.75" x14ac:dyDescent="0.25">
      <c r="A1002" s="25" t="s">
        <v>2722</v>
      </c>
      <c r="B1002" s="26">
        <v>80111504</v>
      </c>
      <c r="C1002" s="27" t="s">
        <v>3002</v>
      </c>
      <c r="D1002" s="27" t="s">
        <v>4383</v>
      </c>
      <c r="E1002" s="26" t="s">
        <v>4398</v>
      </c>
      <c r="F1002" s="35" t="s">
        <v>4522</v>
      </c>
      <c r="G1002" s="38" t="s">
        <v>4525</v>
      </c>
      <c r="H1002" s="36">
        <v>103718797</v>
      </c>
      <c r="I1002" s="36">
        <v>103718797</v>
      </c>
      <c r="J1002" s="28" t="s">
        <v>4423</v>
      </c>
      <c r="K1002" s="28" t="s">
        <v>48</v>
      </c>
      <c r="L1002" s="27" t="s">
        <v>2724</v>
      </c>
      <c r="M1002" s="27" t="s">
        <v>1103</v>
      </c>
      <c r="N1002" s="27" t="s">
        <v>2725</v>
      </c>
      <c r="O1002" s="27" t="s">
        <v>2726</v>
      </c>
      <c r="P1002" s="28" t="s">
        <v>2958</v>
      </c>
      <c r="Q1002" s="28" t="s">
        <v>2959</v>
      </c>
      <c r="R1002" s="28" t="s">
        <v>2957</v>
      </c>
      <c r="S1002" s="28" t="s">
        <v>2960</v>
      </c>
      <c r="T1002" s="28">
        <v>34020301</v>
      </c>
      <c r="U1002" s="29" t="s">
        <v>2961</v>
      </c>
      <c r="V1002" s="29"/>
      <c r="W1002" s="28"/>
      <c r="X1002" s="30"/>
      <c r="Y1002" s="28"/>
      <c r="Z1002" s="28"/>
      <c r="AA1002" s="31" t="str">
        <f t="shared" si="19"/>
        <v/>
      </c>
      <c r="AB1002" s="29"/>
      <c r="AC1002" s="29"/>
      <c r="AD1002" s="29" t="s">
        <v>3000</v>
      </c>
      <c r="AE1002" s="27" t="s">
        <v>48</v>
      </c>
      <c r="AF1002" s="28" t="s">
        <v>54</v>
      </c>
      <c r="AG1002" s="27" t="s">
        <v>1113</v>
      </c>
    </row>
    <row r="1003" spans="1:33" s="32" customFormat="1" ht="51" x14ac:dyDescent="0.25">
      <c r="A1003" s="25" t="s">
        <v>2722</v>
      </c>
      <c r="B1003" s="26">
        <v>80111504</v>
      </c>
      <c r="C1003" s="27" t="s">
        <v>3003</v>
      </c>
      <c r="D1003" s="27" t="s">
        <v>4388</v>
      </c>
      <c r="E1003" s="26" t="s">
        <v>4412</v>
      </c>
      <c r="F1003" s="35" t="s">
        <v>4522</v>
      </c>
      <c r="G1003" s="38" t="s">
        <v>4525</v>
      </c>
      <c r="H1003" s="36">
        <v>11951016</v>
      </c>
      <c r="I1003" s="36">
        <v>11951016</v>
      </c>
      <c r="J1003" s="28" t="s">
        <v>4423</v>
      </c>
      <c r="K1003" s="28" t="s">
        <v>48</v>
      </c>
      <c r="L1003" s="27" t="s">
        <v>2724</v>
      </c>
      <c r="M1003" s="27" t="s">
        <v>1103</v>
      </c>
      <c r="N1003" s="27" t="s">
        <v>2725</v>
      </c>
      <c r="O1003" s="27" t="s">
        <v>2726</v>
      </c>
      <c r="P1003" s="28" t="s">
        <v>2743</v>
      </c>
      <c r="Q1003" s="28" t="s">
        <v>2976</v>
      </c>
      <c r="R1003" s="28" t="s">
        <v>2745</v>
      </c>
      <c r="S1003" s="28" t="s">
        <v>2746</v>
      </c>
      <c r="T1003" s="28">
        <v>34020206</v>
      </c>
      <c r="U1003" s="29" t="s">
        <v>2977</v>
      </c>
      <c r="V1003" s="29"/>
      <c r="W1003" s="28"/>
      <c r="X1003" s="30"/>
      <c r="Y1003" s="28"/>
      <c r="Z1003" s="28"/>
      <c r="AA1003" s="31" t="str">
        <f t="shared" si="19"/>
        <v/>
      </c>
      <c r="AB1003" s="29"/>
      <c r="AC1003" s="29"/>
      <c r="AD1003" s="29" t="s">
        <v>3000</v>
      </c>
      <c r="AE1003" s="27" t="s">
        <v>3004</v>
      </c>
      <c r="AF1003" s="28" t="s">
        <v>2733</v>
      </c>
      <c r="AG1003" s="27" t="s">
        <v>2023</v>
      </c>
    </row>
    <row r="1004" spans="1:33" s="32" customFormat="1" ht="63.75" x14ac:dyDescent="0.25">
      <c r="A1004" s="25" t="s">
        <v>2722</v>
      </c>
      <c r="B1004" s="26" t="s">
        <v>4356</v>
      </c>
      <c r="C1004" s="27" t="s">
        <v>3005</v>
      </c>
      <c r="D1004" s="27" t="s">
        <v>4383</v>
      </c>
      <c r="E1004" s="26" t="s">
        <v>4412</v>
      </c>
      <c r="F1004" s="35" t="s">
        <v>4522</v>
      </c>
      <c r="G1004" s="38" t="s">
        <v>4525</v>
      </c>
      <c r="H1004" s="36">
        <v>85000000</v>
      </c>
      <c r="I1004" s="36">
        <v>85000000</v>
      </c>
      <c r="J1004" s="28" t="s">
        <v>4423</v>
      </c>
      <c r="K1004" s="28" t="s">
        <v>48</v>
      </c>
      <c r="L1004" s="27" t="s">
        <v>2724</v>
      </c>
      <c r="M1004" s="27" t="s">
        <v>1103</v>
      </c>
      <c r="N1004" s="27" t="s">
        <v>2725</v>
      </c>
      <c r="O1004" s="27" t="s">
        <v>2726</v>
      </c>
      <c r="P1004" s="28" t="s">
        <v>2958</v>
      </c>
      <c r="Q1004" s="28" t="s">
        <v>2959</v>
      </c>
      <c r="R1004" s="28" t="s">
        <v>2957</v>
      </c>
      <c r="S1004" s="28" t="s">
        <v>2960</v>
      </c>
      <c r="T1004" s="28">
        <v>34020301</v>
      </c>
      <c r="U1004" s="29" t="s">
        <v>2961</v>
      </c>
      <c r="V1004" s="29"/>
      <c r="W1004" s="28"/>
      <c r="X1004" s="30"/>
      <c r="Y1004" s="28"/>
      <c r="Z1004" s="28"/>
      <c r="AA1004" s="31" t="str">
        <f t="shared" si="19"/>
        <v/>
      </c>
      <c r="AB1004" s="29"/>
      <c r="AC1004" s="29"/>
      <c r="AD1004" s="29" t="s">
        <v>3006</v>
      </c>
      <c r="AE1004" s="27" t="s">
        <v>3004</v>
      </c>
      <c r="AF1004" s="28" t="s">
        <v>2733</v>
      </c>
      <c r="AG1004" s="27" t="s">
        <v>2023</v>
      </c>
    </row>
    <row r="1005" spans="1:33" s="32" customFormat="1" ht="51" x14ac:dyDescent="0.25">
      <c r="A1005" s="25" t="s">
        <v>2722</v>
      </c>
      <c r="B1005" s="26" t="s">
        <v>4356</v>
      </c>
      <c r="C1005" s="27" t="s">
        <v>3005</v>
      </c>
      <c r="D1005" s="27" t="s">
        <v>4383</v>
      </c>
      <c r="E1005" s="26" t="s">
        <v>4405</v>
      </c>
      <c r="F1005" s="35" t="s">
        <v>4522</v>
      </c>
      <c r="G1005" s="38" t="s">
        <v>4525</v>
      </c>
      <c r="H1005" s="36">
        <v>85000000</v>
      </c>
      <c r="I1005" s="36">
        <v>85000000</v>
      </c>
      <c r="J1005" s="28" t="s">
        <v>4423</v>
      </c>
      <c r="K1005" s="28" t="s">
        <v>48</v>
      </c>
      <c r="L1005" s="27" t="s">
        <v>2724</v>
      </c>
      <c r="M1005" s="27" t="s">
        <v>1103</v>
      </c>
      <c r="N1005" s="27" t="s">
        <v>2725</v>
      </c>
      <c r="O1005" s="27" t="s">
        <v>2726</v>
      </c>
      <c r="P1005" s="28" t="s">
        <v>2743</v>
      </c>
      <c r="Q1005" s="28" t="s">
        <v>2976</v>
      </c>
      <c r="R1005" s="28" t="s">
        <v>2745</v>
      </c>
      <c r="S1005" s="28" t="s">
        <v>2746</v>
      </c>
      <c r="T1005" s="28">
        <v>34020206</v>
      </c>
      <c r="U1005" s="29" t="s">
        <v>2977</v>
      </c>
      <c r="V1005" s="29"/>
      <c r="W1005" s="28"/>
      <c r="X1005" s="30"/>
      <c r="Y1005" s="28"/>
      <c r="Z1005" s="28"/>
      <c r="AA1005" s="31" t="str">
        <f t="shared" si="19"/>
        <v/>
      </c>
      <c r="AB1005" s="29"/>
      <c r="AC1005" s="29"/>
      <c r="AD1005" s="29" t="s">
        <v>3007</v>
      </c>
      <c r="AE1005" s="27" t="s">
        <v>3004</v>
      </c>
      <c r="AF1005" s="28" t="s">
        <v>2733</v>
      </c>
      <c r="AG1005" s="27" t="s">
        <v>2023</v>
      </c>
    </row>
    <row r="1006" spans="1:33" s="32" customFormat="1" ht="51" x14ac:dyDescent="0.25">
      <c r="A1006" s="25" t="s">
        <v>2722</v>
      </c>
      <c r="B1006" s="26">
        <v>78111800</v>
      </c>
      <c r="C1006" s="27" t="s">
        <v>3008</v>
      </c>
      <c r="D1006" s="27" t="s">
        <v>4384</v>
      </c>
      <c r="E1006" s="26" t="s">
        <v>4397</v>
      </c>
      <c r="F1006" s="26" t="s">
        <v>4447</v>
      </c>
      <c r="G1006" s="38" t="s">
        <v>4525</v>
      </c>
      <c r="H1006" s="36">
        <v>15000000</v>
      </c>
      <c r="I1006" s="36">
        <v>15000000</v>
      </c>
      <c r="J1006" s="28" t="s">
        <v>4423</v>
      </c>
      <c r="K1006" s="28" t="s">
        <v>48</v>
      </c>
      <c r="L1006" s="27" t="s">
        <v>2724</v>
      </c>
      <c r="M1006" s="27" t="s">
        <v>1103</v>
      </c>
      <c r="N1006" s="27" t="s">
        <v>2725</v>
      </c>
      <c r="O1006" s="27" t="s">
        <v>2726</v>
      </c>
      <c r="P1006" s="28" t="s">
        <v>2743</v>
      </c>
      <c r="Q1006" s="28" t="s">
        <v>2976</v>
      </c>
      <c r="R1006" s="28" t="s">
        <v>2745</v>
      </c>
      <c r="S1006" s="28" t="s">
        <v>2746</v>
      </c>
      <c r="T1006" s="28">
        <v>34020206</v>
      </c>
      <c r="U1006" s="29" t="s">
        <v>2977</v>
      </c>
      <c r="V1006" s="29"/>
      <c r="W1006" s="28"/>
      <c r="X1006" s="30"/>
      <c r="Y1006" s="28"/>
      <c r="Z1006" s="28"/>
      <c r="AA1006" s="31" t="str">
        <f t="shared" si="19"/>
        <v/>
      </c>
      <c r="AB1006" s="29"/>
      <c r="AC1006" s="29"/>
      <c r="AD1006" s="29" t="s">
        <v>3009</v>
      </c>
      <c r="AE1006" s="27" t="s">
        <v>3010</v>
      </c>
      <c r="AF1006" s="28" t="s">
        <v>2733</v>
      </c>
      <c r="AG1006" s="27" t="s">
        <v>2023</v>
      </c>
    </row>
    <row r="1007" spans="1:33" s="32" customFormat="1" ht="165.75" x14ac:dyDescent="0.25">
      <c r="A1007" s="25" t="s">
        <v>3011</v>
      </c>
      <c r="B1007" s="26">
        <v>93141500</v>
      </c>
      <c r="C1007" s="27" t="s">
        <v>3012</v>
      </c>
      <c r="D1007" s="27" t="s">
        <v>4383</v>
      </c>
      <c r="E1007" s="26" t="s">
        <v>4397</v>
      </c>
      <c r="F1007" s="35" t="s">
        <v>4522</v>
      </c>
      <c r="G1007" s="38" t="s">
        <v>4525</v>
      </c>
      <c r="H1007" s="36">
        <v>2378012965</v>
      </c>
      <c r="I1007" s="36">
        <v>900000000</v>
      </c>
      <c r="J1007" s="28" t="s">
        <v>4424</v>
      </c>
      <c r="K1007" s="28" t="s">
        <v>4425</v>
      </c>
      <c r="L1007" s="27" t="s">
        <v>3013</v>
      </c>
      <c r="M1007" s="27" t="s">
        <v>3014</v>
      </c>
      <c r="N1007" s="27" t="s">
        <v>3015</v>
      </c>
      <c r="O1007" s="27" t="s">
        <v>3016</v>
      </c>
      <c r="P1007" s="28" t="s">
        <v>3017</v>
      </c>
      <c r="Q1007" s="28" t="s">
        <v>3018</v>
      </c>
      <c r="R1007" s="28" t="s">
        <v>3019</v>
      </c>
      <c r="S1007" s="28" t="s">
        <v>3020</v>
      </c>
      <c r="T1007" s="28" t="s">
        <v>3021</v>
      </c>
      <c r="U1007" s="29" t="s">
        <v>3022</v>
      </c>
      <c r="V1007" s="29">
        <v>7753</v>
      </c>
      <c r="W1007" s="28">
        <v>20917</v>
      </c>
      <c r="X1007" s="30">
        <v>43035</v>
      </c>
      <c r="Y1007" s="28">
        <v>4600007644</v>
      </c>
      <c r="Z1007" s="28">
        <v>4600007644</v>
      </c>
      <c r="AA1007" s="31">
        <f t="shared" si="19"/>
        <v>1</v>
      </c>
      <c r="AB1007" s="29" t="s">
        <v>1328</v>
      </c>
      <c r="AC1007" s="29" t="s">
        <v>425</v>
      </c>
      <c r="AD1007" s="29"/>
      <c r="AE1007" s="27" t="s">
        <v>3023</v>
      </c>
      <c r="AF1007" s="28" t="s">
        <v>54</v>
      </c>
      <c r="AG1007" s="27" t="s">
        <v>3024</v>
      </c>
    </row>
    <row r="1008" spans="1:33" s="32" customFormat="1" ht="165.75" x14ac:dyDescent="0.25">
      <c r="A1008" s="25" t="s">
        <v>3011</v>
      </c>
      <c r="B1008" s="26">
        <v>93141500</v>
      </c>
      <c r="C1008" s="27" t="s">
        <v>3012</v>
      </c>
      <c r="D1008" s="27" t="s">
        <v>4383</v>
      </c>
      <c r="E1008" s="26" t="s">
        <v>4397</v>
      </c>
      <c r="F1008" s="35" t="s">
        <v>4522</v>
      </c>
      <c r="G1008" s="38" t="s">
        <v>4525</v>
      </c>
      <c r="H1008" s="36">
        <v>2378012965</v>
      </c>
      <c r="I1008" s="36">
        <v>619980534</v>
      </c>
      <c r="J1008" s="28" t="s">
        <v>4424</v>
      </c>
      <c r="K1008" s="28" t="s">
        <v>4425</v>
      </c>
      <c r="L1008" s="27" t="s">
        <v>3013</v>
      </c>
      <c r="M1008" s="27" t="s">
        <v>3014</v>
      </c>
      <c r="N1008" s="27" t="s">
        <v>3015</v>
      </c>
      <c r="O1008" s="27" t="s">
        <v>3016</v>
      </c>
      <c r="P1008" s="28" t="s">
        <v>3017</v>
      </c>
      <c r="Q1008" s="28" t="s">
        <v>3018</v>
      </c>
      <c r="R1008" s="28" t="s">
        <v>3019</v>
      </c>
      <c r="S1008" s="28" t="s">
        <v>3020</v>
      </c>
      <c r="T1008" s="28" t="s">
        <v>3021</v>
      </c>
      <c r="U1008" s="29" t="s">
        <v>3022</v>
      </c>
      <c r="V1008" s="29">
        <v>7753</v>
      </c>
      <c r="W1008" s="28">
        <v>20918</v>
      </c>
      <c r="X1008" s="30">
        <v>43035</v>
      </c>
      <c r="Y1008" s="28">
        <v>4600007644</v>
      </c>
      <c r="Z1008" s="28">
        <v>4600007644</v>
      </c>
      <c r="AA1008" s="31">
        <f t="shared" si="19"/>
        <v>1</v>
      </c>
      <c r="AB1008" s="29" t="s">
        <v>1328</v>
      </c>
      <c r="AC1008" s="29" t="s">
        <v>425</v>
      </c>
      <c r="AD1008" s="29"/>
      <c r="AE1008" s="27" t="s">
        <v>3023</v>
      </c>
      <c r="AF1008" s="28" t="s">
        <v>54</v>
      </c>
      <c r="AG1008" s="27" t="s">
        <v>3024</v>
      </c>
    </row>
    <row r="1009" spans="1:33" s="32" customFormat="1" ht="165.75" x14ac:dyDescent="0.25">
      <c r="A1009" s="25" t="s">
        <v>3011</v>
      </c>
      <c r="B1009" s="26">
        <v>93141500</v>
      </c>
      <c r="C1009" s="27" t="s">
        <v>3012</v>
      </c>
      <c r="D1009" s="27" t="s">
        <v>4383</v>
      </c>
      <c r="E1009" s="26" t="s">
        <v>4397</v>
      </c>
      <c r="F1009" s="35" t="s">
        <v>4522</v>
      </c>
      <c r="G1009" s="38" t="s">
        <v>4525</v>
      </c>
      <c r="H1009" s="36">
        <v>2378012965</v>
      </c>
      <c r="I1009" s="36">
        <v>200000000</v>
      </c>
      <c r="J1009" s="28" t="s">
        <v>4424</v>
      </c>
      <c r="K1009" s="28" t="s">
        <v>4425</v>
      </c>
      <c r="L1009" s="27" t="s">
        <v>3013</v>
      </c>
      <c r="M1009" s="27" t="s">
        <v>3014</v>
      </c>
      <c r="N1009" s="27" t="s">
        <v>3015</v>
      </c>
      <c r="O1009" s="27" t="s">
        <v>3016</v>
      </c>
      <c r="P1009" s="28" t="s">
        <v>3017</v>
      </c>
      <c r="Q1009" s="28" t="s">
        <v>3018</v>
      </c>
      <c r="R1009" s="28" t="s">
        <v>3019</v>
      </c>
      <c r="S1009" s="28" t="s">
        <v>3020</v>
      </c>
      <c r="T1009" s="28" t="s">
        <v>3021</v>
      </c>
      <c r="U1009" s="29" t="s">
        <v>3022</v>
      </c>
      <c r="V1009" s="29">
        <v>7753</v>
      </c>
      <c r="W1009" s="28">
        <v>20919</v>
      </c>
      <c r="X1009" s="30">
        <v>43035</v>
      </c>
      <c r="Y1009" s="28">
        <v>4600007644</v>
      </c>
      <c r="Z1009" s="28">
        <v>4600007644</v>
      </c>
      <c r="AA1009" s="31">
        <f t="shared" si="19"/>
        <v>1</v>
      </c>
      <c r="AB1009" s="29" t="s">
        <v>1328</v>
      </c>
      <c r="AC1009" s="29" t="s">
        <v>425</v>
      </c>
      <c r="AD1009" s="29"/>
      <c r="AE1009" s="27" t="s">
        <v>3023</v>
      </c>
      <c r="AF1009" s="28" t="s">
        <v>54</v>
      </c>
      <c r="AG1009" s="27" t="s">
        <v>3024</v>
      </c>
    </row>
    <row r="1010" spans="1:33" s="32" customFormat="1" ht="165.75" x14ac:dyDescent="0.25">
      <c r="A1010" s="25" t="s">
        <v>3011</v>
      </c>
      <c r="B1010" s="26">
        <v>93141500</v>
      </c>
      <c r="C1010" s="27" t="s">
        <v>3012</v>
      </c>
      <c r="D1010" s="27" t="s">
        <v>4383</v>
      </c>
      <c r="E1010" s="26" t="s">
        <v>4412</v>
      </c>
      <c r="F1010" s="35" t="s">
        <v>4522</v>
      </c>
      <c r="G1010" s="38" t="s">
        <v>4525</v>
      </c>
      <c r="H1010" s="36">
        <v>2378012965</v>
      </c>
      <c r="I1010" s="36">
        <v>100000000</v>
      </c>
      <c r="J1010" s="28" t="s">
        <v>4424</v>
      </c>
      <c r="K1010" s="28" t="s">
        <v>4425</v>
      </c>
      <c r="L1010" s="27" t="s">
        <v>3013</v>
      </c>
      <c r="M1010" s="27" t="s">
        <v>3014</v>
      </c>
      <c r="N1010" s="27" t="s">
        <v>3015</v>
      </c>
      <c r="O1010" s="27" t="s">
        <v>3016</v>
      </c>
      <c r="P1010" s="28" t="s">
        <v>3017</v>
      </c>
      <c r="Q1010" s="28" t="s">
        <v>3018</v>
      </c>
      <c r="R1010" s="28" t="s">
        <v>3019</v>
      </c>
      <c r="S1010" s="28" t="s">
        <v>3020</v>
      </c>
      <c r="T1010" s="28" t="s">
        <v>3021</v>
      </c>
      <c r="U1010" s="29" t="s">
        <v>3022</v>
      </c>
      <c r="V1010" s="29">
        <v>7753</v>
      </c>
      <c r="W1010" s="28">
        <v>20920</v>
      </c>
      <c r="X1010" s="30">
        <v>43035</v>
      </c>
      <c r="Y1010" s="28">
        <v>4600007644</v>
      </c>
      <c r="Z1010" s="28">
        <v>4600007644</v>
      </c>
      <c r="AA1010" s="31">
        <f t="shared" si="19"/>
        <v>1</v>
      </c>
      <c r="AB1010" s="29" t="s">
        <v>1328</v>
      </c>
      <c r="AC1010" s="29" t="s">
        <v>425</v>
      </c>
      <c r="AD1010" s="29"/>
      <c r="AE1010" s="27" t="s">
        <v>3023</v>
      </c>
      <c r="AF1010" s="28" t="s">
        <v>54</v>
      </c>
      <c r="AG1010" s="27" t="s">
        <v>3024</v>
      </c>
    </row>
    <row r="1011" spans="1:33" s="32" customFormat="1" ht="89.25" x14ac:dyDescent="0.25">
      <c r="A1011" s="25" t="s">
        <v>3011</v>
      </c>
      <c r="B1011" s="26">
        <v>93141500</v>
      </c>
      <c r="C1011" s="27" t="s">
        <v>439</v>
      </c>
      <c r="D1011" s="27" t="s">
        <v>4383</v>
      </c>
      <c r="E1011" s="26" t="s">
        <v>4412</v>
      </c>
      <c r="F1011" s="35" t="s">
        <v>4522</v>
      </c>
      <c r="G1011" s="38" t="s">
        <v>4525</v>
      </c>
      <c r="H1011" s="36">
        <v>240000000</v>
      </c>
      <c r="I1011" s="36">
        <v>240000000</v>
      </c>
      <c r="J1011" s="28" t="s">
        <v>4423</v>
      </c>
      <c r="K1011" s="28" t="s">
        <v>48</v>
      </c>
      <c r="L1011" s="27" t="s">
        <v>3013</v>
      </c>
      <c r="M1011" s="27" t="s">
        <v>3014</v>
      </c>
      <c r="N1011" s="27" t="s">
        <v>3015</v>
      </c>
      <c r="O1011" s="27" t="s">
        <v>3016</v>
      </c>
      <c r="P1011" s="28" t="s">
        <v>3017</v>
      </c>
      <c r="Q1011" s="28" t="s">
        <v>3025</v>
      </c>
      <c r="R1011" s="28" t="s">
        <v>3026</v>
      </c>
      <c r="S1011" s="28" t="s">
        <v>3020</v>
      </c>
      <c r="T1011" s="28" t="s">
        <v>3025</v>
      </c>
      <c r="U1011" s="29" t="s">
        <v>3027</v>
      </c>
      <c r="V1011" s="29">
        <v>6359</v>
      </c>
      <c r="W1011" s="28">
        <v>20355</v>
      </c>
      <c r="X1011" s="30">
        <v>42761</v>
      </c>
      <c r="Y1011" s="28">
        <v>460006243</v>
      </c>
      <c r="Z1011" s="28">
        <v>460006243</v>
      </c>
      <c r="AA1011" s="31">
        <f t="shared" si="19"/>
        <v>1</v>
      </c>
      <c r="AB1011" s="29" t="s">
        <v>3028</v>
      </c>
      <c r="AC1011" s="29" t="s">
        <v>425</v>
      </c>
      <c r="AD1011" s="29" t="s">
        <v>3029</v>
      </c>
      <c r="AE1011" s="27" t="s">
        <v>3030</v>
      </c>
      <c r="AF1011" s="28" t="s">
        <v>54</v>
      </c>
      <c r="AG1011" s="27" t="s">
        <v>3024</v>
      </c>
    </row>
    <row r="1012" spans="1:33" s="32" customFormat="1" ht="63.75" x14ac:dyDescent="0.25">
      <c r="A1012" s="25" t="s">
        <v>3011</v>
      </c>
      <c r="B1012" s="26">
        <v>93141500</v>
      </c>
      <c r="C1012" s="27" t="s">
        <v>454</v>
      </c>
      <c r="D1012" s="27" t="s">
        <v>4383</v>
      </c>
      <c r="E1012" s="26" t="s">
        <v>4397</v>
      </c>
      <c r="F1012" s="35" t="s">
        <v>4522</v>
      </c>
      <c r="G1012" s="38" t="s">
        <v>4525</v>
      </c>
      <c r="H1012" s="36">
        <v>150000000</v>
      </c>
      <c r="I1012" s="36">
        <v>150000000</v>
      </c>
      <c r="J1012" s="28" t="s">
        <v>4423</v>
      </c>
      <c r="K1012" s="28" t="s">
        <v>48</v>
      </c>
      <c r="L1012" s="27" t="s">
        <v>3013</v>
      </c>
      <c r="M1012" s="27" t="s">
        <v>3014</v>
      </c>
      <c r="N1012" s="27" t="s">
        <v>3015</v>
      </c>
      <c r="O1012" s="27" t="s">
        <v>3016</v>
      </c>
      <c r="P1012" s="28" t="s">
        <v>3031</v>
      </c>
      <c r="Q1012" s="28" t="s">
        <v>3032</v>
      </c>
      <c r="R1012" s="28" t="s">
        <v>3031</v>
      </c>
      <c r="S1012" s="28" t="s">
        <v>3033</v>
      </c>
      <c r="T1012" s="28" t="s">
        <v>3032</v>
      </c>
      <c r="U1012" s="29" t="s">
        <v>3034</v>
      </c>
      <c r="V1012" s="29">
        <v>6361</v>
      </c>
      <c r="W1012" s="28">
        <v>20398</v>
      </c>
      <c r="X1012" s="30">
        <v>42769</v>
      </c>
      <c r="Y1012" s="28">
        <v>4600006201</v>
      </c>
      <c r="Z1012" s="28">
        <v>4600006201</v>
      </c>
      <c r="AA1012" s="31">
        <f t="shared" si="19"/>
        <v>1</v>
      </c>
      <c r="AB1012" s="29" t="s">
        <v>460</v>
      </c>
      <c r="AC1012" s="29" t="s">
        <v>450</v>
      </c>
      <c r="AD1012" s="29" t="s">
        <v>3029</v>
      </c>
      <c r="AE1012" s="27" t="s">
        <v>3030</v>
      </c>
      <c r="AF1012" s="28" t="s">
        <v>54</v>
      </c>
      <c r="AG1012" s="27" t="s">
        <v>453</v>
      </c>
    </row>
    <row r="1013" spans="1:33" s="32" customFormat="1" ht="140.25" x14ac:dyDescent="0.25">
      <c r="A1013" s="25" t="s">
        <v>3011</v>
      </c>
      <c r="B1013" s="26">
        <v>78110000</v>
      </c>
      <c r="C1013" s="27" t="s">
        <v>3035</v>
      </c>
      <c r="D1013" s="27" t="s">
        <v>4383</v>
      </c>
      <c r="E1013" s="26" t="s">
        <v>4399</v>
      </c>
      <c r="F1013" s="26" t="s">
        <v>4524</v>
      </c>
      <c r="G1013" s="38" t="s">
        <v>4525</v>
      </c>
      <c r="H1013" s="36">
        <v>70000000</v>
      </c>
      <c r="I1013" s="36">
        <v>70000000</v>
      </c>
      <c r="J1013" s="28" t="s">
        <v>4423</v>
      </c>
      <c r="K1013" s="28" t="s">
        <v>48</v>
      </c>
      <c r="L1013" s="27" t="s">
        <v>3036</v>
      </c>
      <c r="M1013" s="27" t="s">
        <v>380</v>
      </c>
      <c r="N1013" s="27" t="s">
        <v>3037</v>
      </c>
      <c r="O1013" s="27" t="s">
        <v>3038</v>
      </c>
      <c r="P1013" s="28" t="s">
        <v>3039</v>
      </c>
      <c r="Q1013" s="28" t="s">
        <v>3040</v>
      </c>
      <c r="R1013" s="28" t="s">
        <v>3039</v>
      </c>
      <c r="S1013" s="28" t="s">
        <v>3041</v>
      </c>
      <c r="T1013" s="28" t="s">
        <v>3042</v>
      </c>
      <c r="U1013" s="29" t="s">
        <v>3043</v>
      </c>
      <c r="V1013" s="29" t="s">
        <v>3044</v>
      </c>
      <c r="W1013" s="28">
        <v>20791</v>
      </c>
      <c r="X1013" s="30">
        <v>43102</v>
      </c>
      <c r="Y1013" s="28"/>
      <c r="Z1013" s="28"/>
      <c r="AA1013" s="31">
        <f t="shared" si="19"/>
        <v>0.33</v>
      </c>
      <c r="AB1013" s="29"/>
      <c r="AC1013" s="29" t="s">
        <v>378</v>
      </c>
      <c r="AD1013" s="29" t="s">
        <v>3045</v>
      </c>
      <c r="AE1013" s="27" t="s">
        <v>3046</v>
      </c>
      <c r="AF1013" s="28" t="s">
        <v>54</v>
      </c>
      <c r="AG1013" s="27" t="s">
        <v>453</v>
      </c>
    </row>
    <row r="1014" spans="1:33" s="32" customFormat="1" ht="63.75" x14ac:dyDescent="0.25">
      <c r="A1014" s="25" t="s">
        <v>3011</v>
      </c>
      <c r="B1014" s="26">
        <v>78110000</v>
      </c>
      <c r="C1014" s="27" t="s">
        <v>3035</v>
      </c>
      <c r="D1014" s="27" t="s">
        <v>4383</v>
      </c>
      <c r="E1014" s="26" t="s">
        <v>4402</v>
      </c>
      <c r="F1014" s="26" t="s">
        <v>4524</v>
      </c>
      <c r="G1014" s="38" t="s">
        <v>4525</v>
      </c>
      <c r="H1014" s="36">
        <v>28910837</v>
      </c>
      <c r="I1014" s="36">
        <v>24574212</v>
      </c>
      <c r="J1014" s="28" t="s">
        <v>4424</v>
      </c>
      <c r="K1014" s="28" t="s">
        <v>4425</v>
      </c>
      <c r="L1014" s="27" t="s">
        <v>3036</v>
      </c>
      <c r="M1014" s="27" t="s">
        <v>380</v>
      </c>
      <c r="N1014" s="27" t="s">
        <v>3037</v>
      </c>
      <c r="O1014" s="27" t="s">
        <v>3038</v>
      </c>
      <c r="P1014" s="28" t="s">
        <v>3031</v>
      </c>
      <c r="Q1014" s="28" t="s">
        <v>3032</v>
      </c>
      <c r="R1014" s="28" t="s">
        <v>3031</v>
      </c>
      <c r="S1014" s="28" t="s">
        <v>3033</v>
      </c>
      <c r="T1014" s="28" t="s">
        <v>3032</v>
      </c>
      <c r="U1014" s="29" t="s">
        <v>3034</v>
      </c>
      <c r="V1014" s="29">
        <v>6310</v>
      </c>
      <c r="W1014" s="28">
        <v>20795</v>
      </c>
      <c r="X1014" s="30">
        <v>42754</v>
      </c>
      <c r="Y1014" s="28">
        <v>4600006701</v>
      </c>
      <c r="Z1014" s="28">
        <v>4600006701</v>
      </c>
      <c r="AA1014" s="31">
        <f t="shared" si="19"/>
        <v>1</v>
      </c>
      <c r="AB1014" s="29" t="s">
        <v>3047</v>
      </c>
      <c r="AC1014" s="29" t="s">
        <v>425</v>
      </c>
      <c r="AD1014" s="29" t="s">
        <v>3045</v>
      </c>
      <c r="AE1014" s="27" t="s">
        <v>3046</v>
      </c>
      <c r="AF1014" s="28" t="s">
        <v>54</v>
      </c>
      <c r="AG1014" s="27" t="s">
        <v>453</v>
      </c>
    </row>
    <row r="1015" spans="1:33" s="32" customFormat="1" ht="76.5" x14ac:dyDescent="0.25">
      <c r="A1015" s="25" t="s">
        <v>3011</v>
      </c>
      <c r="B1015" s="26">
        <v>93141500</v>
      </c>
      <c r="C1015" s="27" t="s">
        <v>3048</v>
      </c>
      <c r="D1015" s="27" t="s">
        <v>4383</v>
      </c>
      <c r="E1015" s="26" t="s">
        <v>4402</v>
      </c>
      <c r="F1015" s="35" t="s">
        <v>4522</v>
      </c>
      <c r="G1015" s="38" t="s">
        <v>4525</v>
      </c>
      <c r="H1015" s="36">
        <v>36000000</v>
      </c>
      <c r="I1015" s="36">
        <v>36000000</v>
      </c>
      <c r="J1015" s="28" t="s">
        <v>4423</v>
      </c>
      <c r="K1015" s="28" t="s">
        <v>48</v>
      </c>
      <c r="L1015" s="27" t="s">
        <v>3049</v>
      </c>
      <c r="M1015" s="27" t="s">
        <v>3050</v>
      </c>
      <c r="N1015" s="27" t="s">
        <v>3037</v>
      </c>
      <c r="O1015" s="27" t="s">
        <v>3051</v>
      </c>
      <c r="P1015" s="28" t="s">
        <v>3017</v>
      </c>
      <c r="Q1015" s="28" t="s">
        <v>3052</v>
      </c>
      <c r="R1015" s="28" t="s">
        <v>3026</v>
      </c>
      <c r="S1015" s="28" t="s">
        <v>3020</v>
      </c>
      <c r="T1015" s="28" t="s">
        <v>3052</v>
      </c>
      <c r="U1015" s="29" t="s">
        <v>3053</v>
      </c>
      <c r="V1015" s="29">
        <v>7326</v>
      </c>
      <c r="W1015" s="28">
        <v>20260</v>
      </c>
      <c r="X1015" s="30">
        <v>42941</v>
      </c>
      <c r="Y1015" s="28">
        <v>4600007059</v>
      </c>
      <c r="Z1015" s="28">
        <v>4600007059</v>
      </c>
      <c r="AA1015" s="31">
        <f t="shared" si="19"/>
        <v>1</v>
      </c>
      <c r="AB1015" s="29" t="s">
        <v>3054</v>
      </c>
      <c r="AC1015" s="29" t="s">
        <v>425</v>
      </c>
      <c r="AD1015" s="29" t="s">
        <v>3055</v>
      </c>
      <c r="AE1015" s="27" t="s">
        <v>3056</v>
      </c>
      <c r="AF1015" s="28" t="s">
        <v>54</v>
      </c>
      <c r="AG1015" s="27" t="s">
        <v>453</v>
      </c>
    </row>
    <row r="1016" spans="1:33" s="32" customFormat="1" ht="63.75" x14ac:dyDescent="0.25">
      <c r="A1016" s="25" t="s">
        <v>3011</v>
      </c>
      <c r="B1016" s="26">
        <v>93141500</v>
      </c>
      <c r="C1016" s="27" t="s">
        <v>3057</v>
      </c>
      <c r="D1016" s="27" t="s">
        <v>4390</v>
      </c>
      <c r="E1016" s="26" t="s">
        <v>4402</v>
      </c>
      <c r="F1016" s="35" t="s">
        <v>4522</v>
      </c>
      <c r="G1016" s="38" t="s">
        <v>4525</v>
      </c>
      <c r="H1016" s="36">
        <v>36000000</v>
      </c>
      <c r="I1016" s="36">
        <v>36000000</v>
      </c>
      <c r="J1016" s="28" t="s">
        <v>4423</v>
      </c>
      <c r="K1016" s="28" t="s">
        <v>48</v>
      </c>
      <c r="L1016" s="27" t="s">
        <v>3049</v>
      </c>
      <c r="M1016" s="27" t="s">
        <v>3050</v>
      </c>
      <c r="N1016" s="27" t="s">
        <v>3037</v>
      </c>
      <c r="O1016" s="27" t="s">
        <v>3051</v>
      </c>
      <c r="P1016" s="28" t="s">
        <v>3017</v>
      </c>
      <c r="Q1016" s="28" t="s">
        <v>3052</v>
      </c>
      <c r="R1016" s="28" t="s">
        <v>3026</v>
      </c>
      <c r="S1016" s="28" t="s">
        <v>3020</v>
      </c>
      <c r="T1016" s="28" t="s">
        <v>3052</v>
      </c>
      <c r="U1016" s="29" t="s">
        <v>3053</v>
      </c>
      <c r="V1016" s="29"/>
      <c r="W1016" s="28">
        <v>20845</v>
      </c>
      <c r="X1016" s="30"/>
      <c r="Y1016" s="28"/>
      <c r="Z1016" s="28"/>
      <c r="AA1016" s="31">
        <f t="shared" si="19"/>
        <v>0</v>
      </c>
      <c r="AB1016" s="29"/>
      <c r="AC1016" s="29" t="s">
        <v>378</v>
      </c>
      <c r="AD1016" s="29" t="s">
        <v>3055</v>
      </c>
      <c r="AE1016" s="27" t="s">
        <v>3056</v>
      </c>
      <c r="AF1016" s="28" t="s">
        <v>54</v>
      </c>
      <c r="AG1016" s="27" t="s">
        <v>453</v>
      </c>
    </row>
    <row r="1017" spans="1:33" s="32" customFormat="1" ht="51" x14ac:dyDescent="0.25">
      <c r="A1017" s="25" t="s">
        <v>3011</v>
      </c>
      <c r="B1017" s="26">
        <v>86110000</v>
      </c>
      <c r="C1017" s="27" t="s">
        <v>3058</v>
      </c>
      <c r="D1017" s="27" t="s">
        <v>4384</v>
      </c>
      <c r="E1017" s="26" t="s">
        <v>4398</v>
      </c>
      <c r="F1017" s="26" t="s">
        <v>4524</v>
      </c>
      <c r="G1017" s="38" t="s">
        <v>4525</v>
      </c>
      <c r="H1017" s="36">
        <v>83445254</v>
      </c>
      <c r="I1017" s="36">
        <v>83445254</v>
      </c>
      <c r="J1017" s="28" t="s">
        <v>4423</v>
      </c>
      <c r="K1017" s="28" t="s">
        <v>48</v>
      </c>
      <c r="L1017" s="27" t="s">
        <v>3059</v>
      </c>
      <c r="M1017" s="27" t="s">
        <v>380</v>
      </c>
      <c r="N1017" s="27" t="s">
        <v>3060</v>
      </c>
      <c r="O1017" s="27" t="s">
        <v>3061</v>
      </c>
      <c r="P1017" s="28" t="s">
        <v>3031</v>
      </c>
      <c r="Q1017" s="28" t="s">
        <v>3062</v>
      </c>
      <c r="R1017" s="28" t="s">
        <v>3031</v>
      </c>
      <c r="S1017" s="28" t="s">
        <v>3033</v>
      </c>
      <c r="T1017" s="28" t="s">
        <v>3062</v>
      </c>
      <c r="U1017" s="29" t="s">
        <v>3063</v>
      </c>
      <c r="V1017" s="29"/>
      <c r="W1017" s="28">
        <v>20846</v>
      </c>
      <c r="X1017" s="30"/>
      <c r="Y1017" s="28"/>
      <c r="Z1017" s="28"/>
      <c r="AA1017" s="31">
        <f t="shared" si="19"/>
        <v>0</v>
      </c>
      <c r="AB1017" s="29"/>
      <c r="AC1017" s="29" t="s">
        <v>378</v>
      </c>
      <c r="AD1017" s="29"/>
      <c r="AE1017" s="27" t="s">
        <v>3064</v>
      </c>
      <c r="AF1017" s="28" t="s">
        <v>54</v>
      </c>
      <c r="AG1017" s="27" t="s">
        <v>453</v>
      </c>
    </row>
    <row r="1018" spans="1:33" s="32" customFormat="1" ht="63.75" x14ac:dyDescent="0.25">
      <c r="A1018" s="25" t="s">
        <v>3011</v>
      </c>
      <c r="B1018" s="26">
        <v>86110000</v>
      </c>
      <c r="C1018" s="27" t="s">
        <v>3065</v>
      </c>
      <c r="D1018" s="27" t="s">
        <v>4383</v>
      </c>
      <c r="E1018" s="26" t="s">
        <v>4398</v>
      </c>
      <c r="F1018" s="26" t="s">
        <v>4524</v>
      </c>
      <c r="G1018" s="38" t="s">
        <v>4525</v>
      </c>
      <c r="H1018" s="36">
        <v>650000000</v>
      </c>
      <c r="I1018" s="36">
        <v>650000000</v>
      </c>
      <c r="J1018" s="28" t="s">
        <v>4423</v>
      </c>
      <c r="K1018" s="28" t="s">
        <v>48</v>
      </c>
      <c r="L1018" s="27" t="s">
        <v>3066</v>
      </c>
      <c r="M1018" s="27" t="s">
        <v>3067</v>
      </c>
      <c r="N1018" s="27" t="s">
        <v>3068</v>
      </c>
      <c r="O1018" s="27" t="s">
        <v>3069</v>
      </c>
      <c r="P1018" s="28" t="s">
        <v>3070</v>
      </c>
      <c r="Q1018" s="28" t="s">
        <v>3071</v>
      </c>
      <c r="R1018" s="28" t="s">
        <v>3070</v>
      </c>
      <c r="S1018" s="28" t="s">
        <v>3072</v>
      </c>
      <c r="T1018" s="28" t="s">
        <v>3071</v>
      </c>
      <c r="U1018" s="29" t="s">
        <v>3073</v>
      </c>
      <c r="V1018" s="29"/>
      <c r="W1018" s="28">
        <v>20847</v>
      </c>
      <c r="X1018" s="30"/>
      <c r="Y1018" s="28"/>
      <c r="Z1018" s="28"/>
      <c r="AA1018" s="31">
        <f t="shared" si="19"/>
        <v>0</v>
      </c>
      <c r="AB1018" s="29"/>
      <c r="AC1018" s="29" t="s">
        <v>378</v>
      </c>
      <c r="AD1018" s="29"/>
      <c r="AE1018" s="27" t="s">
        <v>3074</v>
      </c>
      <c r="AF1018" s="28" t="s">
        <v>54</v>
      </c>
      <c r="AG1018" s="27" t="s">
        <v>453</v>
      </c>
    </row>
    <row r="1019" spans="1:33" s="32" customFormat="1" ht="51" x14ac:dyDescent="0.25">
      <c r="A1019" s="25" t="s">
        <v>3011</v>
      </c>
      <c r="B1019" s="26">
        <v>93141500</v>
      </c>
      <c r="C1019" s="27" t="s">
        <v>3075</v>
      </c>
      <c r="D1019" s="27" t="s">
        <v>4384</v>
      </c>
      <c r="E1019" s="26" t="s">
        <v>4397</v>
      </c>
      <c r="F1019" s="35" t="s">
        <v>4520</v>
      </c>
      <c r="G1019" s="38" t="s">
        <v>4525</v>
      </c>
      <c r="H1019" s="36">
        <v>100000000</v>
      </c>
      <c r="I1019" s="36">
        <v>100000000</v>
      </c>
      <c r="J1019" s="28" t="s">
        <v>4423</v>
      </c>
      <c r="K1019" s="28" t="s">
        <v>48</v>
      </c>
      <c r="L1019" s="27" t="s">
        <v>3076</v>
      </c>
      <c r="M1019" s="27" t="s">
        <v>50</v>
      </c>
      <c r="N1019" s="27" t="s">
        <v>3077</v>
      </c>
      <c r="O1019" s="27" t="s">
        <v>3078</v>
      </c>
      <c r="P1019" s="28" t="s">
        <v>3070</v>
      </c>
      <c r="Q1019" s="28" t="s">
        <v>3079</v>
      </c>
      <c r="R1019" s="28" t="s">
        <v>3070</v>
      </c>
      <c r="S1019" s="28" t="s">
        <v>3072</v>
      </c>
      <c r="T1019" s="28" t="s">
        <v>3079</v>
      </c>
      <c r="U1019" s="29" t="s">
        <v>3080</v>
      </c>
      <c r="V1019" s="29"/>
      <c r="W1019" s="28">
        <v>20923</v>
      </c>
      <c r="X1019" s="30"/>
      <c r="Y1019" s="28"/>
      <c r="Z1019" s="28"/>
      <c r="AA1019" s="31">
        <f t="shared" si="19"/>
        <v>0</v>
      </c>
      <c r="AB1019" s="29"/>
      <c r="AC1019" s="29" t="s">
        <v>378</v>
      </c>
      <c r="AD1019" s="29"/>
      <c r="AE1019" s="27" t="s">
        <v>3081</v>
      </c>
      <c r="AF1019" s="28" t="s">
        <v>54</v>
      </c>
      <c r="AG1019" s="27" t="s">
        <v>453</v>
      </c>
    </row>
    <row r="1020" spans="1:33" s="32" customFormat="1" ht="51" x14ac:dyDescent="0.25">
      <c r="A1020" s="25" t="s">
        <v>3011</v>
      </c>
      <c r="B1020" s="26">
        <v>93141500</v>
      </c>
      <c r="C1020" s="27" t="s">
        <v>3082</v>
      </c>
      <c r="D1020" s="27" t="s">
        <v>4384</v>
      </c>
      <c r="E1020" s="26" t="s">
        <v>4398</v>
      </c>
      <c r="F1020" s="26" t="s">
        <v>4524</v>
      </c>
      <c r="G1020" s="38" t="s">
        <v>4525</v>
      </c>
      <c r="H1020" s="36">
        <v>120000000</v>
      </c>
      <c r="I1020" s="36">
        <v>120000000</v>
      </c>
      <c r="J1020" s="28" t="s">
        <v>4423</v>
      </c>
      <c r="K1020" s="28" t="s">
        <v>48</v>
      </c>
      <c r="L1020" s="27" t="s">
        <v>3083</v>
      </c>
      <c r="M1020" s="27" t="s">
        <v>380</v>
      </c>
      <c r="N1020" s="27" t="s">
        <v>3084</v>
      </c>
      <c r="O1020" s="27" t="s">
        <v>3085</v>
      </c>
      <c r="P1020" s="28" t="s">
        <v>3039</v>
      </c>
      <c r="Q1020" s="28" t="s">
        <v>3086</v>
      </c>
      <c r="R1020" s="28" t="s">
        <v>3039</v>
      </c>
      <c r="S1020" s="28" t="s">
        <v>3041</v>
      </c>
      <c r="T1020" s="28" t="s">
        <v>3086</v>
      </c>
      <c r="U1020" s="29" t="s">
        <v>3087</v>
      </c>
      <c r="V1020" s="29"/>
      <c r="W1020" s="28">
        <v>20898</v>
      </c>
      <c r="X1020" s="30"/>
      <c r="Y1020" s="28"/>
      <c r="Z1020" s="28"/>
      <c r="AA1020" s="31">
        <f t="shared" si="19"/>
        <v>0</v>
      </c>
      <c r="AB1020" s="29"/>
      <c r="AC1020" s="29" t="s">
        <v>378</v>
      </c>
      <c r="AD1020" s="29"/>
      <c r="AE1020" s="27" t="s">
        <v>3074</v>
      </c>
      <c r="AF1020" s="28" t="s">
        <v>54</v>
      </c>
      <c r="AG1020" s="27" t="s">
        <v>453</v>
      </c>
    </row>
    <row r="1021" spans="1:33" s="32" customFormat="1" ht="63.75" x14ac:dyDescent="0.25">
      <c r="A1021" s="25" t="s">
        <v>3011</v>
      </c>
      <c r="B1021" s="26">
        <v>86110000</v>
      </c>
      <c r="C1021" s="27" t="s">
        <v>3088</v>
      </c>
      <c r="D1021" s="27" t="s">
        <v>4384</v>
      </c>
      <c r="E1021" s="26" t="s">
        <v>4397</v>
      </c>
      <c r="F1021" s="26" t="s">
        <v>4524</v>
      </c>
      <c r="G1021" s="38" t="s">
        <v>4525</v>
      </c>
      <c r="H1021" s="36">
        <v>610000000</v>
      </c>
      <c r="I1021" s="36">
        <v>610000000</v>
      </c>
      <c r="J1021" s="28" t="s">
        <v>4423</v>
      </c>
      <c r="K1021" s="28" t="s">
        <v>48</v>
      </c>
      <c r="L1021" s="27" t="s">
        <v>3066</v>
      </c>
      <c r="M1021" s="27" t="s">
        <v>3067</v>
      </c>
      <c r="N1021" s="27" t="s">
        <v>3068</v>
      </c>
      <c r="O1021" s="27" t="s">
        <v>3069</v>
      </c>
      <c r="P1021" s="28" t="s">
        <v>3089</v>
      </c>
      <c r="Q1021" s="28" t="s">
        <v>3090</v>
      </c>
      <c r="R1021" s="28" t="s">
        <v>3089</v>
      </c>
      <c r="S1021" s="28" t="s">
        <v>3091</v>
      </c>
      <c r="T1021" s="28" t="s">
        <v>3090</v>
      </c>
      <c r="U1021" s="29" t="s">
        <v>3092</v>
      </c>
      <c r="V1021" s="29"/>
      <c r="W1021" s="28">
        <v>20899</v>
      </c>
      <c r="X1021" s="30"/>
      <c r="Y1021" s="28"/>
      <c r="Z1021" s="28"/>
      <c r="AA1021" s="31">
        <f t="shared" si="19"/>
        <v>0</v>
      </c>
      <c r="AB1021" s="29"/>
      <c r="AC1021" s="29" t="s">
        <v>378</v>
      </c>
      <c r="AD1021" s="29"/>
      <c r="AE1021" s="27" t="s">
        <v>3093</v>
      </c>
      <c r="AF1021" s="28" t="s">
        <v>54</v>
      </c>
      <c r="AG1021" s="27" t="s">
        <v>453</v>
      </c>
    </row>
    <row r="1022" spans="1:33" s="32" customFormat="1" ht="51" x14ac:dyDescent="0.25">
      <c r="A1022" s="25" t="s">
        <v>3011</v>
      </c>
      <c r="B1022" s="26">
        <v>93141500</v>
      </c>
      <c r="C1022" s="27" t="s">
        <v>3094</v>
      </c>
      <c r="D1022" s="27" t="s">
        <v>4383</v>
      </c>
      <c r="E1022" s="26" t="s">
        <v>4397</v>
      </c>
      <c r="F1022" s="26" t="s">
        <v>4524</v>
      </c>
      <c r="G1022" s="38" t="s">
        <v>4525</v>
      </c>
      <c r="H1022" s="36">
        <v>128000000</v>
      </c>
      <c r="I1022" s="36">
        <v>128000000</v>
      </c>
      <c r="J1022" s="28" t="s">
        <v>4423</v>
      </c>
      <c r="K1022" s="28" t="s">
        <v>48</v>
      </c>
      <c r="L1022" s="27" t="s">
        <v>3095</v>
      </c>
      <c r="M1022" s="27" t="s">
        <v>380</v>
      </c>
      <c r="N1022" s="27" t="s">
        <v>3060</v>
      </c>
      <c r="O1022" s="27" t="s">
        <v>3096</v>
      </c>
      <c r="P1022" s="28" t="s">
        <v>3017</v>
      </c>
      <c r="Q1022" s="28" t="s">
        <v>3097</v>
      </c>
      <c r="R1022" s="28" t="s">
        <v>3026</v>
      </c>
      <c r="S1022" s="28" t="s">
        <v>3020</v>
      </c>
      <c r="T1022" s="28" t="s">
        <v>3097</v>
      </c>
      <c r="U1022" s="29" t="s">
        <v>3098</v>
      </c>
      <c r="V1022" s="29"/>
      <c r="W1022" s="28"/>
      <c r="X1022" s="30"/>
      <c r="Y1022" s="28"/>
      <c r="Z1022" s="28"/>
      <c r="AA1022" s="31" t="str">
        <f t="shared" si="19"/>
        <v/>
      </c>
      <c r="AB1022" s="29"/>
      <c r="AC1022" s="29" t="s">
        <v>378</v>
      </c>
      <c r="AD1022" s="29"/>
      <c r="AE1022" s="27" t="s">
        <v>3099</v>
      </c>
      <c r="AF1022" s="28" t="s">
        <v>54</v>
      </c>
      <c r="AG1022" s="27" t="s">
        <v>453</v>
      </c>
    </row>
    <row r="1023" spans="1:33" s="32" customFormat="1" ht="63.75" x14ac:dyDescent="0.25">
      <c r="A1023" s="25" t="s">
        <v>3011</v>
      </c>
      <c r="B1023" s="26">
        <v>93141500</v>
      </c>
      <c r="C1023" s="27" t="s">
        <v>3100</v>
      </c>
      <c r="D1023" s="27" t="s">
        <v>4384</v>
      </c>
      <c r="E1023" s="26" t="s">
        <v>4398</v>
      </c>
      <c r="F1023" s="26" t="s">
        <v>4524</v>
      </c>
      <c r="G1023" s="38" t="s">
        <v>4525</v>
      </c>
      <c r="H1023" s="36">
        <v>150000000</v>
      </c>
      <c r="I1023" s="36">
        <v>150000000</v>
      </c>
      <c r="J1023" s="28" t="s">
        <v>4423</v>
      </c>
      <c r="K1023" s="28" t="s">
        <v>48</v>
      </c>
      <c r="L1023" s="27" t="s">
        <v>3066</v>
      </c>
      <c r="M1023" s="27" t="s">
        <v>3067</v>
      </c>
      <c r="N1023" s="27" t="s">
        <v>3068</v>
      </c>
      <c r="O1023" s="27" t="s">
        <v>3069</v>
      </c>
      <c r="P1023" s="28" t="s">
        <v>3101</v>
      </c>
      <c r="Q1023" s="28" t="s">
        <v>3102</v>
      </c>
      <c r="R1023" s="28" t="s">
        <v>3101</v>
      </c>
      <c r="S1023" s="28" t="s">
        <v>3091</v>
      </c>
      <c r="T1023" s="28" t="s">
        <v>3102</v>
      </c>
      <c r="U1023" s="29" t="s">
        <v>3103</v>
      </c>
      <c r="V1023" s="29"/>
      <c r="W1023" s="28">
        <v>20900</v>
      </c>
      <c r="X1023" s="30"/>
      <c r="Y1023" s="28"/>
      <c r="Z1023" s="28"/>
      <c r="AA1023" s="31">
        <f t="shared" si="19"/>
        <v>0</v>
      </c>
      <c r="AB1023" s="29"/>
      <c r="AC1023" s="29" t="s">
        <v>378</v>
      </c>
      <c r="AD1023" s="29"/>
      <c r="AE1023" s="27" t="s">
        <v>3104</v>
      </c>
      <c r="AF1023" s="28" t="s">
        <v>54</v>
      </c>
      <c r="AG1023" s="27" t="s">
        <v>453</v>
      </c>
    </row>
    <row r="1024" spans="1:33" s="32" customFormat="1" ht="63.75" x14ac:dyDescent="0.25">
      <c r="A1024" s="25" t="s">
        <v>3011</v>
      </c>
      <c r="B1024" s="26">
        <v>93141500</v>
      </c>
      <c r="C1024" s="27" t="s">
        <v>3105</v>
      </c>
      <c r="D1024" s="27" t="s">
        <v>4388</v>
      </c>
      <c r="E1024" s="26" t="s">
        <v>4398</v>
      </c>
      <c r="F1024" s="35" t="s">
        <v>4520</v>
      </c>
      <c r="G1024" s="38" t="s">
        <v>4525</v>
      </c>
      <c r="H1024" s="36">
        <v>6250000</v>
      </c>
      <c r="I1024" s="36">
        <v>6250000</v>
      </c>
      <c r="J1024" s="28" t="s">
        <v>4423</v>
      </c>
      <c r="K1024" s="28" t="s">
        <v>48</v>
      </c>
      <c r="L1024" s="27" t="s">
        <v>3066</v>
      </c>
      <c r="M1024" s="27" t="s">
        <v>3067</v>
      </c>
      <c r="N1024" s="27" t="s">
        <v>3068</v>
      </c>
      <c r="O1024" s="27" t="s">
        <v>3069</v>
      </c>
      <c r="P1024" s="28" t="s">
        <v>3070</v>
      </c>
      <c r="Q1024" s="28" t="s">
        <v>3106</v>
      </c>
      <c r="R1024" s="28" t="s">
        <v>3070</v>
      </c>
      <c r="S1024" s="28" t="s">
        <v>3072</v>
      </c>
      <c r="T1024" s="28" t="s">
        <v>3106</v>
      </c>
      <c r="U1024" s="29" t="s">
        <v>3107</v>
      </c>
      <c r="V1024" s="29"/>
      <c r="W1024" s="28"/>
      <c r="X1024" s="30"/>
      <c r="Y1024" s="28"/>
      <c r="Z1024" s="28"/>
      <c r="AA1024" s="31" t="str">
        <f t="shared" si="19"/>
        <v/>
      </c>
      <c r="AB1024" s="29"/>
      <c r="AC1024" s="29" t="s">
        <v>378</v>
      </c>
      <c r="AD1024" s="29"/>
      <c r="AE1024" s="27" t="s">
        <v>3108</v>
      </c>
      <c r="AF1024" s="28" t="s">
        <v>54</v>
      </c>
      <c r="AG1024" s="27" t="s">
        <v>453</v>
      </c>
    </row>
    <row r="1025" spans="1:33" s="32" customFormat="1" ht="63.75" x14ac:dyDescent="0.25">
      <c r="A1025" s="25" t="s">
        <v>3011</v>
      </c>
      <c r="B1025" s="26">
        <v>93141500</v>
      </c>
      <c r="C1025" s="27" t="s">
        <v>3109</v>
      </c>
      <c r="D1025" s="27" t="s">
        <v>4388</v>
      </c>
      <c r="E1025" s="26" t="s">
        <v>4398</v>
      </c>
      <c r="F1025" s="35" t="s">
        <v>4520</v>
      </c>
      <c r="G1025" s="38" t="s">
        <v>4525</v>
      </c>
      <c r="H1025" s="36">
        <v>6250000</v>
      </c>
      <c r="I1025" s="36">
        <v>6250000</v>
      </c>
      <c r="J1025" s="28" t="s">
        <v>4423</v>
      </c>
      <c r="K1025" s="28" t="s">
        <v>48</v>
      </c>
      <c r="L1025" s="27" t="s">
        <v>3066</v>
      </c>
      <c r="M1025" s="27" t="s">
        <v>3067</v>
      </c>
      <c r="N1025" s="27" t="s">
        <v>3068</v>
      </c>
      <c r="O1025" s="27" t="s">
        <v>3069</v>
      </c>
      <c r="P1025" s="28" t="s">
        <v>3070</v>
      </c>
      <c r="Q1025" s="28" t="s">
        <v>3106</v>
      </c>
      <c r="R1025" s="28" t="s">
        <v>3070</v>
      </c>
      <c r="S1025" s="28" t="s">
        <v>3072</v>
      </c>
      <c r="T1025" s="28" t="s">
        <v>3106</v>
      </c>
      <c r="U1025" s="29" t="s">
        <v>3107</v>
      </c>
      <c r="V1025" s="29"/>
      <c r="W1025" s="28"/>
      <c r="X1025" s="30"/>
      <c r="Y1025" s="28"/>
      <c r="Z1025" s="28"/>
      <c r="AA1025" s="31" t="str">
        <f t="shared" si="19"/>
        <v/>
      </c>
      <c r="AB1025" s="29"/>
      <c r="AC1025" s="29" t="s">
        <v>378</v>
      </c>
      <c r="AD1025" s="29"/>
      <c r="AE1025" s="27" t="s">
        <v>3108</v>
      </c>
      <c r="AF1025" s="28" t="s">
        <v>54</v>
      </c>
      <c r="AG1025" s="27" t="s">
        <v>453</v>
      </c>
    </row>
    <row r="1026" spans="1:33" s="32" customFormat="1" ht="63.75" x14ac:dyDescent="0.25">
      <c r="A1026" s="25" t="s">
        <v>3011</v>
      </c>
      <c r="B1026" s="26">
        <v>93141500</v>
      </c>
      <c r="C1026" s="27" t="s">
        <v>3110</v>
      </c>
      <c r="D1026" s="27" t="s">
        <v>4388</v>
      </c>
      <c r="E1026" s="26" t="s">
        <v>4398</v>
      </c>
      <c r="F1026" s="35" t="s">
        <v>4520</v>
      </c>
      <c r="G1026" s="38" t="s">
        <v>4525</v>
      </c>
      <c r="H1026" s="36">
        <v>6250000</v>
      </c>
      <c r="I1026" s="36">
        <v>6250000</v>
      </c>
      <c r="J1026" s="28" t="s">
        <v>4423</v>
      </c>
      <c r="K1026" s="28" t="s">
        <v>48</v>
      </c>
      <c r="L1026" s="27" t="s">
        <v>3066</v>
      </c>
      <c r="M1026" s="27" t="s">
        <v>3067</v>
      </c>
      <c r="N1026" s="27" t="s">
        <v>3068</v>
      </c>
      <c r="O1026" s="27" t="s">
        <v>3069</v>
      </c>
      <c r="P1026" s="28" t="s">
        <v>3070</v>
      </c>
      <c r="Q1026" s="28" t="s">
        <v>3106</v>
      </c>
      <c r="R1026" s="28" t="s">
        <v>3070</v>
      </c>
      <c r="S1026" s="28" t="s">
        <v>3072</v>
      </c>
      <c r="T1026" s="28" t="s">
        <v>3106</v>
      </c>
      <c r="U1026" s="29" t="s">
        <v>3107</v>
      </c>
      <c r="V1026" s="29"/>
      <c r="W1026" s="28"/>
      <c r="X1026" s="30"/>
      <c r="Y1026" s="28"/>
      <c r="Z1026" s="28"/>
      <c r="AA1026" s="31" t="str">
        <f t="shared" si="19"/>
        <v/>
      </c>
      <c r="AB1026" s="29"/>
      <c r="AC1026" s="29" t="s">
        <v>378</v>
      </c>
      <c r="AD1026" s="29"/>
      <c r="AE1026" s="27" t="s">
        <v>3108</v>
      </c>
      <c r="AF1026" s="28" t="s">
        <v>54</v>
      </c>
      <c r="AG1026" s="27" t="s">
        <v>453</v>
      </c>
    </row>
    <row r="1027" spans="1:33" s="32" customFormat="1" ht="63.75" x14ac:dyDescent="0.25">
      <c r="A1027" s="25" t="s">
        <v>3011</v>
      </c>
      <c r="B1027" s="26">
        <v>93141500</v>
      </c>
      <c r="C1027" s="27" t="s">
        <v>3111</v>
      </c>
      <c r="D1027" s="27" t="s">
        <v>4388</v>
      </c>
      <c r="E1027" s="26" t="s">
        <v>4398</v>
      </c>
      <c r="F1027" s="35" t="s">
        <v>4520</v>
      </c>
      <c r="G1027" s="38" t="s">
        <v>4525</v>
      </c>
      <c r="H1027" s="36">
        <v>6250000</v>
      </c>
      <c r="I1027" s="36">
        <v>6250000</v>
      </c>
      <c r="J1027" s="28" t="s">
        <v>4423</v>
      </c>
      <c r="K1027" s="28" t="s">
        <v>48</v>
      </c>
      <c r="L1027" s="27" t="s">
        <v>3066</v>
      </c>
      <c r="M1027" s="27" t="s">
        <v>3067</v>
      </c>
      <c r="N1027" s="27" t="s">
        <v>3068</v>
      </c>
      <c r="O1027" s="27" t="s">
        <v>3069</v>
      </c>
      <c r="P1027" s="28" t="s">
        <v>3070</v>
      </c>
      <c r="Q1027" s="28" t="s">
        <v>3106</v>
      </c>
      <c r="R1027" s="28" t="s">
        <v>3070</v>
      </c>
      <c r="S1027" s="28" t="s">
        <v>3072</v>
      </c>
      <c r="T1027" s="28" t="s">
        <v>3106</v>
      </c>
      <c r="U1027" s="29" t="s">
        <v>3107</v>
      </c>
      <c r="V1027" s="29"/>
      <c r="W1027" s="28"/>
      <c r="X1027" s="30"/>
      <c r="Y1027" s="28"/>
      <c r="Z1027" s="28"/>
      <c r="AA1027" s="31" t="str">
        <f t="shared" si="19"/>
        <v/>
      </c>
      <c r="AB1027" s="29"/>
      <c r="AC1027" s="29" t="s">
        <v>378</v>
      </c>
      <c r="AD1027" s="29"/>
      <c r="AE1027" s="27" t="s">
        <v>3108</v>
      </c>
      <c r="AF1027" s="28" t="s">
        <v>54</v>
      </c>
      <c r="AG1027" s="27" t="s">
        <v>453</v>
      </c>
    </row>
    <row r="1028" spans="1:33" s="32" customFormat="1" ht="63.75" x14ac:dyDescent="0.25">
      <c r="A1028" s="25" t="s">
        <v>3011</v>
      </c>
      <c r="B1028" s="26">
        <v>93141500</v>
      </c>
      <c r="C1028" s="27" t="s">
        <v>3112</v>
      </c>
      <c r="D1028" s="27" t="s">
        <v>4388</v>
      </c>
      <c r="E1028" s="26" t="s">
        <v>4398</v>
      </c>
      <c r="F1028" s="35" t="s">
        <v>4520</v>
      </c>
      <c r="G1028" s="38" t="s">
        <v>4525</v>
      </c>
      <c r="H1028" s="36">
        <v>6250000</v>
      </c>
      <c r="I1028" s="36">
        <v>6250000</v>
      </c>
      <c r="J1028" s="28" t="s">
        <v>4423</v>
      </c>
      <c r="K1028" s="28" t="s">
        <v>48</v>
      </c>
      <c r="L1028" s="27" t="s">
        <v>3066</v>
      </c>
      <c r="M1028" s="27" t="s">
        <v>3067</v>
      </c>
      <c r="N1028" s="27" t="s">
        <v>3068</v>
      </c>
      <c r="O1028" s="27" t="s">
        <v>3069</v>
      </c>
      <c r="P1028" s="28" t="s">
        <v>3070</v>
      </c>
      <c r="Q1028" s="28" t="s">
        <v>3106</v>
      </c>
      <c r="R1028" s="28" t="s">
        <v>3070</v>
      </c>
      <c r="S1028" s="28" t="s">
        <v>3072</v>
      </c>
      <c r="T1028" s="28" t="s">
        <v>3106</v>
      </c>
      <c r="U1028" s="29" t="s">
        <v>3107</v>
      </c>
      <c r="V1028" s="29"/>
      <c r="W1028" s="28"/>
      <c r="X1028" s="30"/>
      <c r="Y1028" s="28"/>
      <c r="Z1028" s="28"/>
      <c r="AA1028" s="31" t="str">
        <f t="shared" si="19"/>
        <v/>
      </c>
      <c r="AB1028" s="29"/>
      <c r="AC1028" s="29" t="s">
        <v>378</v>
      </c>
      <c r="AD1028" s="29"/>
      <c r="AE1028" s="27" t="s">
        <v>3108</v>
      </c>
      <c r="AF1028" s="28" t="s">
        <v>54</v>
      </c>
      <c r="AG1028" s="27" t="s">
        <v>453</v>
      </c>
    </row>
    <row r="1029" spans="1:33" s="32" customFormat="1" ht="63.75" x14ac:dyDescent="0.25">
      <c r="A1029" s="25" t="s">
        <v>3011</v>
      </c>
      <c r="B1029" s="26">
        <v>93141500</v>
      </c>
      <c r="C1029" s="27" t="s">
        <v>3113</v>
      </c>
      <c r="D1029" s="27" t="s">
        <v>4388</v>
      </c>
      <c r="E1029" s="26" t="s">
        <v>4398</v>
      </c>
      <c r="F1029" s="35" t="s">
        <v>4520</v>
      </c>
      <c r="G1029" s="38" t="s">
        <v>4525</v>
      </c>
      <c r="H1029" s="36">
        <v>6250000</v>
      </c>
      <c r="I1029" s="36">
        <v>6250000</v>
      </c>
      <c r="J1029" s="28" t="s">
        <v>4423</v>
      </c>
      <c r="K1029" s="28" t="s">
        <v>48</v>
      </c>
      <c r="L1029" s="27" t="s">
        <v>3066</v>
      </c>
      <c r="M1029" s="27" t="s">
        <v>3067</v>
      </c>
      <c r="N1029" s="27" t="s">
        <v>3068</v>
      </c>
      <c r="O1029" s="27" t="s">
        <v>3069</v>
      </c>
      <c r="P1029" s="28" t="s">
        <v>3070</v>
      </c>
      <c r="Q1029" s="28" t="s">
        <v>3106</v>
      </c>
      <c r="R1029" s="28" t="s">
        <v>3070</v>
      </c>
      <c r="S1029" s="28" t="s">
        <v>3072</v>
      </c>
      <c r="T1029" s="28" t="s">
        <v>3106</v>
      </c>
      <c r="U1029" s="29" t="s">
        <v>3107</v>
      </c>
      <c r="V1029" s="29"/>
      <c r="W1029" s="28"/>
      <c r="X1029" s="30"/>
      <c r="Y1029" s="28"/>
      <c r="Z1029" s="28"/>
      <c r="AA1029" s="31" t="str">
        <f t="shared" si="19"/>
        <v/>
      </c>
      <c r="AB1029" s="29"/>
      <c r="AC1029" s="29" t="s">
        <v>378</v>
      </c>
      <c r="AD1029" s="29"/>
      <c r="AE1029" s="27" t="s">
        <v>3108</v>
      </c>
      <c r="AF1029" s="28" t="s">
        <v>54</v>
      </c>
      <c r="AG1029" s="27" t="s">
        <v>453</v>
      </c>
    </row>
    <row r="1030" spans="1:33" s="32" customFormat="1" ht="63.75" x14ac:dyDescent="0.25">
      <c r="A1030" s="25" t="s">
        <v>3011</v>
      </c>
      <c r="B1030" s="26">
        <v>93141500</v>
      </c>
      <c r="C1030" s="27" t="s">
        <v>3114</v>
      </c>
      <c r="D1030" s="27" t="s">
        <v>4388</v>
      </c>
      <c r="E1030" s="26" t="s">
        <v>4398</v>
      </c>
      <c r="F1030" s="35" t="s">
        <v>4520</v>
      </c>
      <c r="G1030" s="38" t="s">
        <v>4525</v>
      </c>
      <c r="H1030" s="36">
        <v>6250000</v>
      </c>
      <c r="I1030" s="36">
        <v>6250000</v>
      </c>
      <c r="J1030" s="28" t="s">
        <v>4423</v>
      </c>
      <c r="K1030" s="28" t="s">
        <v>48</v>
      </c>
      <c r="L1030" s="27" t="s">
        <v>3066</v>
      </c>
      <c r="M1030" s="27" t="s">
        <v>3067</v>
      </c>
      <c r="N1030" s="27" t="s">
        <v>3068</v>
      </c>
      <c r="O1030" s="27" t="s">
        <v>3069</v>
      </c>
      <c r="P1030" s="28" t="s">
        <v>3070</v>
      </c>
      <c r="Q1030" s="28" t="s">
        <v>3106</v>
      </c>
      <c r="R1030" s="28" t="s">
        <v>3070</v>
      </c>
      <c r="S1030" s="28" t="s">
        <v>3072</v>
      </c>
      <c r="T1030" s="28" t="s">
        <v>3106</v>
      </c>
      <c r="U1030" s="29" t="s">
        <v>3107</v>
      </c>
      <c r="V1030" s="29"/>
      <c r="W1030" s="28"/>
      <c r="X1030" s="30"/>
      <c r="Y1030" s="28"/>
      <c r="Z1030" s="28"/>
      <c r="AA1030" s="31" t="str">
        <f t="shared" si="19"/>
        <v/>
      </c>
      <c r="AB1030" s="29"/>
      <c r="AC1030" s="29" t="s">
        <v>378</v>
      </c>
      <c r="AD1030" s="29"/>
      <c r="AE1030" s="27" t="s">
        <v>3108</v>
      </c>
      <c r="AF1030" s="28" t="s">
        <v>54</v>
      </c>
      <c r="AG1030" s="27" t="s">
        <v>453</v>
      </c>
    </row>
    <row r="1031" spans="1:33" s="32" customFormat="1" ht="63.75" x14ac:dyDescent="0.25">
      <c r="A1031" s="25" t="s">
        <v>3011</v>
      </c>
      <c r="B1031" s="26">
        <v>93141500</v>
      </c>
      <c r="C1031" s="27" t="s">
        <v>3115</v>
      </c>
      <c r="D1031" s="27" t="s">
        <v>4388</v>
      </c>
      <c r="E1031" s="26" t="s">
        <v>4398</v>
      </c>
      <c r="F1031" s="35" t="s">
        <v>4520</v>
      </c>
      <c r="G1031" s="38" t="s">
        <v>4525</v>
      </c>
      <c r="H1031" s="36">
        <v>6250000</v>
      </c>
      <c r="I1031" s="36">
        <v>6250000</v>
      </c>
      <c r="J1031" s="28" t="s">
        <v>4423</v>
      </c>
      <c r="K1031" s="28" t="s">
        <v>48</v>
      </c>
      <c r="L1031" s="27" t="s">
        <v>3066</v>
      </c>
      <c r="M1031" s="27" t="s">
        <v>3067</v>
      </c>
      <c r="N1031" s="27" t="s">
        <v>3068</v>
      </c>
      <c r="O1031" s="27" t="s">
        <v>3069</v>
      </c>
      <c r="P1031" s="28" t="s">
        <v>3070</v>
      </c>
      <c r="Q1031" s="28" t="s">
        <v>3106</v>
      </c>
      <c r="R1031" s="28" t="s">
        <v>3070</v>
      </c>
      <c r="S1031" s="28" t="s">
        <v>3072</v>
      </c>
      <c r="T1031" s="28" t="s">
        <v>3106</v>
      </c>
      <c r="U1031" s="29" t="s">
        <v>3107</v>
      </c>
      <c r="V1031" s="29"/>
      <c r="W1031" s="28"/>
      <c r="X1031" s="30"/>
      <c r="Y1031" s="28"/>
      <c r="Z1031" s="28"/>
      <c r="AA1031" s="31" t="str">
        <f t="shared" si="19"/>
        <v/>
      </c>
      <c r="AB1031" s="29"/>
      <c r="AC1031" s="29" t="s">
        <v>378</v>
      </c>
      <c r="AD1031" s="29"/>
      <c r="AE1031" s="27" t="s">
        <v>3108</v>
      </c>
      <c r="AF1031" s="28" t="s">
        <v>54</v>
      </c>
      <c r="AG1031" s="27" t="s">
        <v>453</v>
      </c>
    </row>
    <row r="1032" spans="1:33" s="32" customFormat="1" ht="63.75" x14ac:dyDescent="0.25">
      <c r="A1032" s="25" t="s">
        <v>3011</v>
      </c>
      <c r="B1032" s="26">
        <v>93141500</v>
      </c>
      <c r="C1032" s="27" t="s">
        <v>3116</v>
      </c>
      <c r="D1032" s="27" t="s">
        <v>4388</v>
      </c>
      <c r="E1032" s="26" t="s">
        <v>4398</v>
      </c>
      <c r="F1032" s="35" t="s">
        <v>4520</v>
      </c>
      <c r="G1032" s="38" t="s">
        <v>4525</v>
      </c>
      <c r="H1032" s="36">
        <v>6250000</v>
      </c>
      <c r="I1032" s="36">
        <v>6250000</v>
      </c>
      <c r="J1032" s="28" t="s">
        <v>4423</v>
      </c>
      <c r="K1032" s="28" t="s">
        <v>48</v>
      </c>
      <c r="L1032" s="27" t="s">
        <v>3066</v>
      </c>
      <c r="M1032" s="27" t="s">
        <v>3067</v>
      </c>
      <c r="N1032" s="27" t="s">
        <v>3068</v>
      </c>
      <c r="O1032" s="27" t="s">
        <v>3069</v>
      </c>
      <c r="P1032" s="28" t="s">
        <v>3070</v>
      </c>
      <c r="Q1032" s="28" t="s">
        <v>3106</v>
      </c>
      <c r="R1032" s="28" t="s">
        <v>3070</v>
      </c>
      <c r="S1032" s="28" t="s">
        <v>3072</v>
      </c>
      <c r="T1032" s="28" t="s">
        <v>3106</v>
      </c>
      <c r="U1032" s="29" t="s">
        <v>3107</v>
      </c>
      <c r="V1032" s="29"/>
      <c r="W1032" s="28"/>
      <c r="X1032" s="30"/>
      <c r="Y1032" s="28"/>
      <c r="Z1032" s="28"/>
      <c r="AA1032" s="31" t="str">
        <f t="shared" si="19"/>
        <v/>
      </c>
      <c r="AB1032" s="29"/>
      <c r="AC1032" s="29" t="s">
        <v>378</v>
      </c>
      <c r="AD1032" s="29"/>
      <c r="AE1032" s="27" t="s">
        <v>3108</v>
      </c>
      <c r="AF1032" s="28" t="s">
        <v>54</v>
      </c>
      <c r="AG1032" s="27" t="s">
        <v>453</v>
      </c>
    </row>
    <row r="1033" spans="1:33" s="32" customFormat="1" ht="63.75" x14ac:dyDescent="0.25">
      <c r="A1033" s="25" t="s">
        <v>3011</v>
      </c>
      <c r="B1033" s="26">
        <v>93141500</v>
      </c>
      <c r="C1033" s="27" t="s">
        <v>3117</v>
      </c>
      <c r="D1033" s="27" t="s">
        <v>4388</v>
      </c>
      <c r="E1033" s="26" t="s">
        <v>4398</v>
      </c>
      <c r="F1033" s="35" t="s">
        <v>4520</v>
      </c>
      <c r="G1033" s="38" t="s">
        <v>4525</v>
      </c>
      <c r="H1033" s="36">
        <v>6250000</v>
      </c>
      <c r="I1033" s="36">
        <v>6250000</v>
      </c>
      <c r="J1033" s="28" t="s">
        <v>4423</v>
      </c>
      <c r="K1033" s="28" t="s">
        <v>48</v>
      </c>
      <c r="L1033" s="27" t="s">
        <v>3066</v>
      </c>
      <c r="M1033" s="27" t="s">
        <v>3067</v>
      </c>
      <c r="N1033" s="27" t="s">
        <v>3068</v>
      </c>
      <c r="O1033" s="27" t="s">
        <v>3069</v>
      </c>
      <c r="P1033" s="28" t="s">
        <v>3070</v>
      </c>
      <c r="Q1033" s="28" t="s">
        <v>3106</v>
      </c>
      <c r="R1033" s="28" t="s">
        <v>3070</v>
      </c>
      <c r="S1033" s="28" t="s">
        <v>3072</v>
      </c>
      <c r="T1033" s="28" t="s">
        <v>3106</v>
      </c>
      <c r="U1033" s="29" t="s">
        <v>3107</v>
      </c>
      <c r="V1033" s="29"/>
      <c r="W1033" s="28"/>
      <c r="X1033" s="30"/>
      <c r="Y1033" s="28"/>
      <c r="Z1033" s="28"/>
      <c r="AA1033" s="31" t="str">
        <f t="shared" si="19"/>
        <v/>
      </c>
      <c r="AB1033" s="29"/>
      <c r="AC1033" s="29" t="s">
        <v>378</v>
      </c>
      <c r="AD1033" s="29"/>
      <c r="AE1033" s="27" t="s">
        <v>3108</v>
      </c>
      <c r="AF1033" s="28" t="s">
        <v>54</v>
      </c>
      <c r="AG1033" s="27" t="s">
        <v>453</v>
      </c>
    </row>
    <row r="1034" spans="1:33" s="32" customFormat="1" ht="63.75" x14ac:dyDescent="0.25">
      <c r="A1034" s="25" t="s">
        <v>3011</v>
      </c>
      <c r="B1034" s="26">
        <v>93141500</v>
      </c>
      <c r="C1034" s="27" t="s">
        <v>3118</v>
      </c>
      <c r="D1034" s="27" t="s">
        <v>4388</v>
      </c>
      <c r="E1034" s="26" t="s">
        <v>4398</v>
      </c>
      <c r="F1034" s="35" t="s">
        <v>4520</v>
      </c>
      <c r="G1034" s="38" t="s">
        <v>4525</v>
      </c>
      <c r="H1034" s="36">
        <v>6250000</v>
      </c>
      <c r="I1034" s="36">
        <v>6250000</v>
      </c>
      <c r="J1034" s="28" t="s">
        <v>4423</v>
      </c>
      <c r="K1034" s="28" t="s">
        <v>48</v>
      </c>
      <c r="L1034" s="27" t="s">
        <v>3066</v>
      </c>
      <c r="M1034" s="27" t="s">
        <v>3067</v>
      </c>
      <c r="N1034" s="27" t="s">
        <v>3068</v>
      </c>
      <c r="O1034" s="27" t="s">
        <v>3069</v>
      </c>
      <c r="P1034" s="28" t="s">
        <v>3070</v>
      </c>
      <c r="Q1034" s="28" t="s">
        <v>3106</v>
      </c>
      <c r="R1034" s="28" t="s">
        <v>3070</v>
      </c>
      <c r="S1034" s="28" t="s">
        <v>3072</v>
      </c>
      <c r="T1034" s="28" t="s">
        <v>3106</v>
      </c>
      <c r="U1034" s="29" t="s">
        <v>3107</v>
      </c>
      <c r="V1034" s="29"/>
      <c r="W1034" s="28"/>
      <c r="X1034" s="30"/>
      <c r="Y1034" s="28"/>
      <c r="Z1034" s="28"/>
      <c r="AA1034" s="31" t="str">
        <f t="shared" si="19"/>
        <v/>
      </c>
      <c r="AB1034" s="29"/>
      <c r="AC1034" s="29" t="s">
        <v>378</v>
      </c>
      <c r="AD1034" s="29"/>
      <c r="AE1034" s="27" t="s">
        <v>3108</v>
      </c>
      <c r="AF1034" s="28" t="s">
        <v>54</v>
      </c>
      <c r="AG1034" s="27" t="s">
        <v>453</v>
      </c>
    </row>
    <row r="1035" spans="1:33" s="32" customFormat="1" ht="63.75" x14ac:dyDescent="0.25">
      <c r="A1035" s="25" t="s">
        <v>3011</v>
      </c>
      <c r="B1035" s="26">
        <v>93141500</v>
      </c>
      <c r="C1035" s="27" t="s">
        <v>3119</v>
      </c>
      <c r="D1035" s="27" t="s">
        <v>4388</v>
      </c>
      <c r="E1035" s="26" t="s">
        <v>4398</v>
      </c>
      <c r="F1035" s="35" t="s">
        <v>4520</v>
      </c>
      <c r="G1035" s="38" t="s">
        <v>4525</v>
      </c>
      <c r="H1035" s="36">
        <v>6250000</v>
      </c>
      <c r="I1035" s="36">
        <v>6250000</v>
      </c>
      <c r="J1035" s="28" t="s">
        <v>4423</v>
      </c>
      <c r="K1035" s="28" t="s">
        <v>48</v>
      </c>
      <c r="L1035" s="27" t="s">
        <v>3066</v>
      </c>
      <c r="M1035" s="27" t="s">
        <v>3067</v>
      </c>
      <c r="N1035" s="27" t="s">
        <v>3068</v>
      </c>
      <c r="O1035" s="27" t="s">
        <v>3069</v>
      </c>
      <c r="P1035" s="28" t="s">
        <v>3070</v>
      </c>
      <c r="Q1035" s="28" t="s">
        <v>3106</v>
      </c>
      <c r="R1035" s="28" t="s">
        <v>3070</v>
      </c>
      <c r="S1035" s="28" t="s">
        <v>3072</v>
      </c>
      <c r="T1035" s="28" t="s">
        <v>3106</v>
      </c>
      <c r="U1035" s="29" t="s">
        <v>3107</v>
      </c>
      <c r="V1035" s="29"/>
      <c r="W1035" s="28"/>
      <c r="X1035" s="30"/>
      <c r="Y1035" s="28"/>
      <c r="Z1035" s="28"/>
      <c r="AA1035" s="31" t="str">
        <f t="shared" si="19"/>
        <v/>
      </c>
      <c r="AB1035" s="29"/>
      <c r="AC1035" s="29" t="s">
        <v>378</v>
      </c>
      <c r="AD1035" s="29"/>
      <c r="AE1035" s="27" t="s">
        <v>3108</v>
      </c>
      <c r="AF1035" s="28" t="s">
        <v>54</v>
      </c>
      <c r="AG1035" s="27" t="s">
        <v>453</v>
      </c>
    </row>
    <row r="1036" spans="1:33" s="32" customFormat="1" ht="63.75" x14ac:dyDescent="0.25">
      <c r="A1036" s="25" t="s">
        <v>3011</v>
      </c>
      <c r="B1036" s="26">
        <v>93141500</v>
      </c>
      <c r="C1036" s="27" t="s">
        <v>3120</v>
      </c>
      <c r="D1036" s="27" t="s">
        <v>4388</v>
      </c>
      <c r="E1036" s="26" t="s">
        <v>4398</v>
      </c>
      <c r="F1036" s="35" t="s">
        <v>4520</v>
      </c>
      <c r="G1036" s="38" t="s">
        <v>4525</v>
      </c>
      <c r="H1036" s="36">
        <v>6250000</v>
      </c>
      <c r="I1036" s="36">
        <v>6250000</v>
      </c>
      <c r="J1036" s="28" t="s">
        <v>4423</v>
      </c>
      <c r="K1036" s="28" t="s">
        <v>48</v>
      </c>
      <c r="L1036" s="27" t="s">
        <v>3066</v>
      </c>
      <c r="M1036" s="27" t="s">
        <v>3067</v>
      </c>
      <c r="N1036" s="27" t="s">
        <v>3068</v>
      </c>
      <c r="O1036" s="27" t="s">
        <v>3069</v>
      </c>
      <c r="P1036" s="28" t="s">
        <v>3070</v>
      </c>
      <c r="Q1036" s="28" t="s">
        <v>3106</v>
      </c>
      <c r="R1036" s="28" t="s">
        <v>3070</v>
      </c>
      <c r="S1036" s="28" t="s">
        <v>3072</v>
      </c>
      <c r="T1036" s="28" t="s">
        <v>3106</v>
      </c>
      <c r="U1036" s="29" t="s">
        <v>3107</v>
      </c>
      <c r="V1036" s="29"/>
      <c r="W1036" s="28"/>
      <c r="X1036" s="30"/>
      <c r="Y1036" s="28"/>
      <c r="Z1036" s="28"/>
      <c r="AA1036" s="31" t="str">
        <f t="shared" si="19"/>
        <v/>
      </c>
      <c r="AB1036" s="29"/>
      <c r="AC1036" s="29" t="s">
        <v>378</v>
      </c>
      <c r="AD1036" s="29"/>
      <c r="AE1036" s="27" t="s">
        <v>3108</v>
      </c>
      <c r="AF1036" s="28" t="s">
        <v>54</v>
      </c>
      <c r="AG1036" s="27" t="s">
        <v>453</v>
      </c>
    </row>
    <row r="1037" spans="1:33" s="32" customFormat="1" ht="63.75" x14ac:dyDescent="0.25">
      <c r="A1037" s="25" t="s">
        <v>3011</v>
      </c>
      <c r="B1037" s="26">
        <v>93141500</v>
      </c>
      <c r="C1037" s="27" t="s">
        <v>3121</v>
      </c>
      <c r="D1037" s="27" t="s">
        <v>4388</v>
      </c>
      <c r="E1037" s="26" t="s">
        <v>4398</v>
      </c>
      <c r="F1037" s="35" t="s">
        <v>4520</v>
      </c>
      <c r="G1037" s="38" t="s">
        <v>4525</v>
      </c>
      <c r="H1037" s="36">
        <v>6250000</v>
      </c>
      <c r="I1037" s="36">
        <v>6250000</v>
      </c>
      <c r="J1037" s="28" t="s">
        <v>4423</v>
      </c>
      <c r="K1037" s="28" t="s">
        <v>48</v>
      </c>
      <c r="L1037" s="27" t="s">
        <v>3066</v>
      </c>
      <c r="M1037" s="27" t="s">
        <v>3067</v>
      </c>
      <c r="N1037" s="27" t="s">
        <v>3068</v>
      </c>
      <c r="O1037" s="27" t="s">
        <v>3069</v>
      </c>
      <c r="P1037" s="28" t="s">
        <v>3070</v>
      </c>
      <c r="Q1037" s="28" t="s">
        <v>3106</v>
      </c>
      <c r="R1037" s="28" t="s">
        <v>3070</v>
      </c>
      <c r="S1037" s="28" t="s">
        <v>3072</v>
      </c>
      <c r="T1037" s="28" t="s">
        <v>3106</v>
      </c>
      <c r="U1037" s="29" t="s">
        <v>3107</v>
      </c>
      <c r="V1037" s="29"/>
      <c r="W1037" s="28"/>
      <c r="X1037" s="30"/>
      <c r="Y1037" s="28"/>
      <c r="Z1037" s="28"/>
      <c r="AA1037" s="31" t="str">
        <f t="shared" ref="AA1037:AA1100" si="20">+IF(AND(W1037="",X1037="",Y1037="",Z1037=""),"",IF(AND(W1037&lt;&gt;"",X1037="",Y1037="",Z1037=""),0%,IF(AND(W1037&lt;&gt;"",X1037&lt;&gt;"",Y1037="",Z1037=""),33%,IF(AND(W1037&lt;&gt;"",X1037&lt;&gt;"",Y1037&lt;&gt;"",Z1037=""),66%,IF(AND(W1037&lt;&gt;"",X1037&lt;&gt;"",Y1037&lt;&gt;"",Z1037&lt;&gt;""),100%,"Información incompleta")))))</f>
        <v/>
      </c>
      <c r="AB1037" s="29"/>
      <c r="AC1037" s="29" t="s">
        <v>378</v>
      </c>
      <c r="AD1037" s="29"/>
      <c r="AE1037" s="27" t="s">
        <v>3108</v>
      </c>
      <c r="AF1037" s="28" t="s">
        <v>54</v>
      </c>
      <c r="AG1037" s="27" t="s">
        <v>453</v>
      </c>
    </row>
    <row r="1038" spans="1:33" s="32" customFormat="1" ht="63.75" x14ac:dyDescent="0.25">
      <c r="A1038" s="25" t="s">
        <v>3011</v>
      </c>
      <c r="B1038" s="26">
        <v>93141500</v>
      </c>
      <c r="C1038" s="27" t="s">
        <v>3122</v>
      </c>
      <c r="D1038" s="27" t="s">
        <v>4388</v>
      </c>
      <c r="E1038" s="26" t="s">
        <v>4398</v>
      </c>
      <c r="F1038" s="35" t="s">
        <v>4520</v>
      </c>
      <c r="G1038" s="38" t="s">
        <v>4525</v>
      </c>
      <c r="H1038" s="36">
        <v>6250000</v>
      </c>
      <c r="I1038" s="36">
        <v>6250000</v>
      </c>
      <c r="J1038" s="28" t="s">
        <v>4423</v>
      </c>
      <c r="K1038" s="28" t="s">
        <v>48</v>
      </c>
      <c r="L1038" s="27" t="s">
        <v>3066</v>
      </c>
      <c r="M1038" s="27" t="s">
        <v>3067</v>
      </c>
      <c r="N1038" s="27" t="s">
        <v>3068</v>
      </c>
      <c r="O1038" s="27" t="s">
        <v>3069</v>
      </c>
      <c r="P1038" s="28" t="s">
        <v>3070</v>
      </c>
      <c r="Q1038" s="28" t="s">
        <v>3106</v>
      </c>
      <c r="R1038" s="28" t="s">
        <v>3070</v>
      </c>
      <c r="S1038" s="28" t="s">
        <v>3072</v>
      </c>
      <c r="T1038" s="28" t="s">
        <v>3106</v>
      </c>
      <c r="U1038" s="29" t="s">
        <v>3107</v>
      </c>
      <c r="V1038" s="29"/>
      <c r="W1038" s="28"/>
      <c r="X1038" s="30"/>
      <c r="Y1038" s="28"/>
      <c r="Z1038" s="28"/>
      <c r="AA1038" s="31" t="str">
        <f t="shared" si="20"/>
        <v/>
      </c>
      <c r="AB1038" s="29"/>
      <c r="AC1038" s="29" t="s">
        <v>378</v>
      </c>
      <c r="AD1038" s="29"/>
      <c r="AE1038" s="27" t="s">
        <v>3108</v>
      </c>
      <c r="AF1038" s="28" t="s">
        <v>54</v>
      </c>
      <c r="AG1038" s="27" t="s">
        <v>453</v>
      </c>
    </row>
    <row r="1039" spans="1:33" s="32" customFormat="1" ht="63.75" x14ac:dyDescent="0.25">
      <c r="A1039" s="25" t="s">
        <v>3011</v>
      </c>
      <c r="B1039" s="26">
        <v>93141500</v>
      </c>
      <c r="C1039" s="27" t="s">
        <v>3123</v>
      </c>
      <c r="D1039" s="27" t="s">
        <v>4388</v>
      </c>
      <c r="E1039" s="26" t="s">
        <v>4411</v>
      </c>
      <c r="F1039" s="35" t="s">
        <v>4520</v>
      </c>
      <c r="G1039" s="38" t="s">
        <v>4525</v>
      </c>
      <c r="H1039" s="36">
        <v>6250000</v>
      </c>
      <c r="I1039" s="36">
        <v>6250000</v>
      </c>
      <c r="J1039" s="28" t="s">
        <v>4423</v>
      </c>
      <c r="K1039" s="28" t="s">
        <v>48</v>
      </c>
      <c r="L1039" s="27" t="s">
        <v>3066</v>
      </c>
      <c r="M1039" s="27" t="s">
        <v>3067</v>
      </c>
      <c r="N1039" s="27" t="s">
        <v>3068</v>
      </c>
      <c r="O1039" s="27" t="s">
        <v>3069</v>
      </c>
      <c r="P1039" s="28" t="s">
        <v>3070</v>
      </c>
      <c r="Q1039" s="28" t="s">
        <v>3106</v>
      </c>
      <c r="R1039" s="28" t="s">
        <v>3070</v>
      </c>
      <c r="S1039" s="28" t="s">
        <v>3072</v>
      </c>
      <c r="T1039" s="28" t="s">
        <v>3106</v>
      </c>
      <c r="U1039" s="29" t="s">
        <v>3107</v>
      </c>
      <c r="V1039" s="29"/>
      <c r="W1039" s="28"/>
      <c r="X1039" s="30"/>
      <c r="Y1039" s="28"/>
      <c r="Z1039" s="28"/>
      <c r="AA1039" s="31" t="str">
        <f t="shared" si="20"/>
        <v/>
      </c>
      <c r="AB1039" s="29"/>
      <c r="AC1039" s="29" t="s">
        <v>378</v>
      </c>
      <c r="AD1039" s="29"/>
      <c r="AE1039" s="27" t="s">
        <v>3108</v>
      </c>
      <c r="AF1039" s="28" t="s">
        <v>54</v>
      </c>
      <c r="AG1039" s="27" t="s">
        <v>453</v>
      </c>
    </row>
    <row r="1040" spans="1:33" s="32" customFormat="1" ht="63.75" x14ac:dyDescent="0.25">
      <c r="A1040" s="25" t="s">
        <v>3011</v>
      </c>
      <c r="B1040" s="26">
        <v>78111500</v>
      </c>
      <c r="C1040" s="27" t="s">
        <v>3124</v>
      </c>
      <c r="D1040" s="27" t="s">
        <v>4383</v>
      </c>
      <c r="E1040" s="26" t="s">
        <v>4401</v>
      </c>
      <c r="F1040" s="35" t="s">
        <v>4522</v>
      </c>
      <c r="G1040" s="38" t="s">
        <v>4525</v>
      </c>
      <c r="H1040" s="36">
        <v>40000000</v>
      </c>
      <c r="I1040" s="36">
        <v>40000000</v>
      </c>
      <c r="J1040" s="28" t="s">
        <v>4424</v>
      </c>
      <c r="K1040" s="28" t="s">
        <v>4425</v>
      </c>
      <c r="L1040" s="27" t="s">
        <v>3036</v>
      </c>
      <c r="M1040" s="27" t="s">
        <v>380</v>
      </c>
      <c r="N1040" s="27" t="s">
        <v>3037</v>
      </c>
      <c r="O1040" s="27" t="s">
        <v>3038</v>
      </c>
      <c r="P1040" s="28"/>
      <c r="Q1040" s="28" t="s">
        <v>3125</v>
      </c>
      <c r="R1040" s="28" t="s">
        <v>660</v>
      </c>
      <c r="S1040" s="28"/>
      <c r="T1040" s="28" t="s">
        <v>3125</v>
      </c>
      <c r="U1040" s="29" t="s">
        <v>3125</v>
      </c>
      <c r="V1040" s="29">
        <v>7506</v>
      </c>
      <c r="W1040" s="28">
        <v>20921</v>
      </c>
      <c r="X1040" s="30">
        <v>43007</v>
      </c>
      <c r="Y1040" s="28">
        <v>43011</v>
      </c>
      <c r="Z1040" s="28">
        <v>4600007506</v>
      </c>
      <c r="AA1040" s="31">
        <f t="shared" si="20"/>
        <v>1</v>
      </c>
      <c r="AB1040" s="29" t="s">
        <v>1463</v>
      </c>
      <c r="AC1040" s="29" t="s">
        <v>425</v>
      </c>
      <c r="AD1040" s="29" t="s">
        <v>3126</v>
      </c>
      <c r="AE1040" s="27" t="s">
        <v>3127</v>
      </c>
      <c r="AF1040" s="28" t="s">
        <v>54</v>
      </c>
      <c r="AG1040" s="27" t="s">
        <v>453</v>
      </c>
    </row>
    <row r="1041" spans="1:33" s="32" customFormat="1" ht="51" x14ac:dyDescent="0.25">
      <c r="A1041" s="25" t="s">
        <v>3011</v>
      </c>
      <c r="B1041" s="26">
        <v>93141500</v>
      </c>
      <c r="C1041" s="27" t="s">
        <v>3128</v>
      </c>
      <c r="D1041" s="27" t="s">
        <v>4383</v>
      </c>
      <c r="E1041" s="26" t="s">
        <v>4398</v>
      </c>
      <c r="F1041" s="35" t="s">
        <v>4522</v>
      </c>
      <c r="G1041" s="38" t="s">
        <v>4525</v>
      </c>
      <c r="H1041" s="36">
        <v>50000000</v>
      </c>
      <c r="I1041" s="36">
        <v>50000000</v>
      </c>
      <c r="J1041" s="28" t="s">
        <v>4423</v>
      </c>
      <c r="K1041" s="28" t="s">
        <v>48</v>
      </c>
      <c r="L1041" s="27" t="s">
        <v>3036</v>
      </c>
      <c r="M1041" s="27" t="s">
        <v>380</v>
      </c>
      <c r="N1041" s="27" t="s">
        <v>3037</v>
      </c>
      <c r="O1041" s="27" t="s">
        <v>3038</v>
      </c>
      <c r="P1041" s="28" t="s">
        <v>3070</v>
      </c>
      <c r="Q1041" s="28" t="s">
        <v>3128</v>
      </c>
      <c r="R1041" s="28" t="s">
        <v>3070</v>
      </c>
      <c r="S1041" s="28" t="s">
        <v>3072</v>
      </c>
      <c r="T1041" s="28" t="s">
        <v>3128</v>
      </c>
      <c r="U1041" s="29" t="s">
        <v>3080</v>
      </c>
      <c r="V1041" s="29">
        <v>8047</v>
      </c>
      <c r="W1041" s="28">
        <v>20788</v>
      </c>
      <c r="X1041" s="30">
        <v>43124</v>
      </c>
      <c r="Y1041" s="28">
        <v>43126</v>
      </c>
      <c r="Z1041" s="28">
        <v>4600008032</v>
      </c>
      <c r="AA1041" s="31">
        <f t="shared" si="20"/>
        <v>1</v>
      </c>
      <c r="AB1041" s="29" t="s">
        <v>3129</v>
      </c>
      <c r="AC1041" s="29" t="s">
        <v>1546</v>
      </c>
      <c r="AD1041" s="29" t="s">
        <v>3130</v>
      </c>
      <c r="AE1041" s="27" t="s">
        <v>3127</v>
      </c>
      <c r="AF1041" s="28" t="s">
        <v>54</v>
      </c>
      <c r="AG1041" s="27" t="s">
        <v>453</v>
      </c>
    </row>
    <row r="1042" spans="1:33" s="32" customFormat="1" ht="76.5" x14ac:dyDescent="0.25">
      <c r="A1042" s="25" t="s">
        <v>3131</v>
      </c>
      <c r="B1042" s="26">
        <v>93141500</v>
      </c>
      <c r="C1042" s="27" t="s">
        <v>3132</v>
      </c>
      <c r="D1042" s="27" t="s">
        <v>4388</v>
      </c>
      <c r="E1042" s="26" t="s">
        <v>4398</v>
      </c>
      <c r="F1042" s="35" t="s">
        <v>4520</v>
      </c>
      <c r="G1042" s="38" t="s">
        <v>4525</v>
      </c>
      <c r="H1042" s="36">
        <f>+(30041666.6666667)*1</f>
        <v>30041666.666666701</v>
      </c>
      <c r="I1042" s="36">
        <v>30041667</v>
      </c>
      <c r="J1042" s="28" t="s">
        <v>4423</v>
      </c>
      <c r="K1042" s="28" t="s">
        <v>48</v>
      </c>
      <c r="L1042" s="27" t="s">
        <v>3133</v>
      </c>
      <c r="M1042" s="27" t="s">
        <v>3134</v>
      </c>
      <c r="N1042" s="27" t="s">
        <v>3135</v>
      </c>
      <c r="O1042" s="27" t="s">
        <v>3136</v>
      </c>
      <c r="P1042" s="28" t="s">
        <v>443</v>
      </c>
      <c r="Q1042" s="28" t="s">
        <v>3137</v>
      </c>
      <c r="R1042" s="28" t="s">
        <v>3138</v>
      </c>
      <c r="S1042" s="28">
        <v>70063001</v>
      </c>
      <c r="T1042" s="28" t="s">
        <v>3139</v>
      </c>
      <c r="U1042" s="29" t="s">
        <v>3140</v>
      </c>
      <c r="V1042" s="29"/>
      <c r="W1042" s="28"/>
      <c r="X1042" s="30"/>
      <c r="Y1042" s="28"/>
      <c r="Z1042" s="28"/>
      <c r="AA1042" s="31" t="str">
        <f t="shared" si="20"/>
        <v/>
      </c>
      <c r="AB1042" s="29"/>
      <c r="AC1042" s="29"/>
      <c r="AD1042" s="29"/>
      <c r="AE1042" s="27" t="s">
        <v>3141</v>
      </c>
      <c r="AF1042" s="28" t="s">
        <v>54</v>
      </c>
      <c r="AG1042" s="27" t="s">
        <v>453</v>
      </c>
    </row>
    <row r="1043" spans="1:33" s="32" customFormat="1" ht="76.5" x14ac:dyDescent="0.25">
      <c r="A1043" s="25" t="s">
        <v>3131</v>
      </c>
      <c r="B1043" s="26">
        <v>93141500</v>
      </c>
      <c r="C1043" s="27" t="s">
        <v>3142</v>
      </c>
      <c r="D1043" s="27" t="s">
        <v>4388</v>
      </c>
      <c r="E1043" s="26" t="s">
        <v>4398</v>
      </c>
      <c r="F1043" s="35" t="s">
        <v>4520</v>
      </c>
      <c r="G1043" s="38" t="s">
        <v>4525</v>
      </c>
      <c r="H1043" s="36">
        <f>+(30041666.6666667)*3</f>
        <v>90125000.000000104</v>
      </c>
      <c r="I1043" s="36">
        <v>90125000.000000104</v>
      </c>
      <c r="J1043" s="28" t="s">
        <v>4423</v>
      </c>
      <c r="K1043" s="28" t="s">
        <v>48</v>
      </c>
      <c r="L1043" s="27" t="s">
        <v>3133</v>
      </c>
      <c r="M1043" s="27" t="s">
        <v>3134</v>
      </c>
      <c r="N1043" s="27" t="s">
        <v>3143</v>
      </c>
      <c r="O1043" s="27" t="s">
        <v>3136</v>
      </c>
      <c r="P1043" s="28" t="s">
        <v>443</v>
      </c>
      <c r="Q1043" s="28" t="s">
        <v>3137</v>
      </c>
      <c r="R1043" s="28" t="s">
        <v>3138</v>
      </c>
      <c r="S1043" s="28">
        <v>70073001</v>
      </c>
      <c r="T1043" s="28" t="s">
        <v>3139</v>
      </c>
      <c r="U1043" s="29" t="s">
        <v>3140</v>
      </c>
      <c r="V1043" s="29"/>
      <c r="W1043" s="28"/>
      <c r="X1043" s="30"/>
      <c r="Y1043" s="28"/>
      <c r="Z1043" s="28"/>
      <c r="AA1043" s="31" t="str">
        <f t="shared" si="20"/>
        <v/>
      </c>
      <c r="AB1043" s="29"/>
      <c r="AC1043" s="29"/>
      <c r="AD1043" s="29"/>
      <c r="AE1043" s="27" t="s">
        <v>3141</v>
      </c>
      <c r="AF1043" s="28" t="s">
        <v>54</v>
      </c>
      <c r="AG1043" s="27" t="s">
        <v>453</v>
      </c>
    </row>
    <row r="1044" spans="1:33" s="32" customFormat="1" ht="76.5" x14ac:dyDescent="0.25">
      <c r="A1044" s="25" t="s">
        <v>3131</v>
      </c>
      <c r="B1044" s="26">
        <v>93141500</v>
      </c>
      <c r="C1044" s="27" t="s">
        <v>3144</v>
      </c>
      <c r="D1044" s="27" t="s">
        <v>4388</v>
      </c>
      <c r="E1044" s="26" t="s">
        <v>4398</v>
      </c>
      <c r="F1044" s="35" t="s">
        <v>4520</v>
      </c>
      <c r="G1044" s="38" t="s">
        <v>4525</v>
      </c>
      <c r="H1044" s="36">
        <f>+(30041666.6666667)*2</f>
        <v>60083333.333333403</v>
      </c>
      <c r="I1044" s="36">
        <v>60083333</v>
      </c>
      <c r="J1044" s="28" t="s">
        <v>4423</v>
      </c>
      <c r="K1044" s="28" t="s">
        <v>48</v>
      </c>
      <c r="L1044" s="27" t="s">
        <v>3133</v>
      </c>
      <c r="M1044" s="27" t="s">
        <v>3134</v>
      </c>
      <c r="N1044" s="27" t="s">
        <v>3143</v>
      </c>
      <c r="O1044" s="27" t="s">
        <v>3136</v>
      </c>
      <c r="P1044" s="28" t="s">
        <v>443</v>
      </c>
      <c r="Q1044" s="28" t="s">
        <v>3137</v>
      </c>
      <c r="R1044" s="28" t="s">
        <v>3138</v>
      </c>
      <c r="S1044" s="28">
        <v>70073001</v>
      </c>
      <c r="T1044" s="28" t="s">
        <v>3139</v>
      </c>
      <c r="U1044" s="29" t="s">
        <v>3140</v>
      </c>
      <c r="V1044" s="29"/>
      <c r="W1044" s="28"/>
      <c r="X1044" s="30"/>
      <c r="Y1044" s="28"/>
      <c r="Z1044" s="28"/>
      <c r="AA1044" s="31" t="str">
        <f t="shared" si="20"/>
        <v/>
      </c>
      <c r="AB1044" s="29"/>
      <c r="AC1044" s="29"/>
      <c r="AD1044" s="29"/>
      <c r="AE1044" s="27" t="s">
        <v>3141</v>
      </c>
      <c r="AF1044" s="28" t="s">
        <v>54</v>
      </c>
      <c r="AG1044" s="27" t="s">
        <v>453</v>
      </c>
    </row>
    <row r="1045" spans="1:33" s="32" customFormat="1" ht="76.5" x14ac:dyDescent="0.25">
      <c r="A1045" s="25" t="s">
        <v>3131</v>
      </c>
      <c r="B1045" s="26">
        <v>93141500</v>
      </c>
      <c r="C1045" s="27" t="s">
        <v>3145</v>
      </c>
      <c r="D1045" s="27" t="s">
        <v>4388</v>
      </c>
      <c r="E1045" s="26" t="s">
        <v>4398</v>
      </c>
      <c r="F1045" s="35" t="s">
        <v>4520</v>
      </c>
      <c r="G1045" s="38" t="s">
        <v>4525</v>
      </c>
      <c r="H1045" s="36">
        <f>+(30041666.6666667)*4</f>
        <v>120166666.66666681</v>
      </c>
      <c r="I1045" s="36">
        <v>120166667</v>
      </c>
      <c r="J1045" s="28" t="s">
        <v>4423</v>
      </c>
      <c r="K1045" s="28" t="s">
        <v>48</v>
      </c>
      <c r="L1045" s="27" t="s">
        <v>3133</v>
      </c>
      <c r="M1045" s="27" t="s">
        <v>3134</v>
      </c>
      <c r="N1045" s="27" t="s">
        <v>3143</v>
      </c>
      <c r="O1045" s="27" t="s">
        <v>3136</v>
      </c>
      <c r="P1045" s="28" t="s">
        <v>443</v>
      </c>
      <c r="Q1045" s="28" t="s">
        <v>3137</v>
      </c>
      <c r="R1045" s="28" t="s">
        <v>3138</v>
      </c>
      <c r="S1045" s="28">
        <v>70073001</v>
      </c>
      <c r="T1045" s="28" t="s">
        <v>3139</v>
      </c>
      <c r="U1045" s="29" t="s">
        <v>3140</v>
      </c>
      <c r="V1045" s="29"/>
      <c r="W1045" s="28"/>
      <c r="X1045" s="30"/>
      <c r="Y1045" s="28"/>
      <c r="Z1045" s="28"/>
      <c r="AA1045" s="31" t="str">
        <f t="shared" si="20"/>
        <v/>
      </c>
      <c r="AB1045" s="29"/>
      <c r="AC1045" s="29"/>
      <c r="AD1045" s="29"/>
      <c r="AE1045" s="27" t="s">
        <v>3141</v>
      </c>
      <c r="AF1045" s="28" t="s">
        <v>54</v>
      </c>
      <c r="AG1045" s="27" t="s">
        <v>453</v>
      </c>
    </row>
    <row r="1046" spans="1:33" s="32" customFormat="1" ht="76.5" x14ac:dyDescent="0.25">
      <c r="A1046" s="25" t="s">
        <v>3131</v>
      </c>
      <c r="B1046" s="26">
        <v>93141500</v>
      </c>
      <c r="C1046" s="27" t="s">
        <v>3146</v>
      </c>
      <c r="D1046" s="27" t="s">
        <v>4388</v>
      </c>
      <c r="E1046" s="26" t="s">
        <v>4398</v>
      </c>
      <c r="F1046" s="35" t="s">
        <v>4520</v>
      </c>
      <c r="G1046" s="38" t="s">
        <v>4525</v>
      </c>
      <c r="H1046" s="36">
        <f>+(30041666.6666667)*3</f>
        <v>90125000.000000104</v>
      </c>
      <c r="I1046" s="36">
        <v>90125000</v>
      </c>
      <c r="J1046" s="28" t="s">
        <v>4423</v>
      </c>
      <c r="K1046" s="28" t="s">
        <v>48</v>
      </c>
      <c r="L1046" s="27" t="s">
        <v>3133</v>
      </c>
      <c r="M1046" s="27" t="s">
        <v>3134</v>
      </c>
      <c r="N1046" s="27" t="s">
        <v>3143</v>
      </c>
      <c r="O1046" s="27" t="s">
        <v>3136</v>
      </c>
      <c r="P1046" s="28" t="s">
        <v>443</v>
      </c>
      <c r="Q1046" s="28" t="s">
        <v>3137</v>
      </c>
      <c r="R1046" s="28" t="s">
        <v>3138</v>
      </c>
      <c r="S1046" s="28">
        <v>70073001</v>
      </c>
      <c r="T1046" s="28" t="s">
        <v>3139</v>
      </c>
      <c r="U1046" s="29" t="s">
        <v>3140</v>
      </c>
      <c r="V1046" s="29"/>
      <c r="W1046" s="28"/>
      <c r="X1046" s="30"/>
      <c r="Y1046" s="28"/>
      <c r="Z1046" s="28"/>
      <c r="AA1046" s="31" t="str">
        <f t="shared" si="20"/>
        <v/>
      </c>
      <c r="AB1046" s="29"/>
      <c r="AC1046" s="29"/>
      <c r="AD1046" s="29"/>
      <c r="AE1046" s="27" t="s">
        <v>3141</v>
      </c>
      <c r="AF1046" s="28" t="s">
        <v>54</v>
      </c>
      <c r="AG1046" s="27" t="s">
        <v>453</v>
      </c>
    </row>
    <row r="1047" spans="1:33" s="32" customFormat="1" ht="76.5" x14ac:dyDescent="0.25">
      <c r="A1047" s="25" t="s">
        <v>3131</v>
      </c>
      <c r="B1047" s="26">
        <v>93141500</v>
      </c>
      <c r="C1047" s="27" t="s">
        <v>3147</v>
      </c>
      <c r="D1047" s="27" t="s">
        <v>4388</v>
      </c>
      <c r="E1047" s="26" t="s">
        <v>4398</v>
      </c>
      <c r="F1047" s="35" t="s">
        <v>4520</v>
      </c>
      <c r="G1047" s="38" t="s">
        <v>4525</v>
      </c>
      <c r="H1047" s="36">
        <f>+(30041666.6666667)*2</f>
        <v>60083333.333333403</v>
      </c>
      <c r="I1047" s="36">
        <v>60083333</v>
      </c>
      <c r="J1047" s="28" t="s">
        <v>4423</v>
      </c>
      <c r="K1047" s="28" t="s">
        <v>48</v>
      </c>
      <c r="L1047" s="27" t="s">
        <v>3133</v>
      </c>
      <c r="M1047" s="27" t="s">
        <v>3134</v>
      </c>
      <c r="N1047" s="27" t="s">
        <v>3143</v>
      </c>
      <c r="O1047" s="27" t="s">
        <v>3136</v>
      </c>
      <c r="P1047" s="28" t="s">
        <v>443</v>
      </c>
      <c r="Q1047" s="28" t="s">
        <v>3137</v>
      </c>
      <c r="R1047" s="28" t="s">
        <v>3138</v>
      </c>
      <c r="S1047" s="28">
        <v>70073001</v>
      </c>
      <c r="T1047" s="28" t="s">
        <v>3139</v>
      </c>
      <c r="U1047" s="29" t="s">
        <v>3140</v>
      </c>
      <c r="V1047" s="29"/>
      <c r="W1047" s="28"/>
      <c r="X1047" s="30"/>
      <c r="Y1047" s="28"/>
      <c r="Z1047" s="28"/>
      <c r="AA1047" s="31" t="str">
        <f t="shared" si="20"/>
        <v/>
      </c>
      <c r="AB1047" s="29"/>
      <c r="AC1047" s="29"/>
      <c r="AD1047" s="29"/>
      <c r="AE1047" s="27" t="s">
        <v>3141</v>
      </c>
      <c r="AF1047" s="28" t="s">
        <v>54</v>
      </c>
      <c r="AG1047" s="27" t="s">
        <v>453</v>
      </c>
    </row>
    <row r="1048" spans="1:33" s="32" customFormat="1" ht="76.5" x14ac:dyDescent="0.25">
      <c r="A1048" s="25" t="s">
        <v>3131</v>
      </c>
      <c r="B1048" s="26">
        <v>93141500</v>
      </c>
      <c r="C1048" s="27" t="s">
        <v>3148</v>
      </c>
      <c r="D1048" s="27" t="s">
        <v>4388</v>
      </c>
      <c r="E1048" s="26" t="s">
        <v>4398</v>
      </c>
      <c r="F1048" s="35" t="s">
        <v>4520</v>
      </c>
      <c r="G1048" s="38" t="s">
        <v>4525</v>
      </c>
      <c r="H1048" s="36">
        <f>+(30041666.6666667)*2</f>
        <v>60083333.333333403</v>
      </c>
      <c r="I1048" s="36">
        <v>60083333</v>
      </c>
      <c r="J1048" s="28" t="s">
        <v>4423</v>
      </c>
      <c r="K1048" s="28" t="s">
        <v>48</v>
      </c>
      <c r="L1048" s="27" t="s">
        <v>3133</v>
      </c>
      <c r="M1048" s="27" t="s">
        <v>3134</v>
      </c>
      <c r="N1048" s="27" t="s">
        <v>3143</v>
      </c>
      <c r="O1048" s="27" t="s">
        <v>3136</v>
      </c>
      <c r="P1048" s="28" t="s">
        <v>443</v>
      </c>
      <c r="Q1048" s="28" t="s">
        <v>3137</v>
      </c>
      <c r="R1048" s="28" t="s">
        <v>3138</v>
      </c>
      <c r="S1048" s="28">
        <v>70073001</v>
      </c>
      <c r="T1048" s="28" t="s">
        <v>3139</v>
      </c>
      <c r="U1048" s="29" t="s">
        <v>3140</v>
      </c>
      <c r="V1048" s="29"/>
      <c r="W1048" s="28"/>
      <c r="X1048" s="30"/>
      <c r="Y1048" s="28"/>
      <c r="Z1048" s="28"/>
      <c r="AA1048" s="31" t="str">
        <f t="shared" si="20"/>
        <v/>
      </c>
      <c r="AB1048" s="29"/>
      <c r="AC1048" s="29"/>
      <c r="AD1048" s="29"/>
      <c r="AE1048" s="27" t="s">
        <v>3141</v>
      </c>
      <c r="AF1048" s="28" t="s">
        <v>54</v>
      </c>
      <c r="AG1048" s="27" t="s">
        <v>453</v>
      </c>
    </row>
    <row r="1049" spans="1:33" s="32" customFormat="1" ht="76.5" x14ac:dyDescent="0.25">
      <c r="A1049" s="25" t="s">
        <v>3131</v>
      </c>
      <c r="B1049" s="26">
        <v>93141500</v>
      </c>
      <c r="C1049" s="27" t="s">
        <v>3149</v>
      </c>
      <c r="D1049" s="27" t="s">
        <v>4388</v>
      </c>
      <c r="E1049" s="26" t="s">
        <v>4398</v>
      </c>
      <c r="F1049" s="35" t="s">
        <v>4520</v>
      </c>
      <c r="G1049" s="38" t="s">
        <v>4525</v>
      </c>
      <c r="H1049" s="36">
        <f>+(30041666.6666667)*3</f>
        <v>90125000.000000104</v>
      </c>
      <c r="I1049" s="36">
        <v>90125000</v>
      </c>
      <c r="J1049" s="28" t="s">
        <v>4423</v>
      </c>
      <c r="K1049" s="28" t="s">
        <v>48</v>
      </c>
      <c r="L1049" s="27" t="s">
        <v>3133</v>
      </c>
      <c r="M1049" s="27" t="s">
        <v>3134</v>
      </c>
      <c r="N1049" s="27" t="s">
        <v>3143</v>
      </c>
      <c r="O1049" s="27" t="s">
        <v>3136</v>
      </c>
      <c r="P1049" s="28" t="s">
        <v>443</v>
      </c>
      <c r="Q1049" s="28" t="s">
        <v>3137</v>
      </c>
      <c r="R1049" s="28" t="s">
        <v>3138</v>
      </c>
      <c r="S1049" s="28">
        <v>70073001</v>
      </c>
      <c r="T1049" s="28" t="s">
        <v>3139</v>
      </c>
      <c r="U1049" s="29" t="s">
        <v>3140</v>
      </c>
      <c r="V1049" s="29"/>
      <c r="W1049" s="28"/>
      <c r="X1049" s="30"/>
      <c r="Y1049" s="28"/>
      <c r="Z1049" s="28"/>
      <c r="AA1049" s="31" t="str">
        <f t="shared" si="20"/>
        <v/>
      </c>
      <c r="AB1049" s="29"/>
      <c r="AC1049" s="29"/>
      <c r="AD1049" s="29"/>
      <c r="AE1049" s="27" t="s">
        <v>3141</v>
      </c>
      <c r="AF1049" s="28" t="s">
        <v>54</v>
      </c>
      <c r="AG1049" s="27" t="s">
        <v>453</v>
      </c>
    </row>
    <row r="1050" spans="1:33" s="32" customFormat="1" ht="76.5" x14ac:dyDescent="0.25">
      <c r="A1050" s="25" t="s">
        <v>3131</v>
      </c>
      <c r="B1050" s="26">
        <v>93141500</v>
      </c>
      <c r="C1050" s="27" t="s">
        <v>3150</v>
      </c>
      <c r="D1050" s="27" t="s">
        <v>4388</v>
      </c>
      <c r="E1050" s="26" t="s">
        <v>4401</v>
      </c>
      <c r="F1050" s="35" t="s">
        <v>4520</v>
      </c>
      <c r="G1050" s="38" t="s">
        <v>4525</v>
      </c>
      <c r="H1050" s="36">
        <f>+(30041666.6666667)*4</f>
        <v>120166666.66666681</v>
      </c>
      <c r="I1050" s="36">
        <v>120166667</v>
      </c>
      <c r="J1050" s="28" t="s">
        <v>4423</v>
      </c>
      <c r="K1050" s="28" t="s">
        <v>48</v>
      </c>
      <c r="L1050" s="27" t="s">
        <v>3133</v>
      </c>
      <c r="M1050" s="27" t="s">
        <v>3134</v>
      </c>
      <c r="N1050" s="27" t="s">
        <v>3143</v>
      </c>
      <c r="O1050" s="27" t="s">
        <v>3136</v>
      </c>
      <c r="P1050" s="28" t="s">
        <v>443</v>
      </c>
      <c r="Q1050" s="28" t="s">
        <v>3137</v>
      </c>
      <c r="R1050" s="28" t="s">
        <v>3138</v>
      </c>
      <c r="S1050" s="28">
        <v>70073001</v>
      </c>
      <c r="T1050" s="28" t="s">
        <v>3139</v>
      </c>
      <c r="U1050" s="29" t="s">
        <v>3140</v>
      </c>
      <c r="V1050" s="29"/>
      <c r="W1050" s="28"/>
      <c r="X1050" s="30"/>
      <c r="Y1050" s="28"/>
      <c r="Z1050" s="28"/>
      <c r="AA1050" s="31" t="str">
        <f t="shared" si="20"/>
        <v/>
      </c>
      <c r="AB1050" s="29"/>
      <c r="AC1050" s="29"/>
      <c r="AD1050" s="29"/>
      <c r="AE1050" s="27" t="s">
        <v>3141</v>
      </c>
      <c r="AF1050" s="28" t="s">
        <v>54</v>
      </c>
      <c r="AG1050" s="27" t="s">
        <v>453</v>
      </c>
    </row>
    <row r="1051" spans="1:33" s="32" customFormat="1" ht="140.25" x14ac:dyDescent="0.25">
      <c r="A1051" s="25" t="s">
        <v>3131</v>
      </c>
      <c r="B1051" s="26">
        <v>93141500</v>
      </c>
      <c r="C1051" s="27" t="s">
        <v>3151</v>
      </c>
      <c r="D1051" s="27" t="s">
        <v>4386</v>
      </c>
      <c r="E1051" s="26" t="s">
        <v>4397</v>
      </c>
      <c r="F1051" s="26" t="s">
        <v>4447</v>
      </c>
      <c r="G1051" s="38" t="s">
        <v>4525</v>
      </c>
      <c r="H1051" s="36">
        <v>100000000</v>
      </c>
      <c r="I1051" s="36">
        <v>100000000</v>
      </c>
      <c r="J1051" s="28" t="s">
        <v>4423</v>
      </c>
      <c r="K1051" s="28" t="s">
        <v>48</v>
      </c>
      <c r="L1051" s="27" t="s">
        <v>3133</v>
      </c>
      <c r="M1051" s="27" t="s">
        <v>3134</v>
      </c>
      <c r="N1051" s="27" t="s">
        <v>3143</v>
      </c>
      <c r="O1051" s="27" t="s">
        <v>3136</v>
      </c>
      <c r="P1051" s="28" t="s">
        <v>3152</v>
      </c>
      <c r="Q1051" s="28" t="s">
        <v>3153</v>
      </c>
      <c r="R1051" s="28" t="s">
        <v>3154</v>
      </c>
      <c r="S1051" s="28">
        <v>70062001</v>
      </c>
      <c r="T1051" s="28" t="s">
        <v>3155</v>
      </c>
      <c r="U1051" s="29" t="s">
        <v>3156</v>
      </c>
      <c r="V1051" s="29"/>
      <c r="W1051" s="28"/>
      <c r="X1051" s="30"/>
      <c r="Y1051" s="28"/>
      <c r="Z1051" s="28"/>
      <c r="AA1051" s="31" t="str">
        <f t="shared" si="20"/>
        <v/>
      </c>
      <c r="AB1051" s="29"/>
      <c r="AC1051" s="29"/>
      <c r="AD1051" s="29"/>
      <c r="AE1051" s="27" t="s">
        <v>3157</v>
      </c>
      <c r="AF1051" s="28" t="s">
        <v>54</v>
      </c>
      <c r="AG1051" s="27" t="s">
        <v>453</v>
      </c>
    </row>
    <row r="1052" spans="1:33" s="32" customFormat="1" ht="229.5" x14ac:dyDescent="0.25">
      <c r="A1052" s="25" t="s">
        <v>3131</v>
      </c>
      <c r="B1052" s="26">
        <v>93141500</v>
      </c>
      <c r="C1052" s="27" t="s">
        <v>3158</v>
      </c>
      <c r="D1052" s="27" t="s">
        <v>4383</v>
      </c>
      <c r="E1052" s="26" t="s">
        <v>4405</v>
      </c>
      <c r="F1052" s="26" t="s">
        <v>4524</v>
      </c>
      <c r="G1052" s="38" t="s">
        <v>4525</v>
      </c>
      <c r="H1052" s="36">
        <v>500000000</v>
      </c>
      <c r="I1052" s="36">
        <v>500000000</v>
      </c>
      <c r="J1052" s="28" t="s">
        <v>4423</v>
      </c>
      <c r="K1052" s="28" t="s">
        <v>48</v>
      </c>
      <c r="L1052" s="27" t="s">
        <v>3159</v>
      </c>
      <c r="M1052" s="27" t="s">
        <v>3134</v>
      </c>
      <c r="N1052" s="27" t="s">
        <v>3143</v>
      </c>
      <c r="O1052" s="27" t="s">
        <v>3136</v>
      </c>
      <c r="P1052" s="28" t="s">
        <v>3152</v>
      </c>
      <c r="Q1052" s="28" t="s">
        <v>3160</v>
      </c>
      <c r="R1052" s="28" t="s">
        <v>3161</v>
      </c>
      <c r="S1052" s="28">
        <v>70057001</v>
      </c>
      <c r="T1052" s="28" t="s">
        <v>3162</v>
      </c>
      <c r="U1052" s="29" t="s">
        <v>3163</v>
      </c>
      <c r="V1052" s="29"/>
      <c r="W1052" s="28"/>
      <c r="X1052" s="30"/>
      <c r="Y1052" s="28"/>
      <c r="Z1052" s="28"/>
      <c r="AA1052" s="31" t="str">
        <f t="shared" si="20"/>
        <v/>
      </c>
      <c r="AB1052" s="29"/>
      <c r="AC1052" s="29"/>
      <c r="AD1052" s="29"/>
      <c r="AE1052" s="27" t="s">
        <v>3164</v>
      </c>
      <c r="AF1052" s="28" t="s">
        <v>54</v>
      </c>
      <c r="AG1052" s="27" t="s">
        <v>453</v>
      </c>
    </row>
    <row r="1053" spans="1:33" s="32" customFormat="1" ht="38.25" x14ac:dyDescent="0.25">
      <c r="A1053" s="25" t="s">
        <v>3131</v>
      </c>
      <c r="B1053" s="26">
        <v>93141500</v>
      </c>
      <c r="C1053" s="27" t="s">
        <v>3165</v>
      </c>
      <c r="D1053" s="27" t="s">
        <v>4383</v>
      </c>
      <c r="E1053" s="26" t="s">
        <v>4397</v>
      </c>
      <c r="F1053" s="35" t="s">
        <v>4521</v>
      </c>
      <c r="G1053" s="38" t="s">
        <v>4525</v>
      </c>
      <c r="H1053" s="36">
        <v>25000000</v>
      </c>
      <c r="I1053" s="36">
        <v>25000000</v>
      </c>
      <c r="J1053" s="28" t="s">
        <v>4423</v>
      </c>
      <c r="K1053" s="28" t="s">
        <v>48</v>
      </c>
      <c r="L1053" s="27" t="s">
        <v>3159</v>
      </c>
      <c r="M1053" s="27" t="s">
        <v>3134</v>
      </c>
      <c r="N1053" s="27" t="s">
        <v>3143</v>
      </c>
      <c r="O1053" s="27" t="s">
        <v>3136</v>
      </c>
      <c r="P1053" s="28"/>
      <c r="Q1053" s="28"/>
      <c r="R1053" s="28"/>
      <c r="S1053" s="28"/>
      <c r="T1053" s="28"/>
      <c r="U1053" s="29"/>
      <c r="V1053" s="29"/>
      <c r="W1053" s="28"/>
      <c r="X1053" s="30"/>
      <c r="Y1053" s="28"/>
      <c r="Z1053" s="28"/>
      <c r="AA1053" s="31" t="str">
        <f t="shared" si="20"/>
        <v/>
      </c>
      <c r="AB1053" s="29"/>
      <c r="AC1053" s="29"/>
      <c r="AD1053" s="29"/>
      <c r="AE1053" s="27" t="s">
        <v>3166</v>
      </c>
      <c r="AF1053" s="28" t="s">
        <v>54</v>
      </c>
      <c r="AG1053" s="27" t="s">
        <v>453</v>
      </c>
    </row>
    <row r="1054" spans="1:33" s="32" customFormat="1" ht="63.75" x14ac:dyDescent="0.25">
      <c r="A1054" s="25" t="s">
        <v>3131</v>
      </c>
      <c r="B1054" s="26">
        <v>93141500</v>
      </c>
      <c r="C1054" s="27" t="s">
        <v>3167</v>
      </c>
      <c r="D1054" s="27" t="s">
        <v>4384</v>
      </c>
      <c r="E1054" s="26" t="s">
        <v>4401</v>
      </c>
      <c r="F1054" s="26" t="s">
        <v>4524</v>
      </c>
      <c r="G1054" s="38" t="s">
        <v>4525</v>
      </c>
      <c r="H1054" s="36">
        <v>736000000</v>
      </c>
      <c r="I1054" s="36">
        <v>736000000</v>
      </c>
      <c r="J1054" s="28" t="s">
        <v>4423</v>
      </c>
      <c r="K1054" s="28" t="s">
        <v>48</v>
      </c>
      <c r="L1054" s="27" t="s">
        <v>3133</v>
      </c>
      <c r="M1054" s="27" t="s">
        <v>3134</v>
      </c>
      <c r="N1054" s="27" t="s">
        <v>3143</v>
      </c>
      <c r="O1054" s="27" t="s">
        <v>3136</v>
      </c>
      <c r="P1054" s="28" t="s">
        <v>3168</v>
      </c>
      <c r="Q1054" s="28" t="s">
        <v>3169</v>
      </c>
      <c r="R1054" s="28" t="s">
        <v>3170</v>
      </c>
      <c r="S1054" s="28">
        <v>70060001</v>
      </c>
      <c r="T1054" s="28" t="s">
        <v>3171</v>
      </c>
      <c r="U1054" s="29" t="s">
        <v>3172</v>
      </c>
      <c r="V1054" s="29"/>
      <c r="W1054" s="28"/>
      <c r="X1054" s="30"/>
      <c r="Y1054" s="28"/>
      <c r="Z1054" s="28"/>
      <c r="AA1054" s="31" t="str">
        <f t="shared" si="20"/>
        <v/>
      </c>
      <c r="AB1054" s="29"/>
      <c r="AC1054" s="29"/>
      <c r="AD1054" s="29"/>
      <c r="AE1054" s="27" t="s">
        <v>3173</v>
      </c>
      <c r="AF1054" s="28" t="s">
        <v>54</v>
      </c>
      <c r="AG1054" s="27" t="s">
        <v>453</v>
      </c>
    </row>
    <row r="1055" spans="1:33" s="32" customFormat="1" ht="76.5" x14ac:dyDescent="0.25">
      <c r="A1055" s="25" t="s">
        <v>3131</v>
      </c>
      <c r="B1055" s="26">
        <v>93141500</v>
      </c>
      <c r="C1055" s="27" t="s">
        <v>3174</v>
      </c>
      <c r="D1055" s="27" t="s">
        <v>4386</v>
      </c>
      <c r="E1055" s="26" t="s">
        <v>4401</v>
      </c>
      <c r="F1055" s="26" t="s">
        <v>4524</v>
      </c>
      <c r="G1055" s="38" t="s">
        <v>4525</v>
      </c>
      <c r="H1055" s="36">
        <v>136000000</v>
      </c>
      <c r="I1055" s="36">
        <v>136000000</v>
      </c>
      <c r="J1055" s="28" t="s">
        <v>4423</v>
      </c>
      <c r="K1055" s="28" t="s">
        <v>48</v>
      </c>
      <c r="L1055" s="27" t="s">
        <v>3133</v>
      </c>
      <c r="M1055" s="27" t="s">
        <v>3134</v>
      </c>
      <c r="N1055" s="27" t="s">
        <v>3143</v>
      </c>
      <c r="O1055" s="27" t="s">
        <v>3136</v>
      </c>
      <c r="P1055" s="28" t="s">
        <v>443</v>
      </c>
      <c r="Q1055" s="28" t="s">
        <v>3175</v>
      </c>
      <c r="R1055" s="28" t="s">
        <v>3176</v>
      </c>
      <c r="S1055" s="28">
        <v>70063001</v>
      </c>
      <c r="T1055" s="28" t="s">
        <v>3175</v>
      </c>
      <c r="U1055" s="29" t="s">
        <v>3177</v>
      </c>
      <c r="V1055" s="29"/>
      <c r="W1055" s="28"/>
      <c r="X1055" s="30"/>
      <c r="Y1055" s="28"/>
      <c r="Z1055" s="28"/>
      <c r="AA1055" s="31" t="str">
        <f t="shared" si="20"/>
        <v/>
      </c>
      <c r="AB1055" s="29"/>
      <c r="AC1055" s="29"/>
      <c r="AD1055" s="29"/>
      <c r="AE1055" s="27" t="s">
        <v>3178</v>
      </c>
      <c r="AF1055" s="28" t="s">
        <v>54</v>
      </c>
      <c r="AG1055" s="27" t="s">
        <v>453</v>
      </c>
    </row>
    <row r="1056" spans="1:33" s="32" customFormat="1" ht="114.75" x14ac:dyDescent="0.25">
      <c r="A1056" s="25" t="s">
        <v>3131</v>
      </c>
      <c r="B1056" s="26">
        <v>93141500</v>
      </c>
      <c r="C1056" s="27" t="s">
        <v>3179</v>
      </c>
      <c r="D1056" s="27" t="s">
        <v>4386</v>
      </c>
      <c r="E1056" s="26" t="s">
        <v>4404</v>
      </c>
      <c r="F1056" s="26" t="s">
        <v>4524</v>
      </c>
      <c r="G1056" s="38" t="s">
        <v>4525</v>
      </c>
      <c r="H1056" s="36">
        <v>329000000</v>
      </c>
      <c r="I1056" s="36">
        <v>329000000</v>
      </c>
      <c r="J1056" s="28" t="s">
        <v>4423</v>
      </c>
      <c r="K1056" s="28" t="s">
        <v>48</v>
      </c>
      <c r="L1056" s="27" t="s">
        <v>3159</v>
      </c>
      <c r="M1056" s="27" t="s">
        <v>3134</v>
      </c>
      <c r="N1056" s="27" t="s">
        <v>3143</v>
      </c>
      <c r="O1056" s="27" t="s">
        <v>3136</v>
      </c>
      <c r="P1056" s="28" t="s">
        <v>3180</v>
      </c>
      <c r="Q1056" s="28" t="s">
        <v>3181</v>
      </c>
      <c r="R1056" s="28" t="s">
        <v>3182</v>
      </c>
      <c r="S1056" s="28">
        <v>70066001</v>
      </c>
      <c r="T1056" s="28" t="s">
        <v>3181</v>
      </c>
      <c r="U1056" s="29" t="s">
        <v>3183</v>
      </c>
      <c r="V1056" s="29"/>
      <c r="W1056" s="28"/>
      <c r="X1056" s="30"/>
      <c r="Y1056" s="28"/>
      <c r="Z1056" s="28"/>
      <c r="AA1056" s="31" t="str">
        <f t="shared" si="20"/>
        <v/>
      </c>
      <c r="AB1056" s="29"/>
      <c r="AC1056" s="29"/>
      <c r="AD1056" s="29"/>
      <c r="AE1056" s="27" t="s">
        <v>3178</v>
      </c>
      <c r="AF1056" s="28" t="s">
        <v>54</v>
      </c>
      <c r="AG1056" s="27" t="s">
        <v>453</v>
      </c>
    </row>
    <row r="1057" spans="1:33" s="32" customFormat="1" ht="267.75" x14ac:dyDescent="0.25">
      <c r="A1057" s="25" t="s">
        <v>3131</v>
      </c>
      <c r="B1057" s="26">
        <v>93141500</v>
      </c>
      <c r="C1057" s="27" t="s">
        <v>3184</v>
      </c>
      <c r="D1057" s="27" t="s">
        <v>4391</v>
      </c>
      <c r="E1057" s="26" t="s">
        <v>4400</v>
      </c>
      <c r="F1057" s="26" t="s">
        <v>4512</v>
      </c>
      <c r="G1057" s="38" t="s">
        <v>4525</v>
      </c>
      <c r="H1057" s="36">
        <v>75000000</v>
      </c>
      <c r="I1057" s="36">
        <v>75000000</v>
      </c>
      <c r="J1057" s="28" t="s">
        <v>4423</v>
      </c>
      <c r="K1057" s="28" t="s">
        <v>48</v>
      </c>
      <c r="L1057" s="27" t="s">
        <v>3159</v>
      </c>
      <c r="M1057" s="27" t="s">
        <v>3134</v>
      </c>
      <c r="N1057" s="27" t="s">
        <v>3135</v>
      </c>
      <c r="O1057" s="27" t="s">
        <v>3136</v>
      </c>
      <c r="P1057" s="28" t="s">
        <v>3152</v>
      </c>
      <c r="Q1057" s="28" t="s">
        <v>3185</v>
      </c>
      <c r="R1057" s="28" t="s">
        <v>3154</v>
      </c>
      <c r="S1057" s="28">
        <v>70062001</v>
      </c>
      <c r="T1057" s="28" t="s">
        <v>3185</v>
      </c>
      <c r="U1057" s="29" t="s">
        <v>3186</v>
      </c>
      <c r="V1057" s="29"/>
      <c r="W1057" s="28"/>
      <c r="X1057" s="30"/>
      <c r="Y1057" s="28"/>
      <c r="Z1057" s="28"/>
      <c r="AA1057" s="31" t="str">
        <f t="shared" si="20"/>
        <v/>
      </c>
      <c r="AB1057" s="29"/>
      <c r="AC1057" s="29"/>
      <c r="AD1057" s="29"/>
      <c r="AE1057" s="27" t="s">
        <v>3187</v>
      </c>
      <c r="AF1057" s="28" t="s">
        <v>54</v>
      </c>
      <c r="AG1057" s="27" t="s">
        <v>453</v>
      </c>
    </row>
    <row r="1058" spans="1:33" s="32" customFormat="1" ht="89.25" x14ac:dyDescent="0.25">
      <c r="A1058" s="25" t="s">
        <v>3131</v>
      </c>
      <c r="B1058" s="26">
        <v>93141501</v>
      </c>
      <c r="C1058" s="27" t="s">
        <v>3188</v>
      </c>
      <c r="D1058" s="27" t="s">
        <v>4390</v>
      </c>
      <c r="E1058" s="26" t="s">
        <v>4398</v>
      </c>
      <c r="F1058" s="26" t="s">
        <v>4512</v>
      </c>
      <c r="G1058" s="38" t="s">
        <v>4525</v>
      </c>
      <c r="H1058" s="36">
        <v>75000000</v>
      </c>
      <c r="I1058" s="36">
        <v>75000000</v>
      </c>
      <c r="J1058" s="28" t="s">
        <v>4423</v>
      </c>
      <c r="K1058" s="28" t="s">
        <v>48</v>
      </c>
      <c r="L1058" s="27" t="s">
        <v>3159</v>
      </c>
      <c r="M1058" s="27" t="s">
        <v>3134</v>
      </c>
      <c r="N1058" s="27" t="s">
        <v>3143</v>
      </c>
      <c r="O1058" s="27" t="s">
        <v>3136</v>
      </c>
      <c r="P1058" s="28" t="s">
        <v>3152</v>
      </c>
      <c r="Q1058" s="28" t="s">
        <v>3185</v>
      </c>
      <c r="R1058" s="28" t="s">
        <v>3154</v>
      </c>
      <c r="S1058" s="28">
        <v>70062001</v>
      </c>
      <c r="T1058" s="28" t="s">
        <v>3185</v>
      </c>
      <c r="U1058" s="29" t="s">
        <v>3189</v>
      </c>
      <c r="V1058" s="29"/>
      <c r="W1058" s="28"/>
      <c r="X1058" s="30"/>
      <c r="Y1058" s="28"/>
      <c r="Z1058" s="28"/>
      <c r="AA1058" s="31" t="str">
        <f t="shared" si="20"/>
        <v/>
      </c>
      <c r="AB1058" s="29"/>
      <c r="AC1058" s="29"/>
      <c r="AD1058" s="29"/>
      <c r="AE1058" s="27" t="s">
        <v>3187</v>
      </c>
      <c r="AF1058" s="28" t="s">
        <v>54</v>
      </c>
      <c r="AG1058" s="27" t="s">
        <v>453</v>
      </c>
    </row>
    <row r="1059" spans="1:33" s="32" customFormat="1" ht="114.75" x14ac:dyDescent="0.25">
      <c r="A1059" s="25" t="s">
        <v>3131</v>
      </c>
      <c r="B1059" s="26">
        <v>93141500</v>
      </c>
      <c r="C1059" s="27" t="s">
        <v>3190</v>
      </c>
      <c r="D1059" s="27" t="s">
        <v>4388</v>
      </c>
      <c r="E1059" s="26" t="s">
        <v>4398</v>
      </c>
      <c r="F1059" s="35" t="s">
        <v>4522</v>
      </c>
      <c r="G1059" s="38" t="s">
        <v>4525</v>
      </c>
      <c r="H1059" s="36">
        <v>100000000</v>
      </c>
      <c r="I1059" s="36">
        <v>100000000</v>
      </c>
      <c r="J1059" s="28" t="s">
        <v>4423</v>
      </c>
      <c r="K1059" s="28" t="s">
        <v>48</v>
      </c>
      <c r="L1059" s="27" t="s">
        <v>3159</v>
      </c>
      <c r="M1059" s="27" t="s">
        <v>3134</v>
      </c>
      <c r="N1059" s="27" t="s">
        <v>3143</v>
      </c>
      <c r="O1059" s="27" t="s">
        <v>3136</v>
      </c>
      <c r="P1059" s="28" t="s">
        <v>3152</v>
      </c>
      <c r="Q1059" s="28" t="s">
        <v>3191</v>
      </c>
      <c r="R1059" s="28" t="s">
        <v>3154</v>
      </c>
      <c r="S1059" s="28">
        <v>70062001</v>
      </c>
      <c r="T1059" s="28" t="s">
        <v>3191</v>
      </c>
      <c r="U1059" s="29" t="s">
        <v>3192</v>
      </c>
      <c r="V1059" s="29"/>
      <c r="W1059" s="28"/>
      <c r="X1059" s="30"/>
      <c r="Y1059" s="28"/>
      <c r="Z1059" s="28"/>
      <c r="AA1059" s="31" t="str">
        <f t="shared" si="20"/>
        <v/>
      </c>
      <c r="AB1059" s="29"/>
      <c r="AC1059" s="29"/>
      <c r="AD1059" s="29"/>
      <c r="AE1059" s="27" t="s">
        <v>3187</v>
      </c>
      <c r="AF1059" s="28" t="s">
        <v>54</v>
      </c>
      <c r="AG1059" s="27" t="s">
        <v>453</v>
      </c>
    </row>
    <row r="1060" spans="1:33" s="32" customFormat="1" ht="242.25" x14ac:dyDescent="0.25">
      <c r="A1060" s="25" t="s">
        <v>3131</v>
      </c>
      <c r="B1060" s="26">
        <v>93141500</v>
      </c>
      <c r="C1060" s="27" t="s">
        <v>3193</v>
      </c>
      <c r="D1060" s="27" t="s">
        <v>4388</v>
      </c>
      <c r="E1060" s="26" t="s">
        <v>4406</v>
      </c>
      <c r="F1060" s="35" t="s">
        <v>4522</v>
      </c>
      <c r="G1060" s="38" t="s">
        <v>4525</v>
      </c>
      <c r="H1060" s="36">
        <f>65000000+390000000+131000000</f>
        <v>586000000</v>
      </c>
      <c r="I1060" s="36">
        <v>586000000</v>
      </c>
      <c r="J1060" s="28" t="s">
        <v>4423</v>
      </c>
      <c r="K1060" s="28" t="s">
        <v>48</v>
      </c>
      <c r="L1060" s="27" t="s">
        <v>3159</v>
      </c>
      <c r="M1060" s="27" t="s">
        <v>3134</v>
      </c>
      <c r="N1060" s="27" t="s">
        <v>3143</v>
      </c>
      <c r="O1060" s="27" t="s">
        <v>3136</v>
      </c>
      <c r="P1060" s="28" t="s">
        <v>3152</v>
      </c>
      <c r="Q1060" s="28" t="s">
        <v>3194</v>
      </c>
      <c r="R1060" s="28" t="s">
        <v>3195</v>
      </c>
      <c r="S1060" s="28" t="s">
        <v>3196</v>
      </c>
      <c r="T1060" s="28" t="s">
        <v>3197</v>
      </c>
      <c r="U1060" s="29" t="s">
        <v>3198</v>
      </c>
      <c r="V1060" s="29"/>
      <c r="W1060" s="28"/>
      <c r="X1060" s="30"/>
      <c r="Y1060" s="28"/>
      <c r="Z1060" s="28"/>
      <c r="AA1060" s="31" t="str">
        <f t="shared" si="20"/>
        <v/>
      </c>
      <c r="AB1060" s="29"/>
      <c r="AC1060" s="29"/>
      <c r="AD1060" s="29"/>
      <c r="AE1060" s="27" t="s">
        <v>3187</v>
      </c>
      <c r="AF1060" s="28" t="s">
        <v>54</v>
      </c>
      <c r="AG1060" s="27" t="s">
        <v>453</v>
      </c>
    </row>
    <row r="1061" spans="1:33" s="32" customFormat="1" ht="51" x14ac:dyDescent="0.25">
      <c r="A1061" s="25" t="s">
        <v>3131</v>
      </c>
      <c r="B1061" s="26">
        <v>93141500</v>
      </c>
      <c r="C1061" s="27" t="s">
        <v>3199</v>
      </c>
      <c r="D1061" s="27" t="s">
        <v>4385</v>
      </c>
      <c r="E1061" s="26" t="s">
        <v>4397</v>
      </c>
      <c r="F1061" s="26" t="s">
        <v>4512</v>
      </c>
      <c r="G1061" s="38" t="s">
        <v>4525</v>
      </c>
      <c r="H1061" s="36">
        <v>72000000</v>
      </c>
      <c r="I1061" s="36">
        <v>72000000</v>
      </c>
      <c r="J1061" s="28" t="s">
        <v>4423</v>
      </c>
      <c r="K1061" s="28" t="s">
        <v>48</v>
      </c>
      <c r="L1061" s="27" t="s">
        <v>3159</v>
      </c>
      <c r="M1061" s="27" t="s">
        <v>3134</v>
      </c>
      <c r="N1061" s="27" t="s">
        <v>3143</v>
      </c>
      <c r="O1061" s="27" t="s">
        <v>3136</v>
      </c>
      <c r="P1061" s="28" t="s">
        <v>3152</v>
      </c>
      <c r="Q1061" s="28" t="s">
        <v>3185</v>
      </c>
      <c r="R1061" s="28" t="s">
        <v>3154</v>
      </c>
      <c r="S1061" s="28">
        <v>70062001</v>
      </c>
      <c r="T1061" s="28" t="s">
        <v>3185</v>
      </c>
      <c r="U1061" s="29" t="s">
        <v>3200</v>
      </c>
      <c r="V1061" s="29"/>
      <c r="W1061" s="28"/>
      <c r="X1061" s="30"/>
      <c r="Y1061" s="28"/>
      <c r="Z1061" s="28"/>
      <c r="AA1061" s="31" t="str">
        <f t="shared" si="20"/>
        <v/>
      </c>
      <c r="AB1061" s="29"/>
      <c r="AC1061" s="29"/>
      <c r="AD1061" s="29"/>
      <c r="AE1061" s="27" t="s">
        <v>3187</v>
      </c>
      <c r="AF1061" s="28" t="s">
        <v>54</v>
      </c>
      <c r="AG1061" s="27" t="s">
        <v>453</v>
      </c>
    </row>
    <row r="1062" spans="1:33" s="32" customFormat="1" ht="409.5" x14ac:dyDescent="0.25">
      <c r="A1062" s="25" t="s">
        <v>3131</v>
      </c>
      <c r="B1062" s="26">
        <v>93141500</v>
      </c>
      <c r="C1062" s="27" t="s">
        <v>3201</v>
      </c>
      <c r="D1062" s="27" t="s">
        <v>4383</v>
      </c>
      <c r="E1062" s="26" t="s">
        <v>4402</v>
      </c>
      <c r="F1062" s="35" t="s">
        <v>4522</v>
      </c>
      <c r="G1062" s="38" t="s">
        <v>4525</v>
      </c>
      <c r="H1062" s="36">
        <v>1190000000</v>
      </c>
      <c r="I1062" s="36">
        <v>357000000</v>
      </c>
      <c r="J1062" s="28" t="s">
        <v>4424</v>
      </c>
      <c r="K1062" s="28" t="s">
        <v>4425</v>
      </c>
      <c r="L1062" s="27" t="s">
        <v>3133</v>
      </c>
      <c r="M1062" s="27" t="s">
        <v>3202</v>
      </c>
      <c r="N1062" s="27" t="s">
        <v>3143</v>
      </c>
      <c r="O1062" s="27" t="s">
        <v>3136</v>
      </c>
      <c r="P1062" s="28" t="s">
        <v>3152</v>
      </c>
      <c r="Q1062" s="28" t="s">
        <v>3153</v>
      </c>
      <c r="R1062" s="28" t="s">
        <v>3154</v>
      </c>
      <c r="S1062" s="28">
        <v>70062001</v>
      </c>
      <c r="T1062" s="28" t="s">
        <v>3155</v>
      </c>
      <c r="U1062" s="29" t="s">
        <v>3203</v>
      </c>
      <c r="V1062" s="29">
        <v>6868</v>
      </c>
      <c r="W1062" s="28">
        <v>6868</v>
      </c>
      <c r="X1062" s="30">
        <v>42842</v>
      </c>
      <c r="Y1062" s="28">
        <v>2017060078114</v>
      </c>
      <c r="Z1062" s="28">
        <v>4600006706</v>
      </c>
      <c r="AA1062" s="31">
        <f t="shared" si="20"/>
        <v>1</v>
      </c>
      <c r="AB1062" s="29" t="s">
        <v>3204</v>
      </c>
      <c r="AC1062" s="29" t="s">
        <v>425</v>
      </c>
      <c r="AD1062" s="29" t="s">
        <v>3205</v>
      </c>
      <c r="AE1062" s="27" t="s">
        <v>3206</v>
      </c>
      <c r="AF1062" s="28" t="s">
        <v>54</v>
      </c>
      <c r="AG1062" s="27" t="s">
        <v>453</v>
      </c>
    </row>
    <row r="1063" spans="1:33" s="32" customFormat="1" ht="409.5" x14ac:dyDescent="0.25">
      <c r="A1063" s="25" t="s">
        <v>3131</v>
      </c>
      <c r="B1063" s="26">
        <v>93141500</v>
      </c>
      <c r="C1063" s="27" t="s">
        <v>3207</v>
      </c>
      <c r="D1063" s="27" t="s">
        <v>4383</v>
      </c>
      <c r="E1063" s="26" t="s">
        <v>4399</v>
      </c>
      <c r="F1063" s="35" t="s">
        <v>4522</v>
      </c>
      <c r="G1063" s="38" t="s">
        <v>4525</v>
      </c>
      <c r="H1063" s="36">
        <v>2150000000</v>
      </c>
      <c r="I1063" s="36">
        <v>650000000</v>
      </c>
      <c r="J1063" s="28" t="s">
        <v>4424</v>
      </c>
      <c r="K1063" s="28" t="s">
        <v>4425</v>
      </c>
      <c r="L1063" s="27" t="s">
        <v>3133</v>
      </c>
      <c r="M1063" s="27" t="s">
        <v>3202</v>
      </c>
      <c r="N1063" s="27" t="s">
        <v>3143</v>
      </c>
      <c r="O1063" s="27" t="s">
        <v>3136</v>
      </c>
      <c r="P1063" s="28" t="s">
        <v>443</v>
      </c>
      <c r="Q1063" s="28" t="s">
        <v>3208</v>
      </c>
      <c r="R1063" s="28" t="s">
        <v>3209</v>
      </c>
      <c r="S1063" s="28">
        <v>70063001</v>
      </c>
      <c r="T1063" s="28" t="s">
        <v>3210</v>
      </c>
      <c r="U1063" s="29" t="s">
        <v>3211</v>
      </c>
      <c r="V1063" s="29">
        <v>7337</v>
      </c>
      <c r="W1063" s="28">
        <v>7337</v>
      </c>
      <c r="X1063" s="30">
        <v>42942</v>
      </c>
      <c r="Y1063" s="28">
        <v>2017060097072</v>
      </c>
      <c r="Z1063" s="28">
        <v>4600007202</v>
      </c>
      <c r="AA1063" s="31">
        <f t="shared" si="20"/>
        <v>1</v>
      </c>
      <c r="AB1063" s="29" t="s">
        <v>3212</v>
      </c>
      <c r="AC1063" s="29" t="s">
        <v>1682</v>
      </c>
      <c r="AD1063" s="29" t="s">
        <v>3213</v>
      </c>
      <c r="AE1063" s="27" t="s">
        <v>3214</v>
      </c>
      <c r="AF1063" s="28" t="s">
        <v>54</v>
      </c>
      <c r="AG1063" s="27" t="s">
        <v>453</v>
      </c>
    </row>
    <row r="1064" spans="1:33" s="32" customFormat="1" ht="38.25" x14ac:dyDescent="0.25">
      <c r="A1064" s="25" t="s">
        <v>3131</v>
      </c>
      <c r="B1064" s="26">
        <v>93141500</v>
      </c>
      <c r="C1064" s="27" t="s">
        <v>3215</v>
      </c>
      <c r="D1064" s="27" t="s">
        <v>4383</v>
      </c>
      <c r="E1064" s="26" t="s">
        <v>4399</v>
      </c>
      <c r="F1064" s="35" t="s">
        <v>4520</v>
      </c>
      <c r="G1064" s="38" t="s">
        <v>4525</v>
      </c>
      <c r="H1064" s="36">
        <v>192000000</v>
      </c>
      <c r="I1064" s="36">
        <v>192000000</v>
      </c>
      <c r="J1064" s="28" t="s">
        <v>4423</v>
      </c>
      <c r="K1064" s="28" t="s">
        <v>48</v>
      </c>
      <c r="L1064" s="27" t="s">
        <v>3133</v>
      </c>
      <c r="M1064" s="27" t="s">
        <v>3202</v>
      </c>
      <c r="N1064" s="27" t="s">
        <v>3143</v>
      </c>
      <c r="O1064" s="27" t="s">
        <v>3136</v>
      </c>
      <c r="P1064" s="28"/>
      <c r="Q1064" s="28"/>
      <c r="R1064" s="28"/>
      <c r="S1064" s="28"/>
      <c r="T1064" s="28"/>
      <c r="U1064" s="29"/>
      <c r="V1064" s="29"/>
      <c r="W1064" s="28"/>
      <c r="X1064" s="30"/>
      <c r="Y1064" s="28"/>
      <c r="Z1064" s="28"/>
      <c r="AA1064" s="31" t="str">
        <f t="shared" si="20"/>
        <v/>
      </c>
      <c r="AB1064" s="29"/>
      <c r="AC1064" s="29"/>
      <c r="AD1064" s="29"/>
      <c r="AE1064" s="27" t="s">
        <v>3178</v>
      </c>
      <c r="AF1064" s="28" t="s">
        <v>54</v>
      </c>
      <c r="AG1064" s="27" t="s">
        <v>453</v>
      </c>
    </row>
    <row r="1065" spans="1:33" s="32" customFormat="1" ht="38.25" x14ac:dyDescent="0.25">
      <c r="A1065" s="25" t="s">
        <v>3131</v>
      </c>
      <c r="B1065" s="26">
        <v>93141500</v>
      </c>
      <c r="C1065" s="27" t="s">
        <v>3216</v>
      </c>
      <c r="D1065" s="27" t="s">
        <v>4383</v>
      </c>
      <c r="E1065" s="26" t="s">
        <v>4399</v>
      </c>
      <c r="F1065" s="35" t="s">
        <v>4520</v>
      </c>
      <c r="G1065" s="38" t="s">
        <v>4525</v>
      </c>
      <c r="H1065" s="36">
        <v>20000000</v>
      </c>
      <c r="I1065" s="36">
        <v>20000000</v>
      </c>
      <c r="J1065" s="28" t="s">
        <v>4423</v>
      </c>
      <c r="K1065" s="28" t="s">
        <v>48</v>
      </c>
      <c r="L1065" s="27" t="s">
        <v>3133</v>
      </c>
      <c r="M1065" s="27" t="s">
        <v>3202</v>
      </c>
      <c r="N1065" s="27" t="s">
        <v>3143</v>
      </c>
      <c r="O1065" s="27" t="s">
        <v>3136</v>
      </c>
      <c r="P1065" s="28"/>
      <c r="Q1065" s="28"/>
      <c r="R1065" s="28"/>
      <c r="S1065" s="28"/>
      <c r="T1065" s="28"/>
      <c r="U1065" s="29"/>
      <c r="V1065" s="29"/>
      <c r="W1065" s="28"/>
      <c r="X1065" s="30"/>
      <c r="Y1065" s="28"/>
      <c r="Z1065" s="28"/>
      <c r="AA1065" s="31" t="str">
        <f t="shared" si="20"/>
        <v/>
      </c>
      <c r="AB1065" s="29"/>
      <c r="AC1065" s="29"/>
      <c r="AD1065" s="29"/>
      <c r="AE1065" s="27" t="s">
        <v>3178</v>
      </c>
      <c r="AF1065" s="28" t="s">
        <v>54</v>
      </c>
      <c r="AG1065" s="27" t="s">
        <v>453</v>
      </c>
    </row>
    <row r="1066" spans="1:33" s="32" customFormat="1" ht="38.25" x14ac:dyDescent="0.25">
      <c r="A1066" s="25" t="s">
        <v>3131</v>
      </c>
      <c r="B1066" s="26">
        <v>93141500</v>
      </c>
      <c r="C1066" s="27" t="s">
        <v>3217</v>
      </c>
      <c r="D1066" s="27" t="s">
        <v>4383</v>
      </c>
      <c r="E1066" s="26" t="s">
        <v>4397</v>
      </c>
      <c r="F1066" s="35" t="s">
        <v>4520</v>
      </c>
      <c r="G1066" s="38" t="s">
        <v>4525</v>
      </c>
      <c r="H1066" s="36">
        <v>190000000</v>
      </c>
      <c r="I1066" s="36">
        <v>190000000</v>
      </c>
      <c r="J1066" s="28" t="s">
        <v>4423</v>
      </c>
      <c r="K1066" s="28" t="s">
        <v>48</v>
      </c>
      <c r="L1066" s="27" t="s">
        <v>3133</v>
      </c>
      <c r="M1066" s="27" t="s">
        <v>3202</v>
      </c>
      <c r="N1066" s="27" t="s">
        <v>3143</v>
      </c>
      <c r="O1066" s="27" t="s">
        <v>3136</v>
      </c>
      <c r="P1066" s="28"/>
      <c r="Q1066" s="28"/>
      <c r="R1066" s="28"/>
      <c r="S1066" s="28"/>
      <c r="T1066" s="28"/>
      <c r="U1066" s="29"/>
      <c r="V1066" s="29"/>
      <c r="W1066" s="28"/>
      <c r="X1066" s="30"/>
      <c r="Y1066" s="28"/>
      <c r="Z1066" s="28"/>
      <c r="AA1066" s="31" t="str">
        <f t="shared" si="20"/>
        <v/>
      </c>
      <c r="AB1066" s="29"/>
      <c r="AC1066" s="29"/>
      <c r="AD1066" s="29"/>
      <c r="AE1066" s="27" t="s">
        <v>3178</v>
      </c>
      <c r="AF1066" s="28" t="s">
        <v>54</v>
      </c>
      <c r="AG1066" s="27" t="s">
        <v>453</v>
      </c>
    </row>
    <row r="1067" spans="1:33" s="32" customFormat="1" ht="38.25" x14ac:dyDescent="0.25">
      <c r="A1067" s="25" t="s">
        <v>3131</v>
      </c>
      <c r="B1067" s="26">
        <v>93141500</v>
      </c>
      <c r="C1067" s="27" t="s">
        <v>3218</v>
      </c>
      <c r="D1067" s="27" t="s">
        <v>4383</v>
      </c>
      <c r="E1067" s="26" t="s">
        <v>4400</v>
      </c>
      <c r="F1067" s="35" t="s">
        <v>4520</v>
      </c>
      <c r="G1067" s="38" t="s">
        <v>4525</v>
      </c>
      <c r="H1067" s="36">
        <v>2476000000</v>
      </c>
      <c r="I1067" s="36">
        <v>2476000000</v>
      </c>
      <c r="J1067" s="28" t="s">
        <v>4423</v>
      </c>
      <c r="K1067" s="28" t="s">
        <v>48</v>
      </c>
      <c r="L1067" s="27" t="s">
        <v>3133</v>
      </c>
      <c r="M1067" s="27" t="s">
        <v>3202</v>
      </c>
      <c r="N1067" s="27" t="s">
        <v>3143</v>
      </c>
      <c r="O1067" s="27" t="s">
        <v>3136</v>
      </c>
      <c r="P1067" s="28"/>
      <c r="Q1067" s="28"/>
      <c r="R1067" s="28"/>
      <c r="S1067" s="28"/>
      <c r="T1067" s="28"/>
      <c r="U1067" s="29"/>
      <c r="V1067" s="29"/>
      <c r="W1067" s="28"/>
      <c r="X1067" s="30"/>
      <c r="Y1067" s="28"/>
      <c r="Z1067" s="28"/>
      <c r="AA1067" s="31" t="str">
        <f t="shared" si="20"/>
        <v/>
      </c>
      <c r="AB1067" s="29"/>
      <c r="AC1067" s="29"/>
      <c r="AD1067" s="29"/>
      <c r="AE1067" s="27" t="s">
        <v>3219</v>
      </c>
      <c r="AF1067" s="28" t="s">
        <v>54</v>
      </c>
      <c r="AG1067" s="27" t="s">
        <v>453</v>
      </c>
    </row>
    <row r="1068" spans="1:33" s="32" customFormat="1" ht="76.5" x14ac:dyDescent="0.25">
      <c r="A1068" s="25" t="s">
        <v>3220</v>
      </c>
      <c r="B1068" s="26">
        <v>80111504</v>
      </c>
      <c r="C1068" s="27" t="s">
        <v>3221</v>
      </c>
      <c r="D1068" s="27" t="s">
        <v>4384</v>
      </c>
      <c r="E1068" s="26" t="s">
        <v>4400</v>
      </c>
      <c r="F1068" s="35" t="s">
        <v>4522</v>
      </c>
      <c r="G1068" s="38" t="s">
        <v>4525</v>
      </c>
      <c r="H1068" s="36">
        <v>11840364</v>
      </c>
      <c r="I1068" s="36">
        <v>11840364</v>
      </c>
      <c r="J1068" s="28" t="s">
        <v>4423</v>
      </c>
      <c r="K1068" s="28" t="s">
        <v>48</v>
      </c>
      <c r="L1068" s="27" t="s">
        <v>3222</v>
      </c>
      <c r="M1068" s="27" t="s">
        <v>3223</v>
      </c>
      <c r="N1068" s="27" t="s">
        <v>3224</v>
      </c>
      <c r="O1068" s="27" t="s">
        <v>3225</v>
      </c>
      <c r="P1068" s="28" t="s">
        <v>3226</v>
      </c>
      <c r="Q1068" s="28" t="s">
        <v>3227</v>
      </c>
      <c r="R1068" s="28" t="s">
        <v>3228</v>
      </c>
      <c r="S1068" s="28">
        <v>220149</v>
      </c>
      <c r="T1068" s="28" t="s">
        <v>3229</v>
      </c>
      <c r="U1068" s="29" t="s">
        <v>3230</v>
      </c>
      <c r="V1068" s="29" t="s">
        <v>3231</v>
      </c>
      <c r="W1068" s="28" t="s">
        <v>3231</v>
      </c>
      <c r="X1068" s="30"/>
      <c r="Y1068" s="28" t="s">
        <v>3231</v>
      </c>
      <c r="Z1068" s="28" t="s">
        <v>3231</v>
      </c>
      <c r="AA1068" s="31" t="str">
        <f t="shared" si="20"/>
        <v>Información incompleta</v>
      </c>
      <c r="AB1068" s="29" t="s">
        <v>3231</v>
      </c>
      <c r="AC1068" s="29" t="s">
        <v>378</v>
      </c>
      <c r="AD1068" s="29" t="s">
        <v>3232</v>
      </c>
      <c r="AE1068" s="27" t="s">
        <v>3233</v>
      </c>
      <c r="AF1068" s="28" t="s">
        <v>54</v>
      </c>
      <c r="AG1068" s="27" t="s">
        <v>453</v>
      </c>
    </row>
    <row r="1069" spans="1:33" s="32" customFormat="1" ht="76.5" x14ac:dyDescent="0.25">
      <c r="A1069" s="25" t="s">
        <v>3220</v>
      </c>
      <c r="B1069" s="26">
        <v>80111504</v>
      </c>
      <c r="C1069" s="27" t="s">
        <v>3234</v>
      </c>
      <c r="D1069" s="27" t="s">
        <v>4390</v>
      </c>
      <c r="E1069" s="26" t="s">
        <v>4399</v>
      </c>
      <c r="F1069" s="35" t="s">
        <v>4522</v>
      </c>
      <c r="G1069" s="38" t="s">
        <v>4525</v>
      </c>
      <c r="H1069" s="36">
        <v>11840364</v>
      </c>
      <c r="I1069" s="36">
        <v>11840364</v>
      </c>
      <c r="J1069" s="28" t="s">
        <v>4423</v>
      </c>
      <c r="K1069" s="28" t="s">
        <v>48</v>
      </c>
      <c r="L1069" s="27" t="s">
        <v>3222</v>
      </c>
      <c r="M1069" s="27" t="s">
        <v>3223</v>
      </c>
      <c r="N1069" s="27" t="s">
        <v>3224</v>
      </c>
      <c r="O1069" s="27" t="s">
        <v>3225</v>
      </c>
      <c r="P1069" s="28" t="s">
        <v>3226</v>
      </c>
      <c r="Q1069" s="28" t="s">
        <v>3227</v>
      </c>
      <c r="R1069" s="28" t="s">
        <v>3228</v>
      </c>
      <c r="S1069" s="28">
        <v>220149</v>
      </c>
      <c r="T1069" s="28" t="s">
        <v>3229</v>
      </c>
      <c r="U1069" s="29" t="s">
        <v>3230</v>
      </c>
      <c r="V1069" s="29" t="s">
        <v>3231</v>
      </c>
      <c r="W1069" s="28" t="s">
        <v>3231</v>
      </c>
      <c r="X1069" s="30"/>
      <c r="Y1069" s="28" t="s">
        <v>3231</v>
      </c>
      <c r="Z1069" s="28" t="s">
        <v>3231</v>
      </c>
      <c r="AA1069" s="31" t="str">
        <f t="shared" si="20"/>
        <v>Información incompleta</v>
      </c>
      <c r="AB1069" s="29" t="s">
        <v>3231</v>
      </c>
      <c r="AC1069" s="29" t="s">
        <v>378</v>
      </c>
      <c r="AD1069" s="29" t="s">
        <v>3232</v>
      </c>
      <c r="AE1069" s="27" t="s">
        <v>3233</v>
      </c>
      <c r="AF1069" s="28" t="s">
        <v>54</v>
      </c>
      <c r="AG1069" s="27" t="s">
        <v>453</v>
      </c>
    </row>
    <row r="1070" spans="1:33" s="32" customFormat="1" ht="76.5" x14ac:dyDescent="0.25">
      <c r="A1070" s="25" t="s">
        <v>3220</v>
      </c>
      <c r="B1070" s="26">
        <v>80111504</v>
      </c>
      <c r="C1070" s="27" t="s">
        <v>3235</v>
      </c>
      <c r="D1070" s="27" t="s">
        <v>4383</v>
      </c>
      <c r="E1070" s="26" t="s">
        <v>4412</v>
      </c>
      <c r="F1070" s="35" t="s">
        <v>4520</v>
      </c>
      <c r="G1070" s="38" t="s">
        <v>4525</v>
      </c>
      <c r="H1070" s="36">
        <v>392875186</v>
      </c>
      <c r="I1070" s="36">
        <v>392875186</v>
      </c>
      <c r="J1070" s="28" t="s">
        <v>4423</v>
      </c>
      <c r="K1070" s="28" t="s">
        <v>48</v>
      </c>
      <c r="L1070" s="27" t="s">
        <v>3222</v>
      </c>
      <c r="M1070" s="27" t="s">
        <v>3223</v>
      </c>
      <c r="N1070" s="27" t="s">
        <v>3224</v>
      </c>
      <c r="O1070" s="27" t="s">
        <v>3225</v>
      </c>
      <c r="P1070" s="28" t="s">
        <v>3226</v>
      </c>
      <c r="Q1070" s="28" t="s">
        <v>3227</v>
      </c>
      <c r="R1070" s="28" t="s">
        <v>3228</v>
      </c>
      <c r="S1070" s="28">
        <v>220149</v>
      </c>
      <c r="T1070" s="28" t="s">
        <v>3229</v>
      </c>
      <c r="U1070" s="29" t="s">
        <v>3230</v>
      </c>
      <c r="V1070" s="29" t="s">
        <v>3231</v>
      </c>
      <c r="W1070" s="28" t="s">
        <v>3231</v>
      </c>
      <c r="X1070" s="30"/>
      <c r="Y1070" s="28" t="s">
        <v>3231</v>
      </c>
      <c r="Z1070" s="28" t="s">
        <v>3231</v>
      </c>
      <c r="AA1070" s="31" t="str">
        <f t="shared" si="20"/>
        <v>Información incompleta</v>
      </c>
      <c r="AB1070" s="29" t="s">
        <v>3231</v>
      </c>
      <c r="AC1070" s="29" t="s">
        <v>378</v>
      </c>
      <c r="AD1070" s="29" t="s">
        <v>3236</v>
      </c>
      <c r="AE1070" s="27" t="s">
        <v>3237</v>
      </c>
      <c r="AF1070" s="28" t="s">
        <v>54</v>
      </c>
      <c r="AG1070" s="27" t="s">
        <v>453</v>
      </c>
    </row>
    <row r="1071" spans="1:33" s="32" customFormat="1" ht="76.5" x14ac:dyDescent="0.25">
      <c r="A1071" s="25" t="s">
        <v>3220</v>
      </c>
      <c r="B1071" s="26">
        <v>43232305</v>
      </c>
      <c r="C1071" s="27" t="s">
        <v>3238</v>
      </c>
      <c r="D1071" s="27" t="s">
        <v>4383</v>
      </c>
      <c r="E1071" s="26" t="s">
        <v>4412</v>
      </c>
      <c r="F1071" s="35" t="s">
        <v>4522</v>
      </c>
      <c r="G1071" s="38" t="s">
        <v>4525</v>
      </c>
      <c r="H1071" s="36">
        <v>150000000</v>
      </c>
      <c r="I1071" s="36">
        <v>30000000</v>
      </c>
      <c r="J1071" s="28" t="s">
        <v>4424</v>
      </c>
      <c r="K1071" s="28" t="s">
        <v>4425</v>
      </c>
      <c r="L1071" s="27" t="s">
        <v>3222</v>
      </c>
      <c r="M1071" s="27" t="s">
        <v>3223</v>
      </c>
      <c r="N1071" s="27" t="s">
        <v>3224</v>
      </c>
      <c r="O1071" s="27" t="s">
        <v>3225</v>
      </c>
      <c r="P1071" s="28" t="s">
        <v>3226</v>
      </c>
      <c r="Q1071" s="28" t="s">
        <v>3227</v>
      </c>
      <c r="R1071" s="28" t="s">
        <v>3228</v>
      </c>
      <c r="S1071" s="28">
        <v>222125</v>
      </c>
      <c r="T1071" s="28" t="s">
        <v>3229</v>
      </c>
      <c r="U1071" s="29" t="s">
        <v>3230</v>
      </c>
      <c r="V1071" s="29" t="s">
        <v>3239</v>
      </c>
      <c r="W1071" s="28">
        <v>16247</v>
      </c>
      <c r="X1071" s="30">
        <v>42772</v>
      </c>
      <c r="Y1071" s="28" t="s">
        <v>48</v>
      </c>
      <c r="Z1071" s="28">
        <v>4600006243</v>
      </c>
      <c r="AA1071" s="31">
        <f t="shared" si="20"/>
        <v>1</v>
      </c>
      <c r="AB1071" s="29" t="s">
        <v>3240</v>
      </c>
      <c r="AC1071" s="29" t="s">
        <v>425</v>
      </c>
      <c r="AD1071" s="29" t="s">
        <v>3241</v>
      </c>
      <c r="AE1071" s="27" t="s">
        <v>3242</v>
      </c>
      <c r="AF1071" s="28" t="s">
        <v>54</v>
      </c>
      <c r="AG1071" s="27" t="s">
        <v>453</v>
      </c>
    </row>
    <row r="1072" spans="1:33" s="32" customFormat="1" ht="76.5" x14ac:dyDescent="0.25">
      <c r="A1072" s="25" t="s">
        <v>3220</v>
      </c>
      <c r="B1072" s="26" t="s">
        <v>3243</v>
      </c>
      <c r="C1072" s="27" t="s">
        <v>3244</v>
      </c>
      <c r="D1072" s="27" t="s">
        <v>4383</v>
      </c>
      <c r="E1072" s="26" t="s">
        <v>4404</v>
      </c>
      <c r="F1072" s="35" t="s">
        <v>4522</v>
      </c>
      <c r="G1072" s="38" t="s">
        <v>4525</v>
      </c>
      <c r="H1072" s="36">
        <v>70000000</v>
      </c>
      <c r="I1072" s="36">
        <v>70000000</v>
      </c>
      <c r="J1072" s="28" t="s">
        <v>4424</v>
      </c>
      <c r="K1072" s="28" t="s">
        <v>4425</v>
      </c>
      <c r="L1072" s="27" t="s">
        <v>3222</v>
      </c>
      <c r="M1072" s="27" t="s">
        <v>3223</v>
      </c>
      <c r="N1072" s="27" t="s">
        <v>3224</v>
      </c>
      <c r="O1072" s="27" t="s">
        <v>3225</v>
      </c>
      <c r="P1072" s="28" t="s">
        <v>3226</v>
      </c>
      <c r="Q1072" s="28" t="s">
        <v>3227</v>
      </c>
      <c r="R1072" s="28" t="s">
        <v>3228</v>
      </c>
      <c r="S1072" s="28">
        <v>220149</v>
      </c>
      <c r="T1072" s="28" t="s">
        <v>3229</v>
      </c>
      <c r="U1072" s="29" t="s">
        <v>3230</v>
      </c>
      <c r="V1072" s="29" t="s">
        <v>3245</v>
      </c>
      <c r="W1072" s="28">
        <v>16248</v>
      </c>
      <c r="X1072" s="30">
        <v>42767</v>
      </c>
      <c r="Y1072" s="28" t="s">
        <v>48</v>
      </c>
      <c r="Z1072" s="28">
        <v>4600006201</v>
      </c>
      <c r="AA1072" s="31">
        <f t="shared" si="20"/>
        <v>1</v>
      </c>
      <c r="AB1072" s="29" t="s">
        <v>3246</v>
      </c>
      <c r="AC1072" s="29" t="s">
        <v>425</v>
      </c>
      <c r="AD1072" s="29" t="s">
        <v>3247</v>
      </c>
      <c r="AE1072" s="27" t="s">
        <v>3248</v>
      </c>
      <c r="AF1072" s="28" t="s">
        <v>54</v>
      </c>
      <c r="AG1072" s="27" t="s">
        <v>453</v>
      </c>
    </row>
    <row r="1073" spans="1:33" s="32" customFormat="1" ht="76.5" x14ac:dyDescent="0.25">
      <c r="A1073" s="25" t="s">
        <v>3220</v>
      </c>
      <c r="B1073" s="26">
        <v>43231500</v>
      </c>
      <c r="C1073" s="27" t="s">
        <v>3249</v>
      </c>
      <c r="D1073" s="27" t="s">
        <v>4388</v>
      </c>
      <c r="E1073" s="26" t="s">
        <v>4402</v>
      </c>
      <c r="F1073" s="35" t="s">
        <v>4521</v>
      </c>
      <c r="G1073" s="38" t="s">
        <v>4525</v>
      </c>
      <c r="H1073" s="36">
        <f>113984304-17040218</f>
        <v>96944086</v>
      </c>
      <c r="I1073" s="36">
        <f>113984304-17040218</f>
        <v>96944086</v>
      </c>
      <c r="J1073" s="28" t="s">
        <v>4423</v>
      </c>
      <c r="K1073" s="28" t="s">
        <v>48</v>
      </c>
      <c r="L1073" s="27" t="s">
        <v>3222</v>
      </c>
      <c r="M1073" s="27" t="s">
        <v>3223</v>
      </c>
      <c r="N1073" s="27" t="s">
        <v>3224</v>
      </c>
      <c r="O1073" s="27" t="s">
        <v>3225</v>
      </c>
      <c r="P1073" s="28" t="s">
        <v>3226</v>
      </c>
      <c r="Q1073" s="28" t="s">
        <v>3227</v>
      </c>
      <c r="R1073" s="28" t="s">
        <v>3228</v>
      </c>
      <c r="S1073" s="28">
        <v>220149</v>
      </c>
      <c r="T1073" s="28" t="s">
        <v>3229</v>
      </c>
      <c r="U1073" s="29" t="s">
        <v>3230</v>
      </c>
      <c r="V1073" s="29" t="s">
        <v>3231</v>
      </c>
      <c r="W1073" s="28" t="s">
        <v>3231</v>
      </c>
      <c r="X1073" s="30"/>
      <c r="Y1073" s="28" t="s">
        <v>3231</v>
      </c>
      <c r="Z1073" s="28" t="s">
        <v>3231</v>
      </c>
      <c r="AA1073" s="31" t="str">
        <f t="shared" si="20"/>
        <v>Información incompleta</v>
      </c>
      <c r="AB1073" s="29" t="s">
        <v>3231</v>
      </c>
      <c r="AC1073" s="29" t="s">
        <v>378</v>
      </c>
      <c r="AD1073" s="29"/>
      <c r="AE1073" s="27" t="s">
        <v>3250</v>
      </c>
      <c r="AF1073" s="28" t="s">
        <v>1505</v>
      </c>
      <c r="AG1073" s="27" t="s">
        <v>453</v>
      </c>
    </row>
    <row r="1074" spans="1:33" s="32" customFormat="1" ht="76.5" x14ac:dyDescent="0.25">
      <c r="A1074" s="25" t="s">
        <v>3220</v>
      </c>
      <c r="B1074" s="26">
        <v>43211731</v>
      </c>
      <c r="C1074" s="27" t="s">
        <v>3251</v>
      </c>
      <c r="D1074" s="27" t="s">
        <v>4387</v>
      </c>
      <c r="E1074" s="26" t="s">
        <v>4398</v>
      </c>
      <c r="F1074" s="35" t="s">
        <v>4522</v>
      </c>
      <c r="G1074" s="38" t="s">
        <v>4525</v>
      </c>
      <c r="H1074" s="36">
        <v>16500000</v>
      </c>
      <c r="I1074" s="36">
        <v>16500000</v>
      </c>
      <c r="J1074" s="28" t="s">
        <v>4423</v>
      </c>
      <c r="K1074" s="28" t="s">
        <v>48</v>
      </c>
      <c r="L1074" s="27" t="s">
        <v>3222</v>
      </c>
      <c r="M1074" s="27" t="s">
        <v>3223</v>
      </c>
      <c r="N1074" s="27" t="s">
        <v>3224</v>
      </c>
      <c r="O1074" s="27" t="s">
        <v>3225</v>
      </c>
      <c r="P1074" s="28" t="s">
        <v>3226</v>
      </c>
      <c r="Q1074" s="28" t="s">
        <v>3227</v>
      </c>
      <c r="R1074" s="28" t="s">
        <v>3228</v>
      </c>
      <c r="S1074" s="28">
        <v>220149</v>
      </c>
      <c r="T1074" s="28" t="s">
        <v>3229</v>
      </c>
      <c r="U1074" s="29" t="s">
        <v>3230</v>
      </c>
      <c r="V1074" s="29" t="s">
        <v>3231</v>
      </c>
      <c r="W1074" s="28" t="s">
        <v>3231</v>
      </c>
      <c r="X1074" s="30"/>
      <c r="Y1074" s="28" t="s">
        <v>3231</v>
      </c>
      <c r="Z1074" s="28" t="s">
        <v>3231</v>
      </c>
      <c r="AA1074" s="31" t="str">
        <f t="shared" si="20"/>
        <v>Información incompleta</v>
      </c>
      <c r="AB1074" s="29" t="s">
        <v>3231</v>
      </c>
      <c r="AC1074" s="29" t="s">
        <v>378</v>
      </c>
      <c r="AD1074" s="29"/>
      <c r="AE1074" s="27" t="s">
        <v>3252</v>
      </c>
      <c r="AF1074" s="28" t="s">
        <v>54</v>
      </c>
      <c r="AG1074" s="27" t="s">
        <v>453</v>
      </c>
    </row>
    <row r="1075" spans="1:33" s="32" customFormat="1" ht="76.5" x14ac:dyDescent="0.25">
      <c r="A1075" s="25" t="s">
        <v>3220</v>
      </c>
      <c r="B1075" s="26" t="s">
        <v>3253</v>
      </c>
      <c r="C1075" s="27" t="s">
        <v>3254</v>
      </c>
      <c r="D1075" s="27" t="s">
        <v>4383</v>
      </c>
      <c r="E1075" s="26" t="s">
        <v>4399</v>
      </c>
      <c r="F1075" s="35" t="s">
        <v>4522</v>
      </c>
      <c r="G1075" s="38" t="s">
        <v>4525</v>
      </c>
      <c r="H1075" s="36">
        <v>1230432080</v>
      </c>
      <c r="I1075" s="36">
        <v>300000000</v>
      </c>
      <c r="J1075" s="28" t="s">
        <v>4424</v>
      </c>
      <c r="K1075" s="28" t="s">
        <v>4425</v>
      </c>
      <c r="L1075" s="27" t="s">
        <v>3222</v>
      </c>
      <c r="M1075" s="27" t="s">
        <v>3223</v>
      </c>
      <c r="N1075" s="27" t="s">
        <v>3255</v>
      </c>
      <c r="O1075" s="27" t="s">
        <v>3225</v>
      </c>
      <c r="P1075" s="28" t="s">
        <v>3226</v>
      </c>
      <c r="Q1075" s="28" t="s">
        <v>3256</v>
      </c>
      <c r="R1075" s="28" t="s">
        <v>3229</v>
      </c>
      <c r="S1075" s="28">
        <v>220149</v>
      </c>
      <c r="T1075" s="28" t="s">
        <v>3229</v>
      </c>
      <c r="U1075" s="29" t="s">
        <v>3230</v>
      </c>
      <c r="V1075" s="29" t="s">
        <v>3257</v>
      </c>
      <c r="W1075" s="28">
        <v>19442</v>
      </c>
      <c r="X1075" s="30">
        <v>43049</v>
      </c>
      <c r="Y1075" s="28" t="s">
        <v>48</v>
      </c>
      <c r="Z1075" s="28">
        <v>4600007905</v>
      </c>
      <c r="AA1075" s="31">
        <f t="shared" si="20"/>
        <v>1</v>
      </c>
      <c r="AB1075" s="29" t="s">
        <v>3258</v>
      </c>
      <c r="AC1075" s="29" t="s">
        <v>425</v>
      </c>
      <c r="AD1075" s="29" t="s">
        <v>3259</v>
      </c>
      <c r="AE1075" s="27" t="s">
        <v>3222</v>
      </c>
      <c r="AF1075" s="28" t="s">
        <v>54</v>
      </c>
      <c r="AG1075" s="27" t="s">
        <v>453</v>
      </c>
    </row>
    <row r="1076" spans="1:33" s="32" customFormat="1" ht="76.5" x14ac:dyDescent="0.25">
      <c r="A1076" s="25" t="s">
        <v>3220</v>
      </c>
      <c r="B1076" s="26">
        <v>80111614</v>
      </c>
      <c r="C1076" s="27" t="s">
        <v>3235</v>
      </c>
      <c r="D1076" s="27" t="s">
        <v>4383</v>
      </c>
      <c r="E1076" s="26" t="s">
        <v>4399</v>
      </c>
      <c r="F1076" s="35" t="s">
        <v>4520</v>
      </c>
      <c r="G1076" s="38" t="s">
        <v>4525</v>
      </c>
      <c r="H1076" s="36">
        <v>94091029</v>
      </c>
      <c r="I1076" s="36">
        <v>94091029</v>
      </c>
      <c r="J1076" s="28" t="s">
        <v>4423</v>
      </c>
      <c r="K1076" s="28" t="s">
        <v>48</v>
      </c>
      <c r="L1076" s="27" t="s">
        <v>3260</v>
      </c>
      <c r="M1076" s="27" t="s">
        <v>3223</v>
      </c>
      <c r="N1076" s="27" t="s">
        <v>3261</v>
      </c>
      <c r="O1076" s="27" t="s">
        <v>3262</v>
      </c>
      <c r="P1076" s="28" t="s">
        <v>3263</v>
      </c>
      <c r="Q1076" s="28" t="s">
        <v>3264</v>
      </c>
      <c r="R1076" s="28" t="s">
        <v>3265</v>
      </c>
      <c r="S1076" s="28">
        <v>220148</v>
      </c>
      <c r="T1076" s="28" t="s">
        <v>3264</v>
      </c>
      <c r="U1076" s="29" t="s">
        <v>3266</v>
      </c>
      <c r="V1076" s="29" t="s">
        <v>3231</v>
      </c>
      <c r="W1076" s="28" t="s">
        <v>3231</v>
      </c>
      <c r="X1076" s="30"/>
      <c r="Y1076" s="28" t="s">
        <v>3231</v>
      </c>
      <c r="Z1076" s="28" t="s">
        <v>3231</v>
      </c>
      <c r="AA1076" s="31" t="str">
        <f t="shared" si="20"/>
        <v>Información incompleta</v>
      </c>
      <c r="AB1076" s="29" t="s">
        <v>3231</v>
      </c>
      <c r="AC1076" s="29" t="s">
        <v>378</v>
      </c>
      <c r="AD1076" s="29" t="s">
        <v>3236</v>
      </c>
      <c r="AE1076" s="27" t="s">
        <v>3237</v>
      </c>
      <c r="AF1076" s="28" t="s">
        <v>54</v>
      </c>
      <c r="AG1076" s="27" t="s">
        <v>453</v>
      </c>
    </row>
    <row r="1077" spans="1:33" s="32" customFormat="1" ht="76.5" x14ac:dyDescent="0.25">
      <c r="A1077" s="25" t="s">
        <v>3220</v>
      </c>
      <c r="B1077" s="26">
        <v>80111614</v>
      </c>
      <c r="C1077" s="27" t="s">
        <v>3235</v>
      </c>
      <c r="D1077" s="27" t="s">
        <v>4383</v>
      </c>
      <c r="E1077" s="26" t="s">
        <v>4412</v>
      </c>
      <c r="F1077" s="35" t="s">
        <v>4520</v>
      </c>
      <c r="G1077" s="38" t="s">
        <v>4525</v>
      </c>
      <c r="H1077" s="36">
        <v>94091029</v>
      </c>
      <c r="I1077" s="36">
        <v>56747969</v>
      </c>
      <c r="J1077" s="28" t="s">
        <v>4423</v>
      </c>
      <c r="K1077" s="28" t="s">
        <v>48</v>
      </c>
      <c r="L1077" s="27" t="s">
        <v>3260</v>
      </c>
      <c r="M1077" s="27" t="s">
        <v>3223</v>
      </c>
      <c r="N1077" s="27" t="s">
        <v>3261</v>
      </c>
      <c r="O1077" s="27" t="s">
        <v>3262</v>
      </c>
      <c r="P1077" s="28" t="s">
        <v>3263</v>
      </c>
      <c r="Q1077" s="28" t="s">
        <v>3267</v>
      </c>
      <c r="R1077" s="28" t="s">
        <v>3265</v>
      </c>
      <c r="S1077" s="28">
        <v>220148</v>
      </c>
      <c r="T1077" s="28" t="s">
        <v>3267</v>
      </c>
      <c r="U1077" s="29" t="s">
        <v>3268</v>
      </c>
      <c r="V1077" s="29" t="s">
        <v>3231</v>
      </c>
      <c r="W1077" s="28" t="s">
        <v>3231</v>
      </c>
      <c r="X1077" s="30"/>
      <c r="Y1077" s="28" t="s">
        <v>3231</v>
      </c>
      <c r="Z1077" s="28" t="s">
        <v>3231</v>
      </c>
      <c r="AA1077" s="31" t="str">
        <f t="shared" si="20"/>
        <v>Información incompleta</v>
      </c>
      <c r="AB1077" s="29" t="s">
        <v>3231</v>
      </c>
      <c r="AC1077" s="29" t="s">
        <v>378</v>
      </c>
      <c r="AD1077" s="29" t="s">
        <v>3236</v>
      </c>
      <c r="AE1077" s="27" t="s">
        <v>3237</v>
      </c>
      <c r="AF1077" s="28" t="s">
        <v>54</v>
      </c>
      <c r="AG1077" s="27" t="s">
        <v>453</v>
      </c>
    </row>
    <row r="1078" spans="1:33" s="32" customFormat="1" ht="76.5" x14ac:dyDescent="0.25">
      <c r="A1078" s="25" t="s">
        <v>3220</v>
      </c>
      <c r="B1078" s="26">
        <v>80141607</v>
      </c>
      <c r="C1078" s="27" t="s">
        <v>3244</v>
      </c>
      <c r="D1078" s="27" t="s">
        <v>4383</v>
      </c>
      <c r="E1078" s="26" t="s">
        <v>4412</v>
      </c>
      <c r="F1078" s="35" t="s">
        <v>4522</v>
      </c>
      <c r="G1078" s="38" t="s">
        <v>4525</v>
      </c>
      <c r="H1078" s="36">
        <v>60000000</v>
      </c>
      <c r="I1078" s="36">
        <v>60000000</v>
      </c>
      <c r="J1078" s="28" t="s">
        <v>4424</v>
      </c>
      <c r="K1078" s="28" t="s">
        <v>4425</v>
      </c>
      <c r="L1078" s="27" t="s">
        <v>3260</v>
      </c>
      <c r="M1078" s="27" t="s">
        <v>3223</v>
      </c>
      <c r="N1078" s="27" t="s">
        <v>3261</v>
      </c>
      <c r="O1078" s="27" t="s">
        <v>3262</v>
      </c>
      <c r="P1078" s="28" t="s">
        <v>3263</v>
      </c>
      <c r="Q1078" s="28" t="s">
        <v>3264</v>
      </c>
      <c r="R1078" s="28" t="s">
        <v>3265</v>
      </c>
      <c r="S1078" s="28">
        <v>220148</v>
      </c>
      <c r="T1078" s="28" t="s">
        <v>3264</v>
      </c>
      <c r="U1078" s="29" t="s">
        <v>3269</v>
      </c>
      <c r="V1078" s="29" t="s">
        <v>3245</v>
      </c>
      <c r="W1078" s="28">
        <v>16248</v>
      </c>
      <c r="X1078" s="30">
        <v>42767</v>
      </c>
      <c r="Y1078" s="28" t="s">
        <v>48</v>
      </c>
      <c r="Z1078" s="28">
        <v>4600006201</v>
      </c>
      <c r="AA1078" s="31">
        <f t="shared" si="20"/>
        <v>1</v>
      </c>
      <c r="AB1078" s="29" t="s">
        <v>3246</v>
      </c>
      <c r="AC1078" s="29" t="s">
        <v>425</v>
      </c>
      <c r="AD1078" s="29" t="s">
        <v>3270</v>
      </c>
      <c r="AE1078" s="27" t="s">
        <v>3271</v>
      </c>
      <c r="AF1078" s="28" t="s">
        <v>54</v>
      </c>
      <c r="AG1078" s="27" t="s">
        <v>453</v>
      </c>
    </row>
    <row r="1079" spans="1:33" s="32" customFormat="1" ht="76.5" x14ac:dyDescent="0.25">
      <c r="A1079" s="25" t="s">
        <v>3220</v>
      </c>
      <c r="B1079" s="26">
        <v>80141607</v>
      </c>
      <c r="C1079" s="27" t="s">
        <v>3244</v>
      </c>
      <c r="D1079" s="27" t="s">
        <v>4383</v>
      </c>
      <c r="E1079" s="26" t="s">
        <v>4400</v>
      </c>
      <c r="F1079" s="35" t="s">
        <v>4522</v>
      </c>
      <c r="G1079" s="38" t="s">
        <v>4525</v>
      </c>
      <c r="H1079" s="36">
        <v>60000000</v>
      </c>
      <c r="I1079" s="36">
        <v>20000000</v>
      </c>
      <c r="J1079" s="28" t="s">
        <v>4424</v>
      </c>
      <c r="K1079" s="28" t="s">
        <v>4425</v>
      </c>
      <c r="L1079" s="27" t="s">
        <v>3260</v>
      </c>
      <c r="M1079" s="27" t="s">
        <v>3223</v>
      </c>
      <c r="N1079" s="27" t="s">
        <v>3261</v>
      </c>
      <c r="O1079" s="27" t="s">
        <v>3262</v>
      </c>
      <c r="P1079" s="28" t="s">
        <v>3263</v>
      </c>
      <c r="Q1079" s="28" t="s">
        <v>3267</v>
      </c>
      <c r="R1079" s="28" t="s">
        <v>3265</v>
      </c>
      <c r="S1079" s="28">
        <v>220109</v>
      </c>
      <c r="T1079" s="28" t="s">
        <v>3267</v>
      </c>
      <c r="U1079" s="29" t="s">
        <v>3269</v>
      </c>
      <c r="V1079" s="29" t="s">
        <v>3245</v>
      </c>
      <c r="W1079" s="28">
        <v>16248</v>
      </c>
      <c r="X1079" s="30">
        <v>42767</v>
      </c>
      <c r="Y1079" s="28" t="s">
        <v>48</v>
      </c>
      <c r="Z1079" s="28">
        <v>4600006201</v>
      </c>
      <c r="AA1079" s="31">
        <f t="shared" si="20"/>
        <v>1</v>
      </c>
      <c r="AB1079" s="29" t="s">
        <v>3246</v>
      </c>
      <c r="AC1079" s="29" t="s">
        <v>425</v>
      </c>
      <c r="AD1079" s="29" t="s">
        <v>3272</v>
      </c>
      <c r="AE1079" s="27" t="s">
        <v>3271</v>
      </c>
      <c r="AF1079" s="28" t="s">
        <v>54</v>
      </c>
      <c r="AG1079" s="27" t="s">
        <v>453</v>
      </c>
    </row>
    <row r="1080" spans="1:33" s="32" customFormat="1" ht="63.75" x14ac:dyDescent="0.25">
      <c r="A1080" s="25" t="s">
        <v>3220</v>
      </c>
      <c r="B1080" s="26">
        <v>80141607</v>
      </c>
      <c r="C1080" s="27" t="s">
        <v>3273</v>
      </c>
      <c r="D1080" s="27" t="s">
        <v>4387</v>
      </c>
      <c r="E1080" s="26" t="s">
        <v>4398</v>
      </c>
      <c r="F1080" s="35" t="s">
        <v>4521</v>
      </c>
      <c r="G1080" s="38" t="s">
        <v>4525</v>
      </c>
      <c r="H1080" s="36">
        <v>50000000</v>
      </c>
      <c r="I1080" s="36">
        <v>0</v>
      </c>
      <c r="J1080" s="28" t="s">
        <v>4423</v>
      </c>
      <c r="K1080" s="28" t="s">
        <v>48</v>
      </c>
      <c r="L1080" s="27" t="s">
        <v>3260</v>
      </c>
      <c r="M1080" s="27" t="s">
        <v>3223</v>
      </c>
      <c r="N1080" s="27" t="s">
        <v>3261</v>
      </c>
      <c r="O1080" s="27" t="s">
        <v>3262</v>
      </c>
      <c r="P1080" s="28" t="s">
        <v>3263</v>
      </c>
      <c r="Q1080" s="28" t="s">
        <v>3267</v>
      </c>
      <c r="R1080" s="28" t="s">
        <v>3265</v>
      </c>
      <c r="S1080" s="28" t="s">
        <v>3274</v>
      </c>
      <c r="T1080" s="28" t="s">
        <v>3267</v>
      </c>
      <c r="U1080" s="29" t="s">
        <v>3269</v>
      </c>
      <c r="V1080" s="29" t="s">
        <v>3231</v>
      </c>
      <c r="W1080" s="28" t="s">
        <v>3231</v>
      </c>
      <c r="X1080" s="30"/>
      <c r="Y1080" s="28" t="s">
        <v>3231</v>
      </c>
      <c r="Z1080" s="28" t="s">
        <v>3231</v>
      </c>
      <c r="AA1080" s="31" t="str">
        <f t="shared" si="20"/>
        <v>Información incompleta</v>
      </c>
      <c r="AB1080" s="29" t="s">
        <v>3231</v>
      </c>
      <c r="AC1080" s="29" t="s">
        <v>378</v>
      </c>
      <c r="AD1080" s="29"/>
      <c r="AE1080" s="27" t="s">
        <v>3275</v>
      </c>
      <c r="AF1080" s="28" t="s">
        <v>54</v>
      </c>
      <c r="AG1080" s="27" t="s">
        <v>453</v>
      </c>
    </row>
    <row r="1081" spans="1:33" s="32" customFormat="1" ht="63.75" x14ac:dyDescent="0.25">
      <c r="A1081" s="25" t="s">
        <v>3220</v>
      </c>
      <c r="B1081" s="26">
        <v>80141607</v>
      </c>
      <c r="C1081" s="27" t="s">
        <v>3276</v>
      </c>
      <c r="D1081" s="27" t="s">
        <v>4388</v>
      </c>
      <c r="E1081" s="26" t="s">
        <v>4398</v>
      </c>
      <c r="F1081" s="35" t="s">
        <v>4522</v>
      </c>
      <c r="G1081" s="38" t="s">
        <v>4525</v>
      </c>
      <c r="H1081" s="36">
        <v>60000000</v>
      </c>
      <c r="I1081" s="36">
        <v>0</v>
      </c>
      <c r="J1081" s="28" t="s">
        <v>4423</v>
      </c>
      <c r="K1081" s="28" t="s">
        <v>48</v>
      </c>
      <c r="L1081" s="27" t="s">
        <v>3260</v>
      </c>
      <c r="M1081" s="27" t="s">
        <v>3223</v>
      </c>
      <c r="N1081" s="27" t="s">
        <v>3261</v>
      </c>
      <c r="O1081" s="27" t="s">
        <v>3262</v>
      </c>
      <c r="P1081" s="28" t="s">
        <v>3263</v>
      </c>
      <c r="Q1081" s="28" t="s">
        <v>3267</v>
      </c>
      <c r="R1081" s="28" t="s">
        <v>3265</v>
      </c>
      <c r="S1081" s="28">
        <v>220148</v>
      </c>
      <c r="T1081" s="28" t="s">
        <v>3267</v>
      </c>
      <c r="U1081" s="29" t="s">
        <v>3277</v>
      </c>
      <c r="V1081" s="29" t="s">
        <v>3231</v>
      </c>
      <c r="W1081" s="28" t="s">
        <v>3231</v>
      </c>
      <c r="X1081" s="30"/>
      <c r="Y1081" s="28" t="s">
        <v>3231</v>
      </c>
      <c r="Z1081" s="28" t="s">
        <v>3231</v>
      </c>
      <c r="AA1081" s="31" t="str">
        <f t="shared" si="20"/>
        <v>Información incompleta</v>
      </c>
      <c r="AB1081" s="29" t="s">
        <v>3231</v>
      </c>
      <c r="AC1081" s="29" t="s">
        <v>378</v>
      </c>
      <c r="AD1081" s="29" t="s">
        <v>3278</v>
      </c>
      <c r="AE1081" s="27" t="s">
        <v>3260</v>
      </c>
      <c r="AF1081" s="28" t="s">
        <v>54</v>
      </c>
      <c r="AG1081" s="27" t="s">
        <v>453</v>
      </c>
    </row>
    <row r="1082" spans="1:33" s="32" customFormat="1" ht="76.5" x14ac:dyDescent="0.25">
      <c r="A1082" s="25" t="s">
        <v>3220</v>
      </c>
      <c r="B1082" s="26">
        <v>80111504</v>
      </c>
      <c r="C1082" s="27" t="s">
        <v>3279</v>
      </c>
      <c r="D1082" s="27" t="s">
        <v>4383</v>
      </c>
      <c r="E1082" s="26" t="s">
        <v>4400</v>
      </c>
      <c r="F1082" s="35" t="s">
        <v>4522</v>
      </c>
      <c r="G1082" s="38" t="s">
        <v>4525</v>
      </c>
      <c r="H1082" s="36">
        <v>16598640</v>
      </c>
      <c r="I1082" s="36">
        <v>16598640</v>
      </c>
      <c r="J1082" s="28" t="s">
        <v>4423</v>
      </c>
      <c r="K1082" s="28" t="s">
        <v>48</v>
      </c>
      <c r="L1082" s="27" t="s">
        <v>3260</v>
      </c>
      <c r="M1082" s="27" t="s">
        <v>3223</v>
      </c>
      <c r="N1082" s="27" t="s">
        <v>3261</v>
      </c>
      <c r="O1082" s="27" t="s">
        <v>3262</v>
      </c>
      <c r="P1082" s="28" t="s">
        <v>3263</v>
      </c>
      <c r="Q1082" s="28" t="s">
        <v>3280</v>
      </c>
      <c r="R1082" s="28" t="s">
        <v>3281</v>
      </c>
      <c r="S1082" s="28" t="s">
        <v>3282</v>
      </c>
      <c r="T1082" s="28" t="s">
        <v>3283</v>
      </c>
      <c r="U1082" s="29" t="s">
        <v>3284</v>
      </c>
      <c r="V1082" s="29" t="s">
        <v>3231</v>
      </c>
      <c r="W1082" s="28" t="s">
        <v>3231</v>
      </c>
      <c r="X1082" s="30"/>
      <c r="Y1082" s="28" t="s">
        <v>3231</v>
      </c>
      <c r="Z1082" s="28" t="s">
        <v>3231</v>
      </c>
      <c r="AA1082" s="31" t="str">
        <f t="shared" si="20"/>
        <v>Información incompleta</v>
      </c>
      <c r="AB1082" s="29" t="s">
        <v>3231</v>
      </c>
      <c r="AC1082" s="29" t="s">
        <v>378</v>
      </c>
      <c r="AD1082" s="29" t="s">
        <v>3285</v>
      </c>
      <c r="AE1082" s="27" t="s">
        <v>3237</v>
      </c>
      <c r="AF1082" s="28" t="s">
        <v>54</v>
      </c>
      <c r="AG1082" s="27" t="s">
        <v>453</v>
      </c>
    </row>
    <row r="1083" spans="1:33" s="32" customFormat="1" ht="89.25" x14ac:dyDescent="0.25">
      <c r="A1083" s="25" t="s">
        <v>3220</v>
      </c>
      <c r="B1083" s="26">
        <v>81112200</v>
      </c>
      <c r="C1083" s="27" t="s">
        <v>3286</v>
      </c>
      <c r="D1083" s="27" t="s">
        <v>4388</v>
      </c>
      <c r="E1083" s="26" t="s">
        <v>4398</v>
      </c>
      <c r="F1083" s="35" t="s">
        <v>4522</v>
      </c>
      <c r="G1083" s="38" t="s">
        <v>4525</v>
      </c>
      <c r="H1083" s="36">
        <v>70000000</v>
      </c>
      <c r="I1083" s="36">
        <f>70000000-20000000</f>
        <v>50000000</v>
      </c>
      <c r="J1083" s="28" t="s">
        <v>4423</v>
      </c>
      <c r="K1083" s="28" t="s">
        <v>48</v>
      </c>
      <c r="L1083" s="27" t="s">
        <v>3260</v>
      </c>
      <c r="M1083" s="27" t="s">
        <v>3223</v>
      </c>
      <c r="N1083" s="27" t="s">
        <v>3261</v>
      </c>
      <c r="O1083" s="27" t="s">
        <v>3262</v>
      </c>
      <c r="P1083" s="28" t="s">
        <v>3263</v>
      </c>
      <c r="Q1083" s="28" t="s">
        <v>3280</v>
      </c>
      <c r="R1083" s="28" t="s">
        <v>3281</v>
      </c>
      <c r="S1083" s="28" t="s">
        <v>3282</v>
      </c>
      <c r="T1083" s="28" t="s">
        <v>3283</v>
      </c>
      <c r="U1083" s="29" t="s">
        <v>3284</v>
      </c>
      <c r="V1083" s="29" t="s">
        <v>3231</v>
      </c>
      <c r="W1083" s="28" t="s">
        <v>3231</v>
      </c>
      <c r="X1083" s="30"/>
      <c r="Y1083" s="28" t="s">
        <v>3231</v>
      </c>
      <c r="Z1083" s="28" t="s">
        <v>3231</v>
      </c>
      <c r="AA1083" s="31" t="str">
        <f t="shared" si="20"/>
        <v>Información incompleta</v>
      </c>
      <c r="AB1083" s="29" t="s">
        <v>3231</v>
      </c>
      <c r="AC1083" s="29" t="s">
        <v>378</v>
      </c>
      <c r="AD1083" s="29" t="s">
        <v>3287</v>
      </c>
      <c r="AE1083" s="27" t="s">
        <v>3288</v>
      </c>
      <c r="AF1083" s="28" t="s">
        <v>54</v>
      </c>
      <c r="AG1083" s="27" t="s">
        <v>453</v>
      </c>
    </row>
    <row r="1084" spans="1:33" s="32" customFormat="1" ht="51" x14ac:dyDescent="0.25">
      <c r="A1084" s="25" t="s">
        <v>3220</v>
      </c>
      <c r="B1084" s="26">
        <v>80111614</v>
      </c>
      <c r="C1084" s="27" t="s">
        <v>3289</v>
      </c>
      <c r="D1084" s="27" t="s">
        <v>4388</v>
      </c>
      <c r="E1084" s="26" t="s">
        <v>4405</v>
      </c>
      <c r="F1084" s="35" t="s">
        <v>4522</v>
      </c>
      <c r="G1084" s="38" t="s">
        <v>4525</v>
      </c>
      <c r="H1084" s="36">
        <v>677802720</v>
      </c>
      <c r="I1084" s="36">
        <v>687802720</v>
      </c>
      <c r="J1084" s="28" t="s">
        <v>4423</v>
      </c>
      <c r="K1084" s="28" t="s">
        <v>48</v>
      </c>
      <c r="L1084" s="27" t="s">
        <v>3260</v>
      </c>
      <c r="M1084" s="27" t="s">
        <v>3223</v>
      </c>
      <c r="N1084" s="27" t="s">
        <v>3261</v>
      </c>
      <c r="O1084" s="27" t="s">
        <v>3262</v>
      </c>
      <c r="P1084" s="28" t="s">
        <v>3263</v>
      </c>
      <c r="Q1084" s="28" t="s">
        <v>3280</v>
      </c>
      <c r="R1084" s="28" t="s">
        <v>3281</v>
      </c>
      <c r="S1084" s="28" t="s">
        <v>3282</v>
      </c>
      <c r="T1084" s="28" t="s">
        <v>3283</v>
      </c>
      <c r="U1084" s="29" t="s">
        <v>3284</v>
      </c>
      <c r="V1084" s="29" t="s">
        <v>3231</v>
      </c>
      <c r="W1084" s="28" t="s">
        <v>3231</v>
      </c>
      <c r="X1084" s="30"/>
      <c r="Y1084" s="28" t="s">
        <v>3231</v>
      </c>
      <c r="Z1084" s="28" t="s">
        <v>3231</v>
      </c>
      <c r="AA1084" s="31" t="str">
        <f t="shared" si="20"/>
        <v>Información incompleta</v>
      </c>
      <c r="AB1084" s="29" t="s">
        <v>3231</v>
      </c>
      <c r="AC1084" s="29" t="s">
        <v>378</v>
      </c>
      <c r="AD1084" s="29" t="s">
        <v>3278</v>
      </c>
      <c r="AE1084" s="27" t="s">
        <v>3260</v>
      </c>
      <c r="AF1084" s="28" t="s">
        <v>54</v>
      </c>
      <c r="AG1084" s="27" t="s">
        <v>453</v>
      </c>
    </row>
    <row r="1085" spans="1:33" s="32" customFormat="1" ht="76.5" x14ac:dyDescent="0.25">
      <c r="A1085" s="25" t="s">
        <v>3220</v>
      </c>
      <c r="B1085" s="26">
        <v>80141607</v>
      </c>
      <c r="C1085" s="27" t="s">
        <v>3244</v>
      </c>
      <c r="D1085" s="27" t="s">
        <v>4383</v>
      </c>
      <c r="E1085" s="26" t="s">
        <v>4398</v>
      </c>
      <c r="F1085" s="35" t="s">
        <v>4522</v>
      </c>
      <c r="G1085" s="38" t="s">
        <v>4525</v>
      </c>
      <c r="H1085" s="36">
        <v>9000000</v>
      </c>
      <c r="I1085" s="36">
        <v>9000000</v>
      </c>
      <c r="J1085" s="28" t="s">
        <v>4423</v>
      </c>
      <c r="K1085" s="28" t="s">
        <v>48</v>
      </c>
      <c r="L1085" s="27" t="s">
        <v>3260</v>
      </c>
      <c r="M1085" s="27" t="s">
        <v>3223</v>
      </c>
      <c r="N1085" s="27" t="s">
        <v>3261</v>
      </c>
      <c r="O1085" s="27" t="s">
        <v>3262</v>
      </c>
      <c r="P1085" s="28" t="s">
        <v>3263</v>
      </c>
      <c r="Q1085" s="28" t="s">
        <v>3280</v>
      </c>
      <c r="R1085" s="28" t="s">
        <v>3281</v>
      </c>
      <c r="S1085" s="28" t="s">
        <v>3282</v>
      </c>
      <c r="T1085" s="28" t="s">
        <v>3283</v>
      </c>
      <c r="U1085" s="29" t="s">
        <v>3284</v>
      </c>
      <c r="V1085" s="29" t="s">
        <v>3231</v>
      </c>
      <c r="W1085" s="28" t="s">
        <v>3231</v>
      </c>
      <c r="X1085" s="30"/>
      <c r="Y1085" s="28" t="s">
        <v>3231</v>
      </c>
      <c r="Z1085" s="28" t="s">
        <v>3231</v>
      </c>
      <c r="AA1085" s="31" t="str">
        <f t="shared" si="20"/>
        <v>Información incompleta</v>
      </c>
      <c r="AB1085" s="29" t="s">
        <v>3231</v>
      </c>
      <c r="AC1085" s="29" t="s">
        <v>378</v>
      </c>
      <c r="AD1085" s="29" t="s">
        <v>3290</v>
      </c>
      <c r="AE1085" s="27" t="s">
        <v>3291</v>
      </c>
      <c r="AF1085" s="28" t="s">
        <v>54</v>
      </c>
      <c r="AG1085" s="27" t="s">
        <v>453</v>
      </c>
    </row>
    <row r="1086" spans="1:33" s="32" customFormat="1" ht="76.5" x14ac:dyDescent="0.25">
      <c r="A1086" s="25" t="s">
        <v>3220</v>
      </c>
      <c r="B1086" s="26">
        <v>80111504</v>
      </c>
      <c r="C1086" s="27" t="s">
        <v>3292</v>
      </c>
      <c r="D1086" s="27" t="s">
        <v>4389</v>
      </c>
      <c r="E1086" s="26" t="s">
        <v>4399</v>
      </c>
      <c r="F1086" s="35" t="s">
        <v>4522</v>
      </c>
      <c r="G1086" s="38" t="s">
        <v>4525</v>
      </c>
      <c r="H1086" s="36">
        <v>16598640</v>
      </c>
      <c r="I1086" s="36">
        <v>16598640</v>
      </c>
      <c r="J1086" s="28" t="s">
        <v>4423</v>
      </c>
      <c r="K1086" s="28" t="s">
        <v>48</v>
      </c>
      <c r="L1086" s="27" t="s">
        <v>3260</v>
      </c>
      <c r="M1086" s="27" t="s">
        <v>3223</v>
      </c>
      <c r="N1086" s="27" t="s">
        <v>3261</v>
      </c>
      <c r="O1086" s="27" t="s">
        <v>3262</v>
      </c>
      <c r="P1086" s="28" t="s">
        <v>3263</v>
      </c>
      <c r="Q1086" s="28" t="s">
        <v>3280</v>
      </c>
      <c r="R1086" s="28" t="s">
        <v>3281</v>
      </c>
      <c r="S1086" s="28" t="s">
        <v>3282</v>
      </c>
      <c r="T1086" s="28" t="s">
        <v>3283</v>
      </c>
      <c r="U1086" s="29" t="s">
        <v>3284</v>
      </c>
      <c r="V1086" s="29" t="s">
        <v>3231</v>
      </c>
      <c r="W1086" s="28" t="s">
        <v>3231</v>
      </c>
      <c r="X1086" s="30"/>
      <c r="Y1086" s="28" t="s">
        <v>3231</v>
      </c>
      <c r="Z1086" s="28" t="s">
        <v>3231</v>
      </c>
      <c r="AA1086" s="31" t="str">
        <f t="shared" si="20"/>
        <v>Información incompleta</v>
      </c>
      <c r="AB1086" s="29" t="s">
        <v>3231</v>
      </c>
      <c r="AC1086" s="29" t="s">
        <v>378</v>
      </c>
      <c r="AD1086" s="29" t="s">
        <v>3285</v>
      </c>
      <c r="AE1086" s="27" t="s">
        <v>3293</v>
      </c>
      <c r="AF1086" s="28" t="s">
        <v>54</v>
      </c>
      <c r="AG1086" s="27" t="s">
        <v>453</v>
      </c>
    </row>
    <row r="1087" spans="1:33" s="32" customFormat="1" ht="102" x14ac:dyDescent="0.25">
      <c r="A1087" s="25" t="s">
        <v>3220</v>
      </c>
      <c r="B1087" s="26">
        <v>93142101</v>
      </c>
      <c r="C1087" s="27" t="s">
        <v>3294</v>
      </c>
      <c r="D1087" s="27" t="s">
        <v>4383</v>
      </c>
      <c r="E1087" s="26" t="s">
        <v>4397</v>
      </c>
      <c r="F1087" s="35" t="s">
        <v>4522</v>
      </c>
      <c r="G1087" s="38" t="s">
        <v>4525</v>
      </c>
      <c r="H1087" s="36">
        <v>1004749972</v>
      </c>
      <c r="I1087" s="36">
        <v>302000000</v>
      </c>
      <c r="J1087" s="28" t="s">
        <v>4424</v>
      </c>
      <c r="K1087" s="28" t="s">
        <v>4425</v>
      </c>
      <c r="L1087" s="27" t="s">
        <v>3260</v>
      </c>
      <c r="M1087" s="27" t="s">
        <v>3223</v>
      </c>
      <c r="N1087" s="27" t="s">
        <v>3261</v>
      </c>
      <c r="O1087" s="27" t="s">
        <v>3262</v>
      </c>
      <c r="P1087" s="28" t="s">
        <v>3263</v>
      </c>
      <c r="Q1087" s="28" t="s">
        <v>3295</v>
      </c>
      <c r="R1087" s="28" t="s">
        <v>3296</v>
      </c>
      <c r="S1087" s="28">
        <v>220163</v>
      </c>
      <c r="T1087" s="28" t="s">
        <v>3295</v>
      </c>
      <c r="U1087" s="29" t="s">
        <v>3297</v>
      </c>
      <c r="V1087" s="29">
        <v>7398</v>
      </c>
      <c r="W1087" s="28">
        <v>17771</v>
      </c>
      <c r="X1087" s="30">
        <v>42983</v>
      </c>
      <c r="Y1087" s="28">
        <v>2017010324161</v>
      </c>
      <c r="Z1087" s="28" t="s">
        <v>3298</v>
      </c>
      <c r="AA1087" s="31">
        <f t="shared" si="20"/>
        <v>1</v>
      </c>
      <c r="AB1087" s="29" t="s">
        <v>3299</v>
      </c>
      <c r="AC1087" s="29" t="s">
        <v>425</v>
      </c>
      <c r="AD1087" s="29" t="s">
        <v>3300</v>
      </c>
      <c r="AE1087" s="27" t="s">
        <v>3301</v>
      </c>
      <c r="AF1087" s="28" t="s">
        <v>54</v>
      </c>
      <c r="AG1087" s="27" t="s">
        <v>453</v>
      </c>
    </row>
    <row r="1088" spans="1:33" s="32" customFormat="1" ht="76.5" x14ac:dyDescent="0.25">
      <c r="A1088" s="25" t="s">
        <v>3220</v>
      </c>
      <c r="B1088" s="26">
        <v>80111504</v>
      </c>
      <c r="C1088" s="27" t="s">
        <v>3302</v>
      </c>
      <c r="D1088" s="27" t="s">
        <v>4384</v>
      </c>
      <c r="E1088" s="26" t="s">
        <v>4399</v>
      </c>
      <c r="F1088" s="35" t="s">
        <v>4522</v>
      </c>
      <c r="G1088" s="38" t="s">
        <v>4525</v>
      </c>
      <c r="H1088" s="36">
        <v>23624843</v>
      </c>
      <c r="I1088" s="36">
        <v>23624843</v>
      </c>
      <c r="J1088" s="28" t="s">
        <v>4423</v>
      </c>
      <c r="K1088" s="28" t="s">
        <v>48</v>
      </c>
      <c r="L1088" s="27" t="s">
        <v>3303</v>
      </c>
      <c r="M1088" s="27" t="s">
        <v>3223</v>
      </c>
      <c r="N1088" s="27">
        <v>3839140</v>
      </c>
      <c r="O1088" s="27" t="s">
        <v>3304</v>
      </c>
      <c r="P1088" s="28" t="s">
        <v>3305</v>
      </c>
      <c r="Q1088" s="28" t="s">
        <v>3306</v>
      </c>
      <c r="R1088" s="28" t="s">
        <v>3307</v>
      </c>
      <c r="S1088" s="28">
        <v>220130</v>
      </c>
      <c r="T1088" s="28" t="s">
        <v>3306</v>
      </c>
      <c r="U1088" s="29" t="s">
        <v>3308</v>
      </c>
      <c r="V1088" s="29" t="s">
        <v>3231</v>
      </c>
      <c r="W1088" s="28" t="s">
        <v>3231</v>
      </c>
      <c r="X1088" s="30"/>
      <c r="Y1088" s="28" t="s">
        <v>3231</v>
      </c>
      <c r="Z1088" s="28" t="s">
        <v>3231</v>
      </c>
      <c r="AA1088" s="31" t="str">
        <f t="shared" si="20"/>
        <v>Información incompleta</v>
      </c>
      <c r="AB1088" s="29" t="s">
        <v>3231</v>
      </c>
      <c r="AC1088" s="29" t="s">
        <v>378</v>
      </c>
      <c r="AD1088" s="29"/>
      <c r="AE1088" s="27" t="s">
        <v>3309</v>
      </c>
      <c r="AF1088" s="28" t="s">
        <v>54</v>
      </c>
      <c r="AG1088" s="27" t="s">
        <v>453</v>
      </c>
    </row>
    <row r="1089" spans="1:33" s="32" customFormat="1" ht="76.5" x14ac:dyDescent="0.25">
      <c r="A1089" s="25" t="s">
        <v>3220</v>
      </c>
      <c r="B1089" s="26">
        <v>80111614</v>
      </c>
      <c r="C1089" s="27" t="s">
        <v>3235</v>
      </c>
      <c r="D1089" s="27" t="s">
        <v>4383</v>
      </c>
      <c r="E1089" s="26" t="s">
        <v>4401</v>
      </c>
      <c r="F1089" s="35" t="s">
        <v>4520</v>
      </c>
      <c r="G1089" s="38" t="s">
        <v>4525</v>
      </c>
      <c r="H1089" s="36">
        <v>267934173</v>
      </c>
      <c r="I1089" s="36">
        <v>267934173</v>
      </c>
      <c r="J1089" s="28" t="s">
        <v>4423</v>
      </c>
      <c r="K1089" s="28" t="s">
        <v>48</v>
      </c>
      <c r="L1089" s="27" t="s">
        <v>3303</v>
      </c>
      <c r="M1089" s="27" t="s">
        <v>3223</v>
      </c>
      <c r="N1089" s="27">
        <v>3839140</v>
      </c>
      <c r="O1089" s="27" t="s">
        <v>3304</v>
      </c>
      <c r="P1089" s="28" t="s">
        <v>3305</v>
      </c>
      <c r="Q1089" s="28" t="s">
        <v>3306</v>
      </c>
      <c r="R1089" s="28" t="s">
        <v>3307</v>
      </c>
      <c r="S1089" s="28">
        <v>220130</v>
      </c>
      <c r="T1089" s="28" t="s">
        <v>3306</v>
      </c>
      <c r="U1089" s="29" t="s">
        <v>3308</v>
      </c>
      <c r="V1089" s="29" t="s">
        <v>3231</v>
      </c>
      <c r="W1089" s="28" t="s">
        <v>3231</v>
      </c>
      <c r="X1089" s="30"/>
      <c r="Y1089" s="28" t="s">
        <v>3231</v>
      </c>
      <c r="Z1089" s="28" t="s">
        <v>3231</v>
      </c>
      <c r="AA1089" s="31" t="str">
        <f t="shared" si="20"/>
        <v>Información incompleta</v>
      </c>
      <c r="AB1089" s="29" t="s">
        <v>3231</v>
      </c>
      <c r="AC1089" s="29" t="s">
        <v>378</v>
      </c>
      <c r="AD1089" s="29"/>
      <c r="AE1089" s="27" t="s">
        <v>3309</v>
      </c>
      <c r="AF1089" s="28" t="s">
        <v>54</v>
      </c>
      <c r="AG1089" s="27" t="s">
        <v>453</v>
      </c>
    </row>
    <row r="1090" spans="1:33" s="32" customFormat="1" ht="63.75" x14ac:dyDescent="0.25">
      <c r="A1090" s="25" t="s">
        <v>3220</v>
      </c>
      <c r="B1090" s="26">
        <v>80101504</v>
      </c>
      <c r="C1090" s="27" t="s">
        <v>3310</v>
      </c>
      <c r="D1090" s="27" t="s">
        <v>4383</v>
      </c>
      <c r="E1090" s="26" t="s">
        <v>4406</v>
      </c>
      <c r="F1090" s="35" t="s">
        <v>4522</v>
      </c>
      <c r="G1090" s="38" t="s">
        <v>4525</v>
      </c>
      <c r="H1090" s="36">
        <v>1689100798</v>
      </c>
      <c r="I1090" s="36">
        <v>1041877278</v>
      </c>
      <c r="J1090" s="28" t="s">
        <v>4424</v>
      </c>
      <c r="K1090" s="28" t="s">
        <v>4425</v>
      </c>
      <c r="L1090" s="27" t="s">
        <v>3303</v>
      </c>
      <c r="M1090" s="27" t="s">
        <v>3223</v>
      </c>
      <c r="N1090" s="27">
        <v>3839140</v>
      </c>
      <c r="O1090" s="27" t="s">
        <v>3304</v>
      </c>
      <c r="P1090" s="28" t="s">
        <v>3305</v>
      </c>
      <c r="Q1090" s="28" t="s">
        <v>3306</v>
      </c>
      <c r="R1090" s="28" t="s">
        <v>3307</v>
      </c>
      <c r="S1090" s="28">
        <v>220130</v>
      </c>
      <c r="T1090" s="28" t="s">
        <v>3306</v>
      </c>
      <c r="U1090" s="29" t="s">
        <v>3308</v>
      </c>
      <c r="V1090" s="29" t="s">
        <v>3311</v>
      </c>
      <c r="W1090" s="28">
        <v>19604</v>
      </c>
      <c r="X1090" s="30">
        <v>43049</v>
      </c>
      <c r="Y1090" s="28" t="s">
        <v>48</v>
      </c>
      <c r="Z1090" s="28">
        <v>4600007904</v>
      </c>
      <c r="AA1090" s="31">
        <f t="shared" si="20"/>
        <v>1</v>
      </c>
      <c r="AB1090" s="29" t="s">
        <v>3258</v>
      </c>
      <c r="AC1090" s="29" t="s">
        <v>425</v>
      </c>
      <c r="AD1090" s="29" t="s">
        <v>3312</v>
      </c>
      <c r="AE1090" s="27" t="s">
        <v>3313</v>
      </c>
      <c r="AF1090" s="28" t="s">
        <v>54</v>
      </c>
      <c r="AG1090" s="27" t="s">
        <v>453</v>
      </c>
    </row>
    <row r="1091" spans="1:33" s="32" customFormat="1" ht="76.5" x14ac:dyDescent="0.25">
      <c r="A1091" s="25" t="s">
        <v>3220</v>
      </c>
      <c r="B1091" s="26">
        <v>80101504</v>
      </c>
      <c r="C1091" s="27" t="s">
        <v>3314</v>
      </c>
      <c r="D1091" s="27" t="s">
        <v>4384</v>
      </c>
      <c r="E1091" s="26" t="s">
        <v>4405</v>
      </c>
      <c r="F1091" s="26" t="s">
        <v>4523</v>
      </c>
      <c r="G1091" s="38" t="s">
        <v>4525</v>
      </c>
      <c r="H1091" s="36">
        <v>626563706</v>
      </c>
      <c r="I1091" s="36">
        <v>626563706</v>
      </c>
      <c r="J1091" s="28" t="s">
        <v>4423</v>
      </c>
      <c r="K1091" s="28" t="s">
        <v>48</v>
      </c>
      <c r="L1091" s="27" t="s">
        <v>3303</v>
      </c>
      <c r="M1091" s="27" t="s">
        <v>3223</v>
      </c>
      <c r="N1091" s="27">
        <v>3839140</v>
      </c>
      <c r="O1091" s="27" t="s">
        <v>3304</v>
      </c>
      <c r="P1091" s="28" t="s">
        <v>3305</v>
      </c>
      <c r="Q1091" s="28" t="s">
        <v>3306</v>
      </c>
      <c r="R1091" s="28" t="s">
        <v>3307</v>
      </c>
      <c r="S1091" s="28">
        <v>220130</v>
      </c>
      <c r="T1091" s="28" t="s">
        <v>3306</v>
      </c>
      <c r="U1091" s="29" t="s">
        <v>3308</v>
      </c>
      <c r="V1091" s="29" t="s">
        <v>3231</v>
      </c>
      <c r="W1091" s="28" t="s">
        <v>3231</v>
      </c>
      <c r="X1091" s="30"/>
      <c r="Y1091" s="28" t="s">
        <v>3231</v>
      </c>
      <c r="Z1091" s="28" t="s">
        <v>3231</v>
      </c>
      <c r="AA1091" s="31" t="str">
        <f t="shared" si="20"/>
        <v>Información incompleta</v>
      </c>
      <c r="AB1091" s="29" t="s">
        <v>3231</v>
      </c>
      <c r="AC1091" s="29" t="s">
        <v>378</v>
      </c>
      <c r="AD1091" s="29"/>
      <c r="AE1091" s="27" t="s">
        <v>3303</v>
      </c>
      <c r="AF1091" s="28" t="s">
        <v>54</v>
      </c>
      <c r="AG1091" s="27" t="s">
        <v>453</v>
      </c>
    </row>
    <row r="1092" spans="1:33" s="32" customFormat="1" ht="76.5" x14ac:dyDescent="0.25">
      <c r="A1092" s="25" t="s">
        <v>3220</v>
      </c>
      <c r="B1092" s="26">
        <v>20102301</v>
      </c>
      <c r="C1092" s="27" t="s">
        <v>3315</v>
      </c>
      <c r="D1092" s="27" t="s">
        <v>4383</v>
      </c>
      <c r="E1092" s="26" t="s">
        <v>4409</v>
      </c>
      <c r="F1092" s="26" t="s">
        <v>4447</v>
      </c>
      <c r="G1092" s="38" t="s">
        <v>4525</v>
      </c>
      <c r="H1092" s="36">
        <v>100000000</v>
      </c>
      <c r="I1092" s="36">
        <v>100000000</v>
      </c>
      <c r="J1092" s="28" t="s">
        <v>4423</v>
      </c>
      <c r="K1092" s="28" t="s">
        <v>48</v>
      </c>
      <c r="L1092" s="27" t="s">
        <v>3303</v>
      </c>
      <c r="M1092" s="27" t="s">
        <v>3223</v>
      </c>
      <c r="N1092" s="27">
        <v>3839140</v>
      </c>
      <c r="O1092" s="27" t="s">
        <v>3304</v>
      </c>
      <c r="P1092" s="28" t="s">
        <v>3226</v>
      </c>
      <c r="Q1092" s="28" t="s">
        <v>3316</v>
      </c>
      <c r="R1092" s="28" t="s">
        <v>3317</v>
      </c>
      <c r="S1092" s="28" t="s">
        <v>3318</v>
      </c>
      <c r="T1092" s="28" t="s">
        <v>3316</v>
      </c>
      <c r="U1092" s="29" t="s">
        <v>3319</v>
      </c>
      <c r="V1092" s="29" t="s">
        <v>3231</v>
      </c>
      <c r="W1092" s="28" t="s">
        <v>3231</v>
      </c>
      <c r="X1092" s="30"/>
      <c r="Y1092" s="28" t="s">
        <v>3231</v>
      </c>
      <c r="Z1092" s="28" t="s">
        <v>3231</v>
      </c>
      <c r="AA1092" s="31" t="str">
        <f t="shared" si="20"/>
        <v>Información incompleta</v>
      </c>
      <c r="AB1092" s="29" t="s">
        <v>3231</v>
      </c>
      <c r="AC1092" s="29" t="s">
        <v>378</v>
      </c>
      <c r="AD1092" s="29"/>
      <c r="AE1092" s="27" t="s">
        <v>3313</v>
      </c>
      <c r="AF1092" s="28" t="s">
        <v>54</v>
      </c>
      <c r="AG1092" s="27" t="s">
        <v>453</v>
      </c>
    </row>
    <row r="1093" spans="1:33" s="32" customFormat="1" ht="63.75" x14ac:dyDescent="0.25">
      <c r="A1093" s="25" t="s">
        <v>3220</v>
      </c>
      <c r="B1093" s="26">
        <v>81112500</v>
      </c>
      <c r="C1093" s="27" t="s">
        <v>3320</v>
      </c>
      <c r="D1093" s="27" t="s">
        <v>4392</v>
      </c>
      <c r="E1093" s="26" t="s">
        <v>4400</v>
      </c>
      <c r="F1093" s="35" t="s">
        <v>4522</v>
      </c>
      <c r="G1093" s="38" t="s">
        <v>4525</v>
      </c>
      <c r="H1093" s="36">
        <v>20000000</v>
      </c>
      <c r="I1093" s="36">
        <v>20000000</v>
      </c>
      <c r="J1093" s="28" t="s">
        <v>4423</v>
      </c>
      <c r="K1093" s="28" t="s">
        <v>48</v>
      </c>
      <c r="L1093" s="27" t="s">
        <v>3303</v>
      </c>
      <c r="M1093" s="27" t="s">
        <v>3223</v>
      </c>
      <c r="N1093" s="27">
        <v>3839140</v>
      </c>
      <c r="O1093" s="27" t="s">
        <v>3304</v>
      </c>
      <c r="P1093" s="28" t="s">
        <v>3305</v>
      </c>
      <c r="Q1093" s="28" t="s">
        <v>3306</v>
      </c>
      <c r="R1093" s="28" t="s">
        <v>3307</v>
      </c>
      <c r="S1093" s="28">
        <v>220130</v>
      </c>
      <c r="T1093" s="28" t="s">
        <v>3306</v>
      </c>
      <c r="U1093" s="29" t="s">
        <v>3308</v>
      </c>
      <c r="V1093" s="29" t="s">
        <v>3231</v>
      </c>
      <c r="W1093" s="28" t="s">
        <v>3231</v>
      </c>
      <c r="X1093" s="30"/>
      <c r="Y1093" s="28" t="s">
        <v>3231</v>
      </c>
      <c r="Z1093" s="28" t="s">
        <v>3231</v>
      </c>
      <c r="AA1093" s="31" t="str">
        <f t="shared" si="20"/>
        <v>Información incompleta</v>
      </c>
      <c r="AB1093" s="29" t="s">
        <v>3231</v>
      </c>
      <c r="AC1093" s="29" t="s">
        <v>378</v>
      </c>
      <c r="AD1093" s="29"/>
      <c r="AE1093" s="27" t="s">
        <v>3303</v>
      </c>
      <c r="AF1093" s="28" t="s">
        <v>54</v>
      </c>
      <c r="AG1093" s="27" t="s">
        <v>453</v>
      </c>
    </row>
    <row r="1094" spans="1:33" s="32" customFormat="1" ht="63.75" x14ac:dyDescent="0.25">
      <c r="A1094" s="25" t="s">
        <v>3220</v>
      </c>
      <c r="B1094" s="26">
        <v>78111502</v>
      </c>
      <c r="C1094" s="27" t="s">
        <v>3321</v>
      </c>
      <c r="D1094" s="27" t="s">
        <v>4389</v>
      </c>
      <c r="E1094" s="26" t="s">
        <v>4406</v>
      </c>
      <c r="F1094" s="35" t="s">
        <v>4522</v>
      </c>
      <c r="G1094" s="38" t="s">
        <v>4525</v>
      </c>
      <c r="H1094" s="36">
        <v>20000000</v>
      </c>
      <c r="I1094" s="36">
        <v>20000000</v>
      </c>
      <c r="J1094" s="28" t="s">
        <v>4423</v>
      </c>
      <c r="K1094" s="28" t="s">
        <v>48</v>
      </c>
      <c r="L1094" s="27" t="s">
        <v>3303</v>
      </c>
      <c r="M1094" s="27" t="s">
        <v>3223</v>
      </c>
      <c r="N1094" s="27">
        <v>3839140</v>
      </c>
      <c r="O1094" s="27" t="s">
        <v>3304</v>
      </c>
      <c r="P1094" s="28" t="s">
        <v>3305</v>
      </c>
      <c r="Q1094" s="28" t="s">
        <v>3306</v>
      </c>
      <c r="R1094" s="28" t="s">
        <v>3307</v>
      </c>
      <c r="S1094" s="28">
        <v>220130</v>
      </c>
      <c r="T1094" s="28" t="s">
        <v>3306</v>
      </c>
      <c r="U1094" s="29" t="s">
        <v>3308</v>
      </c>
      <c r="V1094" s="29" t="s">
        <v>3231</v>
      </c>
      <c r="W1094" s="28" t="s">
        <v>3231</v>
      </c>
      <c r="X1094" s="30"/>
      <c r="Y1094" s="28" t="s">
        <v>3231</v>
      </c>
      <c r="Z1094" s="28" t="s">
        <v>3231</v>
      </c>
      <c r="AA1094" s="31" t="str">
        <f t="shared" si="20"/>
        <v>Información incompleta</v>
      </c>
      <c r="AB1094" s="29" t="s">
        <v>3231</v>
      </c>
      <c r="AC1094" s="29" t="s">
        <v>378</v>
      </c>
      <c r="AD1094" s="29"/>
      <c r="AE1094" s="27" t="s">
        <v>3322</v>
      </c>
      <c r="AF1094" s="28" t="s">
        <v>908</v>
      </c>
      <c r="AG1094" s="27" t="s">
        <v>453</v>
      </c>
    </row>
    <row r="1095" spans="1:33" s="32" customFormat="1" ht="76.5" x14ac:dyDescent="0.25">
      <c r="A1095" s="25" t="s">
        <v>3220</v>
      </c>
      <c r="B1095" s="26">
        <v>80101504</v>
      </c>
      <c r="C1095" s="27" t="s">
        <v>3323</v>
      </c>
      <c r="D1095" s="27" t="s">
        <v>4383</v>
      </c>
      <c r="E1095" s="26" t="s">
        <v>4398</v>
      </c>
      <c r="F1095" s="26" t="s">
        <v>4523</v>
      </c>
      <c r="G1095" s="38" t="s">
        <v>4525</v>
      </c>
      <c r="H1095" s="36">
        <v>353727909</v>
      </c>
      <c r="I1095" s="36">
        <v>353727909</v>
      </c>
      <c r="J1095" s="28" t="s">
        <v>4423</v>
      </c>
      <c r="K1095" s="28" t="s">
        <v>48</v>
      </c>
      <c r="L1095" s="27" t="s">
        <v>3303</v>
      </c>
      <c r="M1095" s="27" t="s">
        <v>3223</v>
      </c>
      <c r="N1095" s="27">
        <v>3839140</v>
      </c>
      <c r="O1095" s="27" t="s">
        <v>3304</v>
      </c>
      <c r="P1095" s="28" t="s">
        <v>3226</v>
      </c>
      <c r="Q1095" s="28" t="s">
        <v>3316</v>
      </c>
      <c r="R1095" s="28" t="s">
        <v>3317</v>
      </c>
      <c r="S1095" s="28" t="s">
        <v>3318</v>
      </c>
      <c r="T1095" s="28" t="s">
        <v>3316</v>
      </c>
      <c r="U1095" s="29" t="s">
        <v>3319</v>
      </c>
      <c r="V1095" s="29" t="s">
        <v>3231</v>
      </c>
      <c r="W1095" s="28" t="s">
        <v>3231</v>
      </c>
      <c r="X1095" s="30"/>
      <c r="Y1095" s="28" t="s">
        <v>3231</v>
      </c>
      <c r="Z1095" s="28" t="s">
        <v>3231</v>
      </c>
      <c r="AA1095" s="31" t="str">
        <f t="shared" si="20"/>
        <v>Información incompleta</v>
      </c>
      <c r="AB1095" s="29" t="s">
        <v>3231</v>
      </c>
      <c r="AC1095" s="29" t="s">
        <v>378</v>
      </c>
      <c r="AD1095" s="29"/>
      <c r="AE1095" s="27" t="s">
        <v>3313</v>
      </c>
      <c r="AF1095" s="28" t="s">
        <v>54</v>
      </c>
      <c r="AG1095" s="27" t="s">
        <v>453</v>
      </c>
    </row>
    <row r="1096" spans="1:33" s="32" customFormat="1" ht="89.25" x14ac:dyDescent="0.25">
      <c r="A1096" s="25" t="s">
        <v>3220</v>
      </c>
      <c r="B1096" s="26">
        <v>80101504</v>
      </c>
      <c r="C1096" s="27" t="s">
        <v>3324</v>
      </c>
      <c r="D1096" s="27" t="s">
        <v>4384</v>
      </c>
      <c r="E1096" s="26" t="s">
        <v>4403</v>
      </c>
      <c r="F1096" s="35" t="s">
        <v>4522</v>
      </c>
      <c r="G1096" s="38" t="s">
        <v>4525</v>
      </c>
      <c r="H1096" s="36">
        <v>400000000</v>
      </c>
      <c r="I1096" s="36">
        <v>400000000</v>
      </c>
      <c r="J1096" s="28" t="s">
        <v>4423</v>
      </c>
      <c r="K1096" s="28" t="s">
        <v>48</v>
      </c>
      <c r="L1096" s="27" t="s">
        <v>3303</v>
      </c>
      <c r="M1096" s="27" t="s">
        <v>3223</v>
      </c>
      <c r="N1096" s="27">
        <v>3839140</v>
      </c>
      <c r="O1096" s="27" t="s">
        <v>3304</v>
      </c>
      <c r="P1096" s="28" t="s">
        <v>3226</v>
      </c>
      <c r="Q1096" s="28" t="s">
        <v>3316</v>
      </c>
      <c r="R1096" s="28" t="s">
        <v>3317</v>
      </c>
      <c r="S1096" s="28" t="s">
        <v>3318</v>
      </c>
      <c r="T1096" s="28" t="s">
        <v>3316</v>
      </c>
      <c r="U1096" s="29" t="s">
        <v>3319</v>
      </c>
      <c r="V1096" s="29" t="s">
        <v>3231</v>
      </c>
      <c r="W1096" s="28" t="s">
        <v>3231</v>
      </c>
      <c r="X1096" s="30"/>
      <c r="Y1096" s="28" t="s">
        <v>3231</v>
      </c>
      <c r="Z1096" s="28" t="s">
        <v>3231</v>
      </c>
      <c r="AA1096" s="31" t="str">
        <f t="shared" si="20"/>
        <v>Información incompleta</v>
      </c>
      <c r="AB1096" s="29" t="s">
        <v>3231</v>
      </c>
      <c r="AC1096" s="29" t="s">
        <v>378</v>
      </c>
      <c r="AD1096" s="29"/>
      <c r="AE1096" s="27" t="s">
        <v>3313</v>
      </c>
      <c r="AF1096" s="28" t="s">
        <v>54</v>
      </c>
      <c r="AG1096" s="27" t="s">
        <v>453</v>
      </c>
    </row>
    <row r="1097" spans="1:33" s="32" customFormat="1" ht="63.75" x14ac:dyDescent="0.25">
      <c r="A1097" s="25" t="s">
        <v>3220</v>
      </c>
      <c r="B1097" s="26">
        <v>81111802</v>
      </c>
      <c r="C1097" s="27" t="s">
        <v>3325</v>
      </c>
      <c r="D1097" s="27" t="s">
        <v>4383</v>
      </c>
      <c r="E1097" s="26" t="s">
        <v>4403</v>
      </c>
      <c r="F1097" s="35" t="s">
        <v>4522</v>
      </c>
      <c r="G1097" s="38" t="s">
        <v>4525</v>
      </c>
      <c r="H1097" s="36">
        <v>1061080737</v>
      </c>
      <c r="I1097" s="36">
        <v>400000000</v>
      </c>
      <c r="J1097" s="28" t="s">
        <v>4424</v>
      </c>
      <c r="K1097" s="28" t="s">
        <v>4425</v>
      </c>
      <c r="L1097" s="27" t="s">
        <v>3326</v>
      </c>
      <c r="M1097" s="27" t="s">
        <v>3223</v>
      </c>
      <c r="N1097" s="27" t="s">
        <v>3327</v>
      </c>
      <c r="O1097" s="27" t="s">
        <v>3328</v>
      </c>
      <c r="P1097" s="28" t="s">
        <v>3329</v>
      </c>
      <c r="Q1097" s="28" t="s">
        <v>3330</v>
      </c>
      <c r="R1097" s="28" t="s">
        <v>3331</v>
      </c>
      <c r="S1097" s="28">
        <v>220164</v>
      </c>
      <c r="T1097" s="28" t="s">
        <v>3332</v>
      </c>
      <c r="U1097" s="29" t="s">
        <v>3333</v>
      </c>
      <c r="V1097" s="29" t="s">
        <v>3334</v>
      </c>
      <c r="W1097" s="28">
        <v>19574</v>
      </c>
      <c r="X1097" s="30">
        <v>43047</v>
      </c>
      <c r="Y1097" s="28" t="s">
        <v>48</v>
      </c>
      <c r="Z1097" s="28">
        <v>4600007721</v>
      </c>
      <c r="AA1097" s="31">
        <f t="shared" si="20"/>
        <v>1</v>
      </c>
      <c r="AB1097" s="29" t="s">
        <v>3335</v>
      </c>
      <c r="AC1097" s="29" t="s">
        <v>425</v>
      </c>
      <c r="AD1097" s="29" t="s">
        <v>3336</v>
      </c>
      <c r="AE1097" s="27" t="s">
        <v>3337</v>
      </c>
      <c r="AF1097" s="28" t="s">
        <v>54</v>
      </c>
      <c r="AG1097" s="27" t="s">
        <v>453</v>
      </c>
    </row>
    <row r="1098" spans="1:33" s="32" customFormat="1" ht="76.5" x14ac:dyDescent="0.25">
      <c r="A1098" s="25" t="s">
        <v>3220</v>
      </c>
      <c r="B1098" s="26">
        <v>81111802</v>
      </c>
      <c r="C1098" s="27" t="s">
        <v>3325</v>
      </c>
      <c r="D1098" s="27" t="s">
        <v>4383</v>
      </c>
      <c r="E1098" s="26" t="s">
        <v>4399</v>
      </c>
      <c r="F1098" s="35" t="s">
        <v>4522</v>
      </c>
      <c r="G1098" s="38" t="s">
        <v>4525</v>
      </c>
      <c r="H1098" s="36">
        <v>478511826</v>
      </c>
      <c r="I1098" s="36">
        <v>404591508</v>
      </c>
      <c r="J1098" s="28" t="s">
        <v>4424</v>
      </c>
      <c r="K1098" s="28" t="s">
        <v>4425</v>
      </c>
      <c r="L1098" s="27" t="s">
        <v>3326</v>
      </c>
      <c r="M1098" s="27" t="s">
        <v>3223</v>
      </c>
      <c r="N1098" s="27" t="s">
        <v>3327</v>
      </c>
      <c r="O1098" s="27" t="s">
        <v>3328</v>
      </c>
      <c r="P1098" s="28" t="s">
        <v>3226</v>
      </c>
      <c r="Q1098" s="28" t="s">
        <v>3338</v>
      </c>
      <c r="R1098" s="28" t="s">
        <v>3339</v>
      </c>
      <c r="S1098" s="28">
        <v>220166</v>
      </c>
      <c r="T1098" s="28" t="s">
        <v>3338</v>
      </c>
      <c r="U1098" s="29" t="s">
        <v>3340</v>
      </c>
      <c r="V1098" s="29" t="s">
        <v>3334</v>
      </c>
      <c r="W1098" s="28">
        <v>19574</v>
      </c>
      <c r="X1098" s="30">
        <v>43047</v>
      </c>
      <c r="Y1098" s="28" t="s">
        <v>48</v>
      </c>
      <c r="Z1098" s="28">
        <v>4600007721</v>
      </c>
      <c r="AA1098" s="31">
        <f t="shared" si="20"/>
        <v>1</v>
      </c>
      <c r="AB1098" s="29" t="s">
        <v>3335</v>
      </c>
      <c r="AC1098" s="29" t="s">
        <v>425</v>
      </c>
      <c r="AD1098" s="29" t="s">
        <v>3341</v>
      </c>
      <c r="AE1098" s="27" t="s">
        <v>3337</v>
      </c>
      <c r="AF1098" s="28" t="s">
        <v>54</v>
      </c>
      <c r="AG1098" s="27" t="s">
        <v>453</v>
      </c>
    </row>
    <row r="1099" spans="1:33" s="32" customFormat="1" ht="76.5" x14ac:dyDescent="0.25">
      <c r="A1099" s="25" t="s">
        <v>3220</v>
      </c>
      <c r="B1099" s="26">
        <v>80111614</v>
      </c>
      <c r="C1099" s="27" t="s">
        <v>3235</v>
      </c>
      <c r="D1099" s="27" t="s">
        <v>4383</v>
      </c>
      <c r="E1099" s="26" t="s">
        <v>4398</v>
      </c>
      <c r="F1099" s="35" t="s">
        <v>4520</v>
      </c>
      <c r="G1099" s="38" t="s">
        <v>4525</v>
      </c>
      <c r="H1099" s="36">
        <v>450000000</v>
      </c>
      <c r="I1099" s="36">
        <v>450000000</v>
      </c>
      <c r="J1099" s="28" t="s">
        <v>4423</v>
      </c>
      <c r="K1099" s="28" t="s">
        <v>48</v>
      </c>
      <c r="L1099" s="27" t="s">
        <v>3326</v>
      </c>
      <c r="M1099" s="27" t="s">
        <v>3223</v>
      </c>
      <c r="N1099" s="27" t="s">
        <v>3327</v>
      </c>
      <c r="O1099" s="27" t="s">
        <v>3328</v>
      </c>
      <c r="P1099" s="28" t="s">
        <v>3226</v>
      </c>
      <c r="Q1099" s="28" t="s">
        <v>3338</v>
      </c>
      <c r="R1099" s="28" t="s">
        <v>3339</v>
      </c>
      <c r="S1099" s="28">
        <v>220166</v>
      </c>
      <c r="T1099" s="28" t="s">
        <v>3338</v>
      </c>
      <c r="U1099" s="29" t="s">
        <v>3342</v>
      </c>
      <c r="V1099" s="29" t="s">
        <v>3231</v>
      </c>
      <c r="W1099" s="28" t="s">
        <v>3231</v>
      </c>
      <c r="X1099" s="30"/>
      <c r="Y1099" s="28" t="s">
        <v>3231</v>
      </c>
      <c r="Z1099" s="28" t="s">
        <v>3231</v>
      </c>
      <c r="AA1099" s="31" t="str">
        <f t="shared" si="20"/>
        <v>Información incompleta</v>
      </c>
      <c r="AB1099" s="29" t="s">
        <v>3231</v>
      </c>
      <c r="AC1099" s="29" t="s">
        <v>378</v>
      </c>
      <c r="AD1099" s="29" t="s">
        <v>3236</v>
      </c>
      <c r="AE1099" s="27" t="s">
        <v>3343</v>
      </c>
      <c r="AF1099" s="28" t="s">
        <v>54</v>
      </c>
      <c r="AG1099" s="27" t="s">
        <v>453</v>
      </c>
    </row>
    <row r="1100" spans="1:33" s="32" customFormat="1" ht="76.5" x14ac:dyDescent="0.25">
      <c r="A1100" s="25" t="s">
        <v>3220</v>
      </c>
      <c r="B1100" s="26">
        <v>80111504</v>
      </c>
      <c r="C1100" s="27" t="s">
        <v>3279</v>
      </c>
      <c r="D1100" s="27" t="s">
        <v>4383</v>
      </c>
      <c r="E1100" s="26" t="s">
        <v>4400</v>
      </c>
      <c r="F1100" s="35" t="s">
        <v>4522</v>
      </c>
      <c r="G1100" s="38" t="s">
        <v>4525</v>
      </c>
      <c r="H1100" s="36">
        <v>30000000</v>
      </c>
      <c r="I1100" s="36">
        <v>30000000</v>
      </c>
      <c r="J1100" s="28" t="s">
        <v>4423</v>
      </c>
      <c r="K1100" s="28" t="s">
        <v>48</v>
      </c>
      <c r="L1100" s="27" t="s">
        <v>3326</v>
      </c>
      <c r="M1100" s="27" t="s">
        <v>3223</v>
      </c>
      <c r="N1100" s="27" t="s">
        <v>3327</v>
      </c>
      <c r="O1100" s="27" t="s">
        <v>3328</v>
      </c>
      <c r="P1100" s="28" t="s">
        <v>3226</v>
      </c>
      <c r="Q1100" s="28" t="s">
        <v>3338</v>
      </c>
      <c r="R1100" s="28" t="s">
        <v>3339</v>
      </c>
      <c r="S1100" s="28">
        <v>220166</v>
      </c>
      <c r="T1100" s="28" t="s">
        <v>3338</v>
      </c>
      <c r="U1100" s="29" t="s">
        <v>3342</v>
      </c>
      <c r="V1100" s="29" t="s">
        <v>3231</v>
      </c>
      <c r="W1100" s="28" t="s">
        <v>3231</v>
      </c>
      <c r="X1100" s="30"/>
      <c r="Y1100" s="28" t="s">
        <v>3231</v>
      </c>
      <c r="Z1100" s="28" t="s">
        <v>3231</v>
      </c>
      <c r="AA1100" s="31" t="str">
        <f t="shared" si="20"/>
        <v>Información incompleta</v>
      </c>
      <c r="AB1100" s="29" t="s">
        <v>3231</v>
      </c>
      <c r="AC1100" s="29" t="s">
        <v>378</v>
      </c>
      <c r="AD1100" s="29" t="s">
        <v>3344</v>
      </c>
      <c r="AE1100" s="27" t="s">
        <v>3343</v>
      </c>
      <c r="AF1100" s="28" t="s">
        <v>54</v>
      </c>
      <c r="AG1100" s="27" t="s">
        <v>453</v>
      </c>
    </row>
    <row r="1101" spans="1:33" s="32" customFormat="1" ht="76.5" x14ac:dyDescent="0.25">
      <c r="A1101" s="25" t="s">
        <v>3220</v>
      </c>
      <c r="B1101" s="26">
        <v>80141607</v>
      </c>
      <c r="C1101" s="27" t="s">
        <v>3273</v>
      </c>
      <c r="D1101" s="27" t="s">
        <v>4387</v>
      </c>
      <c r="E1101" s="26" t="s">
        <v>4398</v>
      </c>
      <c r="F1101" s="35" t="s">
        <v>4521</v>
      </c>
      <c r="G1101" s="38" t="s">
        <v>4525</v>
      </c>
      <c r="H1101" s="36">
        <v>50000000</v>
      </c>
      <c r="I1101" s="36">
        <v>0</v>
      </c>
      <c r="J1101" s="28" t="s">
        <v>4423</v>
      </c>
      <c r="K1101" s="28" t="s">
        <v>48</v>
      </c>
      <c r="L1101" s="27" t="s">
        <v>3326</v>
      </c>
      <c r="M1101" s="27" t="s">
        <v>3223</v>
      </c>
      <c r="N1101" s="27" t="s">
        <v>3327</v>
      </c>
      <c r="O1101" s="27" t="s">
        <v>3328</v>
      </c>
      <c r="P1101" s="28" t="s">
        <v>3226</v>
      </c>
      <c r="Q1101" s="28" t="s">
        <v>3338</v>
      </c>
      <c r="R1101" s="28" t="s">
        <v>3339</v>
      </c>
      <c r="S1101" s="28">
        <v>220166</v>
      </c>
      <c r="T1101" s="28" t="s">
        <v>3338</v>
      </c>
      <c r="U1101" s="29" t="s">
        <v>3342</v>
      </c>
      <c r="V1101" s="29" t="s">
        <v>3231</v>
      </c>
      <c r="W1101" s="28" t="s">
        <v>3231</v>
      </c>
      <c r="X1101" s="30"/>
      <c r="Y1101" s="28" t="s">
        <v>3231</v>
      </c>
      <c r="Z1101" s="28" t="s">
        <v>3231</v>
      </c>
      <c r="AA1101" s="31" t="str">
        <f t="shared" ref="AA1101:AA1164" si="21">+IF(AND(W1101="",X1101="",Y1101="",Z1101=""),"",IF(AND(W1101&lt;&gt;"",X1101="",Y1101="",Z1101=""),0%,IF(AND(W1101&lt;&gt;"",X1101&lt;&gt;"",Y1101="",Z1101=""),33%,IF(AND(W1101&lt;&gt;"",X1101&lt;&gt;"",Y1101&lt;&gt;"",Z1101=""),66%,IF(AND(W1101&lt;&gt;"",X1101&lt;&gt;"",Y1101&lt;&gt;"",Z1101&lt;&gt;""),100%,"Información incompleta")))))</f>
        <v>Información incompleta</v>
      </c>
      <c r="AB1101" s="29" t="s">
        <v>3231</v>
      </c>
      <c r="AC1101" s="29" t="s">
        <v>378</v>
      </c>
      <c r="AD1101" s="29"/>
      <c r="AE1101" s="27" t="s">
        <v>3345</v>
      </c>
      <c r="AF1101" s="28" t="s">
        <v>54</v>
      </c>
      <c r="AG1101" s="27" t="s">
        <v>453</v>
      </c>
    </row>
    <row r="1102" spans="1:33" s="32" customFormat="1" ht="76.5" x14ac:dyDescent="0.25">
      <c r="A1102" s="25" t="s">
        <v>3220</v>
      </c>
      <c r="B1102" s="26">
        <v>80111504</v>
      </c>
      <c r="C1102" s="27" t="s">
        <v>3292</v>
      </c>
      <c r="D1102" s="27" t="s">
        <v>4389</v>
      </c>
      <c r="E1102" s="26" t="s">
        <v>4398</v>
      </c>
      <c r="F1102" s="35" t="s">
        <v>4522</v>
      </c>
      <c r="G1102" s="38" t="s">
        <v>4525</v>
      </c>
      <c r="H1102" s="36">
        <v>30000000</v>
      </c>
      <c r="I1102" s="36">
        <v>0</v>
      </c>
      <c r="J1102" s="28" t="s">
        <v>4423</v>
      </c>
      <c r="K1102" s="28" t="s">
        <v>48</v>
      </c>
      <c r="L1102" s="27" t="s">
        <v>3326</v>
      </c>
      <c r="M1102" s="27" t="s">
        <v>3223</v>
      </c>
      <c r="N1102" s="27" t="s">
        <v>3327</v>
      </c>
      <c r="O1102" s="27" t="s">
        <v>3328</v>
      </c>
      <c r="P1102" s="28" t="s">
        <v>3226</v>
      </c>
      <c r="Q1102" s="28" t="s">
        <v>3338</v>
      </c>
      <c r="R1102" s="28" t="s">
        <v>3339</v>
      </c>
      <c r="S1102" s="28">
        <v>220166</v>
      </c>
      <c r="T1102" s="28" t="s">
        <v>3338</v>
      </c>
      <c r="U1102" s="29" t="s">
        <v>3342</v>
      </c>
      <c r="V1102" s="29" t="s">
        <v>3231</v>
      </c>
      <c r="W1102" s="28" t="s">
        <v>3231</v>
      </c>
      <c r="X1102" s="30"/>
      <c r="Y1102" s="28" t="s">
        <v>3231</v>
      </c>
      <c r="Z1102" s="28" t="s">
        <v>3231</v>
      </c>
      <c r="AA1102" s="31" t="str">
        <f t="shared" si="21"/>
        <v>Información incompleta</v>
      </c>
      <c r="AB1102" s="29" t="s">
        <v>3231</v>
      </c>
      <c r="AC1102" s="29" t="s">
        <v>378</v>
      </c>
      <c r="AD1102" s="29" t="s">
        <v>3344</v>
      </c>
      <c r="AE1102" s="27" t="s">
        <v>3343</v>
      </c>
      <c r="AF1102" s="28" t="s">
        <v>54</v>
      </c>
      <c r="AG1102" s="27" t="s">
        <v>453</v>
      </c>
    </row>
    <row r="1103" spans="1:33" s="32" customFormat="1" ht="76.5" x14ac:dyDescent="0.25">
      <c r="A1103" s="25" t="s">
        <v>3220</v>
      </c>
      <c r="B1103" s="26">
        <v>43191504</v>
      </c>
      <c r="C1103" s="27" t="s">
        <v>3346</v>
      </c>
      <c r="D1103" s="27" t="s">
        <v>4383</v>
      </c>
      <c r="E1103" s="26" t="s">
        <v>4400</v>
      </c>
      <c r="F1103" s="26" t="s">
        <v>4447</v>
      </c>
      <c r="G1103" s="38" t="s">
        <v>4525</v>
      </c>
      <c r="H1103" s="36">
        <v>15408492</v>
      </c>
      <c r="I1103" s="36">
        <v>15408492</v>
      </c>
      <c r="J1103" s="28" t="s">
        <v>4423</v>
      </c>
      <c r="K1103" s="28" t="s">
        <v>48</v>
      </c>
      <c r="L1103" s="27" t="s">
        <v>3326</v>
      </c>
      <c r="M1103" s="27" t="s">
        <v>3223</v>
      </c>
      <c r="N1103" s="27" t="s">
        <v>3327</v>
      </c>
      <c r="O1103" s="27" t="s">
        <v>3328</v>
      </c>
      <c r="P1103" s="28" t="s">
        <v>3226</v>
      </c>
      <c r="Q1103" s="28" t="s">
        <v>3338</v>
      </c>
      <c r="R1103" s="28" t="s">
        <v>3339</v>
      </c>
      <c r="S1103" s="28">
        <v>220166</v>
      </c>
      <c r="T1103" s="28" t="s">
        <v>3338</v>
      </c>
      <c r="U1103" s="29" t="s">
        <v>3342</v>
      </c>
      <c r="V1103" s="29" t="s">
        <v>3231</v>
      </c>
      <c r="W1103" s="28" t="s">
        <v>3231</v>
      </c>
      <c r="X1103" s="30"/>
      <c r="Y1103" s="28" t="s">
        <v>3231</v>
      </c>
      <c r="Z1103" s="28" t="s">
        <v>3231</v>
      </c>
      <c r="AA1103" s="31" t="str">
        <f t="shared" si="21"/>
        <v>Información incompleta</v>
      </c>
      <c r="AB1103" s="29" t="s">
        <v>3231</v>
      </c>
      <c r="AC1103" s="29" t="s">
        <v>378</v>
      </c>
      <c r="AD1103" s="29"/>
      <c r="AE1103" s="27" t="s">
        <v>3347</v>
      </c>
      <c r="AF1103" s="28" t="s">
        <v>54</v>
      </c>
      <c r="AG1103" s="27" t="s">
        <v>453</v>
      </c>
    </row>
    <row r="1104" spans="1:33" s="32" customFormat="1" ht="89.25" x14ac:dyDescent="0.25">
      <c r="A1104" s="25" t="s">
        <v>3220</v>
      </c>
      <c r="B1104" s="26">
        <v>81112200</v>
      </c>
      <c r="C1104" s="27" t="s">
        <v>3348</v>
      </c>
      <c r="D1104" s="27" t="s">
        <v>4388</v>
      </c>
      <c r="E1104" s="26" t="s">
        <v>4398</v>
      </c>
      <c r="F1104" s="35" t="s">
        <v>4522</v>
      </c>
      <c r="G1104" s="38" t="s">
        <v>4525</v>
      </c>
      <c r="H1104" s="36">
        <v>560000000</v>
      </c>
      <c r="I1104" s="36">
        <v>0</v>
      </c>
      <c r="J1104" s="28" t="s">
        <v>4423</v>
      </c>
      <c r="K1104" s="28" t="s">
        <v>48</v>
      </c>
      <c r="L1104" s="27" t="s">
        <v>3326</v>
      </c>
      <c r="M1104" s="27" t="s">
        <v>3223</v>
      </c>
      <c r="N1104" s="27" t="s">
        <v>3327</v>
      </c>
      <c r="O1104" s="27" t="s">
        <v>3328</v>
      </c>
      <c r="P1104" s="28" t="s">
        <v>3329</v>
      </c>
      <c r="Q1104" s="28" t="s">
        <v>3330</v>
      </c>
      <c r="R1104" s="28" t="s">
        <v>3331</v>
      </c>
      <c r="S1104" s="28">
        <v>220164</v>
      </c>
      <c r="T1104" s="28" t="s">
        <v>3332</v>
      </c>
      <c r="U1104" s="29" t="s">
        <v>3349</v>
      </c>
      <c r="V1104" s="29" t="s">
        <v>3231</v>
      </c>
      <c r="W1104" s="28" t="s">
        <v>3231</v>
      </c>
      <c r="X1104" s="30"/>
      <c r="Y1104" s="28" t="s">
        <v>3231</v>
      </c>
      <c r="Z1104" s="28" t="s">
        <v>3231</v>
      </c>
      <c r="AA1104" s="31" t="str">
        <f t="shared" si="21"/>
        <v>Información incompleta</v>
      </c>
      <c r="AB1104" s="29" t="s">
        <v>3231</v>
      </c>
      <c r="AC1104" s="29" t="s">
        <v>378</v>
      </c>
      <c r="AD1104" s="29" t="s">
        <v>3350</v>
      </c>
      <c r="AE1104" s="27" t="s">
        <v>3351</v>
      </c>
      <c r="AF1104" s="28" t="s">
        <v>54</v>
      </c>
      <c r="AG1104" s="27" t="s">
        <v>453</v>
      </c>
    </row>
    <row r="1105" spans="1:33" s="32" customFormat="1" ht="63.75" x14ac:dyDescent="0.25">
      <c r="A1105" s="25" t="s">
        <v>3220</v>
      </c>
      <c r="B1105" s="26" t="s">
        <v>4357</v>
      </c>
      <c r="C1105" s="27" t="s">
        <v>3352</v>
      </c>
      <c r="D1105" s="27" t="s">
        <v>4388</v>
      </c>
      <c r="E1105" s="26" t="s">
        <v>4409</v>
      </c>
      <c r="F1105" s="35" t="s">
        <v>4522</v>
      </c>
      <c r="G1105" s="38" t="s">
        <v>4525</v>
      </c>
      <c r="H1105" s="36">
        <v>2405000000</v>
      </c>
      <c r="I1105" s="36">
        <v>0</v>
      </c>
      <c r="J1105" s="28" t="s">
        <v>4423</v>
      </c>
      <c r="K1105" s="28" t="s">
        <v>48</v>
      </c>
      <c r="L1105" s="27" t="s">
        <v>3326</v>
      </c>
      <c r="M1105" s="27" t="s">
        <v>3223</v>
      </c>
      <c r="N1105" s="27" t="s">
        <v>3327</v>
      </c>
      <c r="O1105" s="27" t="s">
        <v>3328</v>
      </c>
      <c r="P1105" s="28" t="s">
        <v>3329</v>
      </c>
      <c r="Q1105" s="28" t="s">
        <v>3330</v>
      </c>
      <c r="R1105" s="28" t="s">
        <v>3331</v>
      </c>
      <c r="S1105" s="28">
        <v>220164</v>
      </c>
      <c r="T1105" s="28" t="s">
        <v>3332</v>
      </c>
      <c r="U1105" s="29" t="s">
        <v>3333</v>
      </c>
      <c r="V1105" s="29" t="s">
        <v>3231</v>
      </c>
      <c r="W1105" s="28" t="s">
        <v>3231</v>
      </c>
      <c r="X1105" s="30"/>
      <c r="Y1105" s="28" t="s">
        <v>3231</v>
      </c>
      <c r="Z1105" s="28" t="s">
        <v>3231</v>
      </c>
      <c r="AA1105" s="31" t="str">
        <f t="shared" si="21"/>
        <v>Información incompleta</v>
      </c>
      <c r="AB1105" s="29" t="s">
        <v>3231</v>
      </c>
      <c r="AC1105" s="29" t="s">
        <v>378</v>
      </c>
      <c r="AD1105" s="29"/>
      <c r="AE1105" s="27" t="s">
        <v>3337</v>
      </c>
      <c r="AF1105" s="28" t="s">
        <v>54</v>
      </c>
      <c r="AG1105" s="27" t="s">
        <v>453</v>
      </c>
    </row>
    <row r="1106" spans="1:33" s="32" customFormat="1" ht="63.75" x14ac:dyDescent="0.25">
      <c r="A1106" s="25" t="s">
        <v>3220</v>
      </c>
      <c r="B1106" s="26">
        <v>81112205</v>
      </c>
      <c r="C1106" s="27" t="s">
        <v>3353</v>
      </c>
      <c r="D1106" s="27" t="s">
        <v>4383</v>
      </c>
      <c r="E1106" s="26" t="s">
        <v>4398</v>
      </c>
      <c r="F1106" s="35" t="s">
        <v>4522</v>
      </c>
      <c r="G1106" s="38" t="s">
        <v>4525</v>
      </c>
      <c r="H1106" s="36">
        <v>430000000</v>
      </c>
      <c r="I1106" s="36">
        <v>0</v>
      </c>
      <c r="J1106" s="28" t="s">
        <v>4423</v>
      </c>
      <c r="K1106" s="28" t="s">
        <v>48</v>
      </c>
      <c r="L1106" s="27" t="s">
        <v>3326</v>
      </c>
      <c r="M1106" s="27" t="s">
        <v>3223</v>
      </c>
      <c r="N1106" s="27" t="s">
        <v>3327</v>
      </c>
      <c r="O1106" s="27" t="s">
        <v>3328</v>
      </c>
      <c r="P1106" s="28" t="s">
        <v>3329</v>
      </c>
      <c r="Q1106" s="28" t="s">
        <v>3330</v>
      </c>
      <c r="R1106" s="28" t="s">
        <v>3331</v>
      </c>
      <c r="S1106" s="28">
        <v>220164</v>
      </c>
      <c r="T1106" s="28" t="s">
        <v>3332</v>
      </c>
      <c r="U1106" s="29" t="s">
        <v>3354</v>
      </c>
      <c r="V1106" s="29" t="s">
        <v>3231</v>
      </c>
      <c r="W1106" s="28" t="s">
        <v>3231</v>
      </c>
      <c r="X1106" s="30"/>
      <c r="Y1106" s="28" t="s">
        <v>3231</v>
      </c>
      <c r="Z1106" s="28" t="s">
        <v>3231</v>
      </c>
      <c r="AA1106" s="31" t="str">
        <f t="shared" si="21"/>
        <v>Información incompleta</v>
      </c>
      <c r="AB1106" s="29" t="s">
        <v>3231</v>
      </c>
      <c r="AC1106" s="29" t="s">
        <v>378</v>
      </c>
      <c r="AD1106" s="29"/>
      <c r="AE1106" s="27" t="s">
        <v>3337</v>
      </c>
      <c r="AF1106" s="28" t="s">
        <v>54</v>
      </c>
      <c r="AG1106" s="27" t="s">
        <v>453</v>
      </c>
    </row>
    <row r="1107" spans="1:33" s="32" customFormat="1" ht="76.5" x14ac:dyDescent="0.25">
      <c r="A1107" s="25" t="s">
        <v>3220</v>
      </c>
      <c r="B1107" s="26">
        <v>80101504</v>
      </c>
      <c r="C1107" s="27" t="s">
        <v>3355</v>
      </c>
      <c r="D1107" s="27" t="s">
        <v>4389</v>
      </c>
      <c r="E1107" s="26" t="s">
        <v>4399</v>
      </c>
      <c r="F1107" s="35" t="s">
        <v>4522</v>
      </c>
      <c r="G1107" s="38" t="s">
        <v>4525</v>
      </c>
      <c r="H1107" s="36">
        <v>2100000000</v>
      </c>
      <c r="I1107" s="36">
        <v>0</v>
      </c>
      <c r="J1107" s="28" t="s">
        <v>4423</v>
      </c>
      <c r="K1107" s="28" t="s">
        <v>48</v>
      </c>
      <c r="L1107" s="27" t="s">
        <v>3326</v>
      </c>
      <c r="M1107" s="27" t="s">
        <v>3223</v>
      </c>
      <c r="N1107" s="27" t="s">
        <v>3327</v>
      </c>
      <c r="O1107" s="27" t="s">
        <v>3328</v>
      </c>
      <c r="P1107" s="28" t="s">
        <v>3226</v>
      </c>
      <c r="Q1107" s="28" t="s">
        <v>3338</v>
      </c>
      <c r="R1107" s="28" t="s">
        <v>3339</v>
      </c>
      <c r="S1107" s="28">
        <v>220166</v>
      </c>
      <c r="T1107" s="28" t="s">
        <v>3338</v>
      </c>
      <c r="U1107" s="29" t="s">
        <v>3342</v>
      </c>
      <c r="V1107" s="29" t="s">
        <v>3231</v>
      </c>
      <c r="W1107" s="28" t="s">
        <v>3231</v>
      </c>
      <c r="X1107" s="30"/>
      <c r="Y1107" s="28" t="s">
        <v>3231</v>
      </c>
      <c r="Z1107" s="28" t="s">
        <v>3231</v>
      </c>
      <c r="AA1107" s="31" t="str">
        <f t="shared" si="21"/>
        <v>Información incompleta</v>
      </c>
      <c r="AB1107" s="29" t="s">
        <v>3231</v>
      </c>
      <c r="AC1107" s="29" t="s">
        <v>378</v>
      </c>
      <c r="AD1107" s="29"/>
      <c r="AE1107" s="27" t="s">
        <v>3337</v>
      </c>
      <c r="AF1107" s="28" t="s">
        <v>54</v>
      </c>
      <c r="AG1107" s="27" t="s">
        <v>453</v>
      </c>
    </row>
    <row r="1108" spans="1:33" s="32" customFormat="1" ht="76.5" x14ac:dyDescent="0.25">
      <c r="A1108" s="25" t="s">
        <v>3220</v>
      </c>
      <c r="B1108" s="26">
        <v>80111614</v>
      </c>
      <c r="C1108" s="27" t="s">
        <v>3235</v>
      </c>
      <c r="D1108" s="27" t="s">
        <v>4383</v>
      </c>
      <c r="E1108" s="26" t="s">
        <v>4410</v>
      </c>
      <c r="F1108" s="35" t="s">
        <v>4522</v>
      </c>
      <c r="G1108" s="38" t="s">
        <v>4525</v>
      </c>
      <c r="H1108" s="36">
        <v>800000000</v>
      </c>
      <c r="I1108" s="36">
        <v>800000000</v>
      </c>
      <c r="J1108" s="28" t="s">
        <v>4423</v>
      </c>
      <c r="K1108" s="28" t="s">
        <v>48</v>
      </c>
      <c r="L1108" s="27" t="s">
        <v>3356</v>
      </c>
      <c r="M1108" s="27" t="s">
        <v>3223</v>
      </c>
      <c r="N1108" s="27" t="s">
        <v>3357</v>
      </c>
      <c r="O1108" s="27" t="s">
        <v>3358</v>
      </c>
      <c r="P1108" s="28" t="s">
        <v>3263</v>
      </c>
      <c r="Q1108" s="28" t="s">
        <v>3264</v>
      </c>
      <c r="R1108" s="28" t="s">
        <v>3359</v>
      </c>
      <c r="S1108" s="28" t="s">
        <v>3360</v>
      </c>
      <c r="T1108" s="28" t="s">
        <v>3361</v>
      </c>
      <c r="U1108" s="29" t="s">
        <v>3362</v>
      </c>
      <c r="V1108" s="29" t="s">
        <v>3231</v>
      </c>
      <c r="W1108" s="28" t="s">
        <v>3231</v>
      </c>
      <c r="X1108" s="30"/>
      <c r="Y1108" s="28" t="s">
        <v>3231</v>
      </c>
      <c r="Z1108" s="28" t="s">
        <v>3231</v>
      </c>
      <c r="AA1108" s="31" t="str">
        <f t="shared" si="21"/>
        <v>Información incompleta</v>
      </c>
      <c r="AB1108" s="29" t="s">
        <v>3231</v>
      </c>
      <c r="AC1108" s="29" t="s">
        <v>378</v>
      </c>
      <c r="AD1108" s="29"/>
      <c r="AE1108" s="27" t="s">
        <v>3363</v>
      </c>
      <c r="AF1108" s="28" t="s">
        <v>54</v>
      </c>
      <c r="AG1108" s="27" t="s">
        <v>453</v>
      </c>
    </row>
    <row r="1109" spans="1:33" s="32" customFormat="1" ht="76.5" x14ac:dyDescent="0.25">
      <c r="A1109" s="25" t="s">
        <v>3220</v>
      </c>
      <c r="B1109" s="26">
        <v>78111502</v>
      </c>
      <c r="C1109" s="27" t="s">
        <v>3321</v>
      </c>
      <c r="D1109" s="27" t="s">
        <v>4383</v>
      </c>
      <c r="E1109" s="26" t="s">
        <v>4397</v>
      </c>
      <c r="F1109" s="35" t="s">
        <v>4522</v>
      </c>
      <c r="G1109" s="38" t="s">
        <v>4525</v>
      </c>
      <c r="H1109" s="36">
        <v>25750000</v>
      </c>
      <c r="I1109" s="36">
        <v>25750000</v>
      </c>
      <c r="J1109" s="28" t="s">
        <v>4424</v>
      </c>
      <c r="K1109" s="28" t="s">
        <v>4425</v>
      </c>
      <c r="L1109" s="27" t="s">
        <v>3356</v>
      </c>
      <c r="M1109" s="27" t="s">
        <v>3223</v>
      </c>
      <c r="N1109" s="27" t="s">
        <v>3357</v>
      </c>
      <c r="O1109" s="27" t="s">
        <v>3358</v>
      </c>
      <c r="P1109" s="28" t="s">
        <v>3263</v>
      </c>
      <c r="Q1109" s="28" t="s">
        <v>3264</v>
      </c>
      <c r="R1109" s="28" t="s">
        <v>3359</v>
      </c>
      <c r="S1109" s="28" t="s">
        <v>3360</v>
      </c>
      <c r="T1109" s="28" t="s">
        <v>3361</v>
      </c>
      <c r="U1109" s="29" t="s">
        <v>3364</v>
      </c>
      <c r="V1109" s="29" t="s">
        <v>3365</v>
      </c>
      <c r="W1109" s="28">
        <v>18750</v>
      </c>
      <c r="X1109" s="30">
        <v>42990</v>
      </c>
      <c r="Y1109" s="28" t="s">
        <v>48</v>
      </c>
      <c r="Z1109" s="28">
        <v>4600007506</v>
      </c>
      <c r="AA1109" s="31">
        <f t="shared" si="21"/>
        <v>1</v>
      </c>
      <c r="AB1109" s="29" t="s">
        <v>3366</v>
      </c>
      <c r="AC1109" s="29" t="s">
        <v>425</v>
      </c>
      <c r="AD1109" s="29" t="s">
        <v>3367</v>
      </c>
      <c r="AE1109" s="27" t="s">
        <v>3368</v>
      </c>
      <c r="AF1109" s="28" t="s">
        <v>54</v>
      </c>
      <c r="AG1109" s="27" t="s">
        <v>453</v>
      </c>
    </row>
    <row r="1110" spans="1:33" s="32" customFormat="1" ht="76.5" x14ac:dyDescent="0.25">
      <c r="A1110" s="25" t="s">
        <v>3220</v>
      </c>
      <c r="B1110" s="26">
        <v>93141509</v>
      </c>
      <c r="C1110" s="27" t="s">
        <v>3369</v>
      </c>
      <c r="D1110" s="27" t="s">
        <v>4383</v>
      </c>
      <c r="E1110" s="26" t="s">
        <v>4397</v>
      </c>
      <c r="F1110" s="35" t="s">
        <v>4522</v>
      </c>
      <c r="G1110" s="38" t="s">
        <v>4525</v>
      </c>
      <c r="H1110" s="36">
        <f>179808454-25750000</f>
        <v>154058454</v>
      </c>
      <c r="I1110" s="36">
        <f>179808454-25750000</f>
        <v>154058454</v>
      </c>
      <c r="J1110" s="28" t="s">
        <v>4423</v>
      </c>
      <c r="K1110" s="28" t="s">
        <v>48</v>
      </c>
      <c r="L1110" s="27" t="s">
        <v>3356</v>
      </c>
      <c r="M1110" s="27" t="s">
        <v>3223</v>
      </c>
      <c r="N1110" s="27" t="s">
        <v>3357</v>
      </c>
      <c r="O1110" s="27" t="s">
        <v>3358</v>
      </c>
      <c r="P1110" s="28" t="s">
        <v>3263</v>
      </c>
      <c r="Q1110" s="28" t="s">
        <v>3264</v>
      </c>
      <c r="R1110" s="28" t="s">
        <v>3359</v>
      </c>
      <c r="S1110" s="28" t="s">
        <v>3360</v>
      </c>
      <c r="T1110" s="28" t="s">
        <v>3361</v>
      </c>
      <c r="U1110" s="29" t="s">
        <v>3364</v>
      </c>
      <c r="V1110" s="29" t="s">
        <v>3231</v>
      </c>
      <c r="W1110" s="28" t="s">
        <v>3231</v>
      </c>
      <c r="X1110" s="30"/>
      <c r="Y1110" s="28" t="s">
        <v>3231</v>
      </c>
      <c r="Z1110" s="28" t="s">
        <v>3231</v>
      </c>
      <c r="AA1110" s="31" t="str">
        <f t="shared" si="21"/>
        <v>Información incompleta</v>
      </c>
      <c r="AB1110" s="29" t="s">
        <v>3231</v>
      </c>
      <c r="AC1110" s="29" t="s">
        <v>378</v>
      </c>
      <c r="AD1110" s="29"/>
      <c r="AE1110" s="27" t="s">
        <v>3370</v>
      </c>
      <c r="AF1110" s="28" t="s">
        <v>54</v>
      </c>
      <c r="AG1110" s="27" t="s">
        <v>453</v>
      </c>
    </row>
    <row r="1111" spans="1:33" s="32" customFormat="1" ht="76.5" x14ac:dyDescent="0.25">
      <c r="A1111" s="25" t="s">
        <v>3220</v>
      </c>
      <c r="B1111" s="26">
        <v>93141509</v>
      </c>
      <c r="C1111" s="27" t="s">
        <v>3371</v>
      </c>
      <c r="D1111" s="27" t="s">
        <v>4383</v>
      </c>
      <c r="E1111" s="26" t="s">
        <v>4402</v>
      </c>
      <c r="F1111" s="35" t="s">
        <v>4522</v>
      </c>
      <c r="G1111" s="38" t="s">
        <v>4525</v>
      </c>
      <c r="H1111" s="36">
        <v>100000000</v>
      </c>
      <c r="I1111" s="36">
        <v>100000000</v>
      </c>
      <c r="J1111" s="28" t="s">
        <v>4423</v>
      </c>
      <c r="K1111" s="28" t="s">
        <v>48</v>
      </c>
      <c r="L1111" s="27" t="s">
        <v>3356</v>
      </c>
      <c r="M1111" s="27" t="s">
        <v>3223</v>
      </c>
      <c r="N1111" s="27" t="s">
        <v>3357</v>
      </c>
      <c r="O1111" s="27" t="s">
        <v>3358</v>
      </c>
      <c r="P1111" s="28" t="s">
        <v>3263</v>
      </c>
      <c r="Q1111" s="28" t="s">
        <v>3264</v>
      </c>
      <c r="R1111" s="28" t="s">
        <v>3359</v>
      </c>
      <c r="S1111" s="28" t="s">
        <v>3360</v>
      </c>
      <c r="T1111" s="28" t="s">
        <v>3361</v>
      </c>
      <c r="U1111" s="29" t="s">
        <v>3372</v>
      </c>
      <c r="V1111" s="29" t="s">
        <v>3231</v>
      </c>
      <c r="W1111" s="28" t="s">
        <v>3231</v>
      </c>
      <c r="X1111" s="30"/>
      <c r="Y1111" s="28" t="s">
        <v>3231</v>
      </c>
      <c r="Z1111" s="28" t="s">
        <v>3231</v>
      </c>
      <c r="AA1111" s="31" t="str">
        <f t="shared" si="21"/>
        <v>Información incompleta</v>
      </c>
      <c r="AB1111" s="29" t="s">
        <v>3231</v>
      </c>
      <c r="AC1111" s="29" t="s">
        <v>378</v>
      </c>
      <c r="AD1111" s="29"/>
      <c r="AE1111" s="27" t="s">
        <v>3370</v>
      </c>
      <c r="AF1111" s="28" t="s">
        <v>54</v>
      </c>
      <c r="AG1111" s="27" t="s">
        <v>453</v>
      </c>
    </row>
    <row r="1112" spans="1:33" s="32" customFormat="1" ht="76.5" x14ac:dyDescent="0.25">
      <c r="A1112" s="25" t="s">
        <v>3220</v>
      </c>
      <c r="B1112" s="26">
        <v>93141509</v>
      </c>
      <c r="C1112" s="27" t="s">
        <v>3373</v>
      </c>
      <c r="D1112" s="27" t="s">
        <v>4390</v>
      </c>
      <c r="E1112" s="26" t="s">
        <v>4402</v>
      </c>
      <c r="F1112" s="26" t="s">
        <v>4524</v>
      </c>
      <c r="G1112" s="38" t="s">
        <v>4525</v>
      </c>
      <c r="H1112" s="36">
        <f>179808454+89616908</f>
        <v>269425362</v>
      </c>
      <c r="I1112" s="36">
        <f>179808454+89616908</f>
        <v>269425362</v>
      </c>
      <c r="J1112" s="28" t="s">
        <v>4423</v>
      </c>
      <c r="K1112" s="28" t="s">
        <v>48</v>
      </c>
      <c r="L1112" s="27" t="s">
        <v>3356</v>
      </c>
      <c r="M1112" s="27" t="s">
        <v>3223</v>
      </c>
      <c r="N1112" s="27" t="s">
        <v>3357</v>
      </c>
      <c r="O1112" s="27" t="s">
        <v>3358</v>
      </c>
      <c r="P1112" s="28" t="s">
        <v>3263</v>
      </c>
      <c r="Q1112" s="28" t="s">
        <v>3264</v>
      </c>
      <c r="R1112" s="28" t="s">
        <v>3359</v>
      </c>
      <c r="S1112" s="28" t="s">
        <v>3360</v>
      </c>
      <c r="T1112" s="28" t="s">
        <v>3361</v>
      </c>
      <c r="U1112" s="29" t="s">
        <v>3374</v>
      </c>
      <c r="V1112" s="29" t="s">
        <v>3231</v>
      </c>
      <c r="W1112" s="28" t="s">
        <v>3231</v>
      </c>
      <c r="X1112" s="30"/>
      <c r="Y1112" s="28" t="s">
        <v>3231</v>
      </c>
      <c r="Z1112" s="28" t="s">
        <v>3231</v>
      </c>
      <c r="AA1112" s="31" t="str">
        <f t="shared" si="21"/>
        <v>Información incompleta</v>
      </c>
      <c r="AB1112" s="29" t="s">
        <v>3231</v>
      </c>
      <c r="AC1112" s="29" t="s">
        <v>378</v>
      </c>
      <c r="AD1112" s="29"/>
      <c r="AE1112" s="27" t="s">
        <v>3370</v>
      </c>
      <c r="AF1112" s="28" t="s">
        <v>54</v>
      </c>
      <c r="AG1112" s="27" t="s">
        <v>453</v>
      </c>
    </row>
    <row r="1113" spans="1:33" s="32" customFormat="1" ht="76.5" x14ac:dyDescent="0.25">
      <c r="A1113" s="25" t="s">
        <v>3220</v>
      </c>
      <c r="B1113" s="26">
        <v>93141509</v>
      </c>
      <c r="C1113" s="27" t="s">
        <v>3375</v>
      </c>
      <c r="D1113" s="27" t="s">
        <v>4390</v>
      </c>
      <c r="E1113" s="26" t="s">
        <v>4402</v>
      </c>
      <c r="F1113" s="26" t="s">
        <v>4524</v>
      </c>
      <c r="G1113" s="38" t="s">
        <v>4525</v>
      </c>
      <c r="H1113" s="36">
        <v>70000000</v>
      </c>
      <c r="I1113" s="36">
        <v>70000000</v>
      </c>
      <c r="J1113" s="28" t="s">
        <v>4423</v>
      </c>
      <c r="K1113" s="28" t="s">
        <v>48</v>
      </c>
      <c r="L1113" s="27" t="s">
        <v>3356</v>
      </c>
      <c r="M1113" s="27" t="s">
        <v>3223</v>
      </c>
      <c r="N1113" s="27" t="s">
        <v>3357</v>
      </c>
      <c r="O1113" s="27" t="s">
        <v>3358</v>
      </c>
      <c r="P1113" s="28" t="s">
        <v>3263</v>
      </c>
      <c r="Q1113" s="28" t="s">
        <v>3264</v>
      </c>
      <c r="R1113" s="28" t="s">
        <v>3359</v>
      </c>
      <c r="S1113" s="28" t="s">
        <v>3360</v>
      </c>
      <c r="T1113" s="28" t="s">
        <v>3361</v>
      </c>
      <c r="U1113" s="29" t="s">
        <v>3376</v>
      </c>
      <c r="V1113" s="29" t="s">
        <v>3231</v>
      </c>
      <c r="W1113" s="28" t="s">
        <v>3231</v>
      </c>
      <c r="X1113" s="30"/>
      <c r="Y1113" s="28" t="s">
        <v>3231</v>
      </c>
      <c r="Z1113" s="28" t="s">
        <v>3231</v>
      </c>
      <c r="AA1113" s="31" t="str">
        <f t="shared" si="21"/>
        <v>Información incompleta</v>
      </c>
      <c r="AB1113" s="29" t="s">
        <v>3231</v>
      </c>
      <c r="AC1113" s="29" t="s">
        <v>378</v>
      </c>
      <c r="AD1113" s="29"/>
      <c r="AE1113" s="27" t="s">
        <v>3370</v>
      </c>
      <c r="AF1113" s="28" t="s">
        <v>54</v>
      </c>
      <c r="AG1113" s="27" t="s">
        <v>453</v>
      </c>
    </row>
    <row r="1114" spans="1:33" s="32" customFormat="1" ht="76.5" x14ac:dyDescent="0.25">
      <c r="A1114" s="25" t="s">
        <v>3220</v>
      </c>
      <c r="B1114" s="26">
        <v>93141509</v>
      </c>
      <c r="C1114" s="27" t="s">
        <v>3377</v>
      </c>
      <c r="D1114" s="27" t="s">
        <v>4390</v>
      </c>
      <c r="E1114" s="26" t="s">
        <v>4399</v>
      </c>
      <c r="F1114" s="26" t="s">
        <v>4524</v>
      </c>
      <c r="G1114" s="38" t="s">
        <v>4525</v>
      </c>
      <c r="H1114" s="36">
        <v>200000000</v>
      </c>
      <c r="I1114" s="36">
        <v>200000000</v>
      </c>
      <c r="J1114" s="28" t="s">
        <v>4423</v>
      </c>
      <c r="K1114" s="28" t="s">
        <v>48</v>
      </c>
      <c r="L1114" s="27" t="s">
        <v>3356</v>
      </c>
      <c r="M1114" s="27" t="s">
        <v>3223</v>
      </c>
      <c r="N1114" s="27" t="s">
        <v>3357</v>
      </c>
      <c r="O1114" s="27" t="s">
        <v>3358</v>
      </c>
      <c r="P1114" s="28" t="s">
        <v>3263</v>
      </c>
      <c r="Q1114" s="28" t="s">
        <v>3264</v>
      </c>
      <c r="R1114" s="28" t="s">
        <v>3359</v>
      </c>
      <c r="S1114" s="28" t="s">
        <v>3360</v>
      </c>
      <c r="T1114" s="28" t="s">
        <v>3361</v>
      </c>
      <c r="U1114" s="29" t="s">
        <v>3378</v>
      </c>
      <c r="V1114" s="29" t="s">
        <v>3231</v>
      </c>
      <c r="W1114" s="28" t="s">
        <v>3231</v>
      </c>
      <c r="X1114" s="30"/>
      <c r="Y1114" s="28" t="s">
        <v>3231</v>
      </c>
      <c r="Z1114" s="28" t="s">
        <v>3231</v>
      </c>
      <c r="AA1114" s="31" t="str">
        <f t="shared" si="21"/>
        <v>Información incompleta</v>
      </c>
      <c r="AB1114" s="29" t="s">
        <v>3231</v>
      </c>
      <c r="AC1114" s="29" t="s">
        <v>378</v>
      </c>
      <c r="AD1114" s="29"/>
      <c r="AE1114" s="27" t="s">
        <v>3370</v>
      </c>
      <c r="AF1114" s="28" t="s">
        <v>54</v>
      </c>
      <c r="AG1114" s="27" t="s">
        <v>453</v>
      </c>
    </row>
    <row r="1115" spans="1:33" s="32" customFormat="1" ht="76.5" x14ac:dyDescent="0.25">
      <c r="A1115" s="25" t="s">
        <v>3220</v>
      </c>
      <c r="B1115" s="26">
        <v>80111614</v>
      </c>
      <c r="C1115" s="27" t="s">
        <v>3379</v>
      </c>
      <c r="D1115" s="27" t="s">
        <v>4383</v>
      </c>
      <c r="E1115" s="26" t="s">
        <v>4399</v>
      </c>
      <c r="F1115" s="35" t="s">
        <v>4520</v>
      </c>
      <c r="G1115" s="38" t="s">
        <v>4525</v>
      </c>
      <c r="H1115" s="36">
        <v>98218796</v>
      </c>
      <c r="I1115" s="36">
        <v>98218796</v>
      </c>
      <c r="J1115" s="28" t="s">
        <v>4423</v>
      </c>
      <c r="K1115" s="28" t="s">
        <v>48</v>
      </c>
      <c r="L1115" s="27" t="s">
        <v>3380</v>
      </c>
      <c r="M1115" s="27" t="s">
        <v>3223</v>
      </c>
      <c r="N1115" s="27" t="s">
        <v>3381</v>
      </c>
      <c r="O1115" s="27" t="s">
        <v>3382</v>
      </c>
      <c r="P1115" s="28" t="s">
        <v>3329</v>
      </c>
      <c r="Q1115" s="28" t="s">
        <v>3330</v>
      </c>
      <c r="R1115" s="28" t="s">
        <v>3383</v>
      </c>
      <c r="S1115" s="28">
        <v>220102</v>
      </c>
      <c r="T1115" s="28" t="s">
        <v>3330</v>
      </c>
      <c r="U1115" s="29" t="s">
        <v>3384</v>
      </c>
      <c r="V1115" s="29" t="s">
        <v>3231</v>
      </c>
      <c r="W1115" s="28" t="s">
        <v>3231</v>
      </c>
      <c r="X1115" s="30"/>
      <c r="Y1115" s="28" t="s">
        <v>3231</v>
      </c>
      <c r="Z1115" s="28" t="s">
        <v>3231</v>
      </c>
      <c r="AA1115" s="31" t="str">
        <f t="shared" si="21"/>
        <v>Información incompleta</v>
      </c>
      <c r="AB1115" s="29" t="s">
        <v>3231</v>
      </c>
      <c r="AC1115" s="29" t="s">
        <v>378</v>
      </c>
      <c r="AD1115" s="29" t="s">
        <v>3236</v>
      </c>
      <c r="AE1115" s="27" t="s">
        <v>3385</v>
      </c>
      <c r="AF1115" s="28" t="s">
        <v>54</v>
      </c>
      <c r="AG1115" s="27" t="s">
        <v>453</v>
      </c>
    </row>
    <row r="1116" spans="1:33" s="32" customFormat="1" ht="76.5" x14ac:dyDescent="0.25">
      <c r="A1116" s="25" t="s">
        <v>3220</v>
      </c>
      <c r="B1116" s="26">
        <v>80111614</v>
      </c>
      <c r="C1116" s="27" t="s">
        <v>3386</v>
      </c>
      <c r="D1116" s="27" t="s">
        <v>4383</v>
      </c>
      <c r="E1116" s="26" t="s">
        <v>4399</v>
      </c>
      <c r="F1116" s="35" t="s">
        <v>4520</v>
      </c>
      <c r="G1116" s="38" t="s">
        <v>4525</v>
      </c>
      <c r="H1116" s="36">
        <v>59896005</v>
      </c>
      <c r="I1116" s="36">
        <v>59896005</v>
      </c>
      <c r="J1116" s="28" t="s">
        <v>4423</v>
      </c>
      <c r="K1116" s="28" t="s">
        <v>48</v>
      </c>
      <c r="L1116" s="27" t="s">
        <v>3380</v>
      </c>
      <c r="M1116" s="27" t="s">
        <v>3223</v>
      </c>
      <c r="N1116" s="27" t="s">
        <v>3381</v>
      </c>
      <c r="O1116" s="27" t="s">
        <v>3382</v>
      </c>
      <c r="P1116" s="28" t="s">
        <v>3329</v>
      </c>
      <c r="Q1116" s="28" t="s">
        <v>3330</v>
      </c>
      <c r="R1116" s="28" t="s">
        <v>3383</v>
      </c>
      <c r="S1116" s="28">
        <v>220102</v>
      </c>
      <c r="T1116" s="28" t="s">
        <v>3330</v>
      </c>
      <c r="U1116" s="29" t="s">
        <v>3387</v>
      </c>
      <c r="V1116" s="29" t="s">
        <v>3231</v>
      </c>
      <c r="W1116" s="28" t="s">
        <v>3231</v>
      </c>
      <c r="X1116" s="30"/>
      <c r="Y1116" s="28" t="s">
        <v>3231</v>
      </c>
      <c r="Z1116" s="28" t="s">
        <v>3231</v>
      </c>
      <c r="AA1116" s="31" t="str">
        <f t="shared" si="21"/>
        <v>Información incompleta</v>
      </c>
      <c r="AB1116" s="29" t="s">
        <v>3231</v>
      </c>
      <c r="AC1116" s="29" t="s">
        <v>378</v>
      </c>
      <c r="AD1116" s="29" t="s">
        <v>3236</v>
      </c>
      <c r="AE1116" s="27" t="s">
        <v>3385</v>
      </c>
      <c r="AF1116" s="28" t="s">
        <v>54</v>
      </c>
      <c r="AG1116" s="27" t="s">
        <v>453</v>
      </c>
    </row>
    <row r="1117" spans="1:33" s="32" customFormat="1" ht="114.75" x14ac:dyDescent="0.25">
      <c r="A1117" s="25" t="s">
        <v>3220</v>
      </c>
      <c r="B1117" s="26">
        <v>81111811</v>
      </c>
      <c r="C1117" s="27" t="s">
        <v>3388</v>
      </c>
      <c r="D1117" s="27" t="s">
        <v>4383</v>
      </c>
      <c r="E1117" s="26" t="s">
        <v>4400</v>
      </c>
      <c r="F1117" s="35" t="s">
        <v>4522</v>
      </c>
      <c r="G1117" s="38" t="s">
        <v>4525</v>
      </c>
      <c r="H1117" s="36">
        <f>110598427+52901785</f>
        <v>163500212</v>
      </c>
      <c r="I1117" s="36">
        <f>110598427+52901785</f>
        <v>163500212</v>
      </c>
      <c r="J1117" s="28" t="s">
        <v>4423</v>
      </c>
      <c r="K1117" s="28" t="s">
        <v>48</v>
      </c>
      <c r="L1117" s="27" t="s">
        <v>3380</v>
      </c>
      <c r="M1117" s="27" t="s">
        <v>3223</v>
      </c>
      <c r="N1117" s="27" t="s">
        <v>3381</v>
      </c>
      <c r="O1117" s="27" t="s">
        <v>3382</v>
      </c>
      <c r="P1117" s="28" t="s">
        <v>3329</v>
      </c>
      <c r="Q1117" s="28" t="s">
        <v>3330</v>
      </c>
      <c r="R1117" s="28" t="s">
        <v>3383</v>
      </c>
      <c r="S1117" s="28">
        <v>220102</v>
      </c>
      <c r="T1117" s="28" t="s">
        <v>3330</v>
      </c>
      <c r="U1117" s="29" t="s">
        <v>3389</v>
      </c>
      <c r="V1117" s="29" t="s">
        <v>3231</v>
      </c>
      <c r="W1117" s="28" t="s">
        <v>3231</v>
      </c>
      <c r="X1117" s="30"/>
      <c r="Y1117" s="28" t="s">
        <v>3231</v>
      </c>
      <c r="Z1117" s="28" t="s">
        <v>3231</v>
      </c>
      <c r="AA1117" s="31" t="str">
        <f t="shared" si="21"/>
        <v>Información incompleta</v>
      </c>
      <c r="AB1117" s="29" t="s">
        <v>3231</v>
      </c>
      <c r="AC1117" s="29" t="s">
        <v>378</v>
      </c>
      <c r="AD1117" s="29"/>
      <c r="AE1117" s="27" t="s">
        <v>3390</v>
      </c>
      <c r="AF1117" s="28" t="s">
        <v>1505</v>
      </c>
      <c r="AG1117" s="27" t="s">
        <v>453</v>
      </c>
    </row>
    <row r="1118" spans="1:33" s="32" customFormat="1" ht="76.5" x14ac:dyDescent="0.25">
      <c r="A1118" s="25" t="s">
        <v>3220</v>
      </c>
      <c r="B1118" s="26">
        <v>80111504</v>
      </c>
      <c r="C1118" s="27" t="s">
        <v>3221</v>
      </c>
      <c r="D1118" s="27" t="s">
        <v>4383</v>
      </c>
      <c r="E1118" s="26" t="s">
        <v>4400</v>
      </c>
      <c r="F1118" s="35" t="s">
        <v>4522</v>
      </c>
      <c r="G1118" s="38" t="s">
        <v>4525</v>
      </c>
      <c r="H1118" s="36">
        <v>5920182</v>
      </c>
      <c r="I1118" s="36">
        <v>5920182</v>
      </c>
      <c r="J1118" s="28" t="s">
        <v>4423</v>
      </c>
      <c r="K1118" s="28" t="s">
        <v>48</v>
      </c>
      <c r="L1118" s="27" t="s">
        <v>3380</v>
      </c>
      <c r="M1118" s="27" t="s">
        <v>3223</v>
      </c>
      <c r="N1118" s="27" t="s">
        <v>3381</v>
      </c>
      <c r="O1118" s="27" t="s">
        <v>3382</v>
      </c>
      <c r="P1118" s="28" t="s">
        <v>3329</v>
      </c>
      <c r="Q1118" s="28" t="s">
        <v>3330</v>
      </c>
      <c r="R1118" s="28" t="s">
        <v>3383</v>
      </c>
      <c r="S1118" s="28">
        <v>220102</v>
      </c>
      <c r="T1118" s="28" t="s">
        <v>3330</v>
      </c>
      <c r="U1118" s="29" t="s">
        <v>3391</v>
      </c>
      <c r="V1118" s="29" t="s">
        <v>3231</v>
      </c>
      <c r="W1118" s="28" t="s">
        <v>3231</v>
      </c>
      <c r="X1118" s="30"/>
      <c r="Y1118" s="28" t="s">
        <v>3231</v>
      </c>
      <c r="Z1118" s="28" t="s">
        <v>3231</v>
      </c>
      <c r="AA1118" s="31" t="str">
        <f t="shared" si="21"/>
        <v>Información incompleta</v>
      </c>
      <c r="AB1118" s="29" t="s">
        <v>3231</v>
      </c>
      <c r="AC1118" s="29" t="s">
        <v>378</v>
      </c>
      <c r="AD1118" s="29" t="s">
        <v>3392</v>
      </c>
      <c r="AE1118" s="27" t="s">
        <v>3293</v>
      </c>
      <c r="AF1118" s="28" t="s">
        <v>54</v>
      </c>
      <c r="AG1118" s="27" t="s">
        <v>453</v>
      </c>
    </row>
    <row r="1119" spans="1:33" s="32" customFormat="1" ht="76.5" x14ac:dyDescent="0.25">
      <c r="A1119" s="25" t="s">
        <v>3220</v>
      </c>
      <c r="B1119" s="26">
        <v>80111504</v>
      </c>
      <c r="C1119" s="27" t="s">
        <v>3234</v>
      </c>
      <c r="D1119" s="27" t="s">
        <v>4389</v>
      </c>
      <c r="E1119" s="26" t="s">
        <v>4399</v>
      </c>
      <c r="F1119" s="35" t="s">
        <v>4522</v>
      </c>
      <c r="G1119" s="38" t="s">
        <v>4525</v>
      </c>
      <c r="H1119" s="36">
        <v>5920182</v>
      </c>
      <c r="I1119" s="36">
        <v>5920182</v>
      </c>
      <c r="J1119" s="28" t="s">
        <v>4423</v>
      </c>
      <c r="K1119" s="28" t="s">
        <v>48</v>
      </c>
      <c r="L1119" s="27" t="s">
        <v>3380</v>
      </c>
      <c r="M1119" s="27" t="s">
        <v>3223</v>
      </c>
      <c r="N1119" s="27" t="s">
        <v>3381</v>
      </c>
      <c r="O1119" s="27" t="s">
        <v>3382</v>
      </c>
      <c r="P1119" s="28" t="s">
        <v>3329</v>
      </c>
      <c r="Q1119" s="28" t="s">
        <v>3330</v>
      </c>
      <c r="R1119" s="28" t="s">
        <v>3383</v>
      </c>
      <c r="S1119" s="28">
        <v>220102</v>
      </c>
      <c r="T1119" s="28" t="s">
        <v>3330</v>
      </c>
      <c r="U1119" s="29" t="s">
        <v>3391</v>
      </c>
      <c r="V1119" s="29" t="s">
        <v>3231</v>
      </c>
      <c r="W1119" s="28" t="s">
        <v>3231</v>
      </c>
      <c r="X1119" s="30"/>
      <c r="Y1119" s="28" t="s">
        <v>3231</v>
      </c>
      <c r="Z1119" s="28" t="s">
        <v>3231</v>
      </c>
      <c r="AA1119" s="31" t="str">
        <f t="shared" si="21"/>
        <v>Información incompleta</v>
      </c>
      <c r="AB1119" s="29" t="s">
        <v>3231</v>
      </c>
      <c r="AC1119" s="29" t="s">
        <v>378</v>
      </c>
      <c r="AD1119" s="29" t="s">
        <v>3392</v>
      </c>
      <c r="AE1119" s="27" t="s">
        <v>3293</v>
      </c>
      <c r="AF1119" s="28" t="s">
        <v>54</v>
      </c>
      <c r="AG1119" s="27" t="s">
        <v>453</v>
      </c>
    </row>
    <row r="1120" spans="1:33" s="32" customFormat="1" ht="76.5" x14ac:dyDescent="0.25">
      <c r="A1120" s="25" t="s">
        <v>3220</v>
      </c>
      <c r="B1120" s="26">
        <v>80111614</v>
      </c>
      <c r="C1120" s="27" t="s">
        <v>3393</v>
      </c>
      <c r="D1120" s="27" t="s">
        <v>4383</v>
      </c>
      <c r="E1120" s="26" t="s">
        <v>4400</v>
      </c>
      <c r="F1120" s="35" t="s">
        <v>4520</v>
      </c>
      <c r="G1120" s="38" t="s">
        <v>4525</v>
      </c>
      <c r="H1120" s="36">
        <v>56997760</v>
      </c>
      <c r="I1120" s="36">
        <v>56997760</v>
      </c>
      <c r="J1120" s="28" t="s">
        <v>4423</v>
      </c>
      <c r="K1120" s="28" t="s">
        <v>48</v>
      </c>
      <c r="L1120" s="27" t="s">
        <v>3380</v>
      </c>
      <c r="M1120" s="27" t="s">
        <v>3223</v>
      </c>
      <c r="N1120" s="27" t="s">
        <v>3381</v>
      </c>
      <c r="O1120" s="27" t="s">
        <v>3382</v>
      </c>
      <c r="P1120" s="28" t="s">
        <v>3305</v>
      </c>
      <c r="Q1120" s="28" t="s">
        <v>3394</v>
      </c>
      <c r="R1120" s="28" t="s">
        <v>3395</v>
      </c>
      <c r="S1120" s="28">
        <v>220109</v>
      </c>
      <c r="T1120" s="28" t="s">
        <v>3396</v>
      </c>
      <c r="U1120" s="29" t="s">
        <v>3397</v>
      </c>
      <c r="V1120" s="29"/>
      <c r="W1120" s="28"/>
      <c r="X1120" s="30"/>
      <c r="Y1120" s="28"/>
      <c r="Z1120" s="28"/>
      <c r="AA1120" s="31" t="str">
        <f t="shared" si="21"/>
        <v/>
      </c>
      <c r="AB1120" s="29"/>
      <c r="AC1120" s="29"/>
      <c r="AD1120" s="29" t="s">
        <v>3398</v>
      </c>
      <c r="AE1120" s="27" t="s">
        <v>3399</v>
      </c>
      <c r="AF1120" s="28" t="s">
        <v>54</v>
      </c>
      <c r="AG1120" s="27" t="s">
        <v>453</v>
      </c>
    </row>
    <row r="1121" spans="1:33" s="32" customFormat="1" ht="102" x14ac:dyDescent="0.25">
      <c r="A1121" s="25" t="s">
        <v>3220</v>
      </c>
      <c r="B1121" s="26">
        <v>80111504</v>
      </c>
      <c r="C1121" s="27" t="s">
        <v>3221</v>
      </c>
      <c r="D1121" s="27" t="s">
        <v>4384</v>
      </c>
      <c r="E1121" s="26" t="s">
        <v>4400</v>
      </c>
      <c r="F1121" s="35" t="s">
        <v>4522</v>
      </c>
      <c r="G1121" s="38" t="s">
        <v>4525</v>
      </c>
      <c r="H1121" s="36">
        <f>5920182*2</f>
        <v>11840364</v>
      </c>
      <c r="I1121" s="36">
        <f>5920182*2</f>
        <v>11840364</v>
      </c>
      <c r="J1121" s="28" t="s">
        <v>4423</v>
      </c>
      <c r="K1121" s="28" t="s">
        <v>48</v>
      </c>
      <c r="L1121" s="27" t="s">
        <v>3380</v>
      </c>
      <c r="M1121" s="27" t="s">
        <v>3223</v>
      </c>
      <c r="N1121" s="27" t="s">
        <v>3381</v>
      </c>
      <c r="O1121" s="27" t="s">
        <v>3382</v>
      </c>
      <c r="P1121" s="28" t="s">
        <v>3305</v>
      </c>
      <c r="Q1121" s="28" t="s">
        <v>3394</v>
      </c>
      <c r="R1121" s="28" t="s">
        <v>3395</v>
      </c>
      <c r="S1121" s="28">
        <v>220109</v>
      </c>
      <c r="T1121" s="28" t="s">
        <v>3396</v>
      </c>
      <c r="U1121" s="29" t="s">
        <v>3400</v>
      </c>
      <c r="V1121" s="29" t="s">
        <v>3231</v>
      </c>
      <c r="W1121" s="28" t="s">
        <v>3231</v>
      </c>
      <c r="X1121" s="30"/>
      <c r="Y1121" s="28" t="s">
        <v>3231</v>
      </c>
      <c r="Z1121" s="28" t="s">
        <v>3231</v>
      </c>
      <c r="AA1121" s="31" t="str">
        <f t="shared" si="21"/>
        <v>Información incompleta</v>
      </c>
      <c r="AB1121" s="29" t="s">
        <v>3231</v>
      </c>
      <c r="AC1121" s="29" t="s">
        <v>378</v>
      </c>
      <c r="AD1121" s="29" t="s">
        <v>3401</v>
      </c>
      <c r="AE1121" s="27" t="s">
        <v>3402</v>
      </c>
      <c r="AF1121" s="28" t="s">
        <v>54</v>
      </c>
      <c r="AG1121" s="27" t="s">
        <v>453</v>
      </c>
    </row>
    <row r="1122" spans="1:33" s="32" customFormat="1" ht="102" x14ac:dyDescent="0.25">
      <c r="A1122" s="25" t="s">
        <v>3220</v>
      </c>
      <c r="B1122" s="26">
        <v>80111504</v>
      </c>
      <c r="C1122" s="27" t="s">
        <v>3234</v>
      </c>
      <c r="D1122" s="27" t="s">
        <v>4390</v>
      </c>
      <c r="E1122" s="26" t="s">
        <v>4398</v>
      </c>
      <c r="F1122" s="35" t="s">
        <v>4522</v>
      </c>
      <c r="G1122" s="38" t="s">
        <v>4525</v>
      </c>
      <c r="H1122" s="36">
        <f>5920182*2</f>
        <v>11840364</v>
      </c>
      <c r="I1122" s="36">
        <f>5920182*2</f>
        <v>11840364</v>
      </c>
      <c r="J1122" s="28" t="s">
        <v>4423</v>
      </c>
      <c r="K1122" s="28" t="s">
        <v>48</v>
      </c>
      <c r="L1122" s="27" t="s">
        <v>3380</v>
      </c>
      <c r="M1122" s="27" t="s">
        <v>3223</v>
      </c>
      <c r="N1122" s="27" t="s">
        <v>3381</v>
      </c>
      <c r="O1122" s="27" t="s">
        <v>3382</v>
      </c>
      <c r="P1122" s="28" t="s">
        <v>3305</v>
      </c>
      <c r="Q1122" s="28" t="s">
        <v>3394</v>
      </c>
      <c r="R1122" s="28" t="s">
        <v>3395</v>
      </c>
      <c r="S1122" s="28">
        <v>220109</v>
      </c>
      <c r="T1122" s="28" t="s">
        <v>3396</v>
      </c>
      <c r="U1122" s="29" t="s">
        <v>3400</v>
      </c>
      <c r="V1122" s="29" t="s">
        <v>3231</v>
      </c>
      <c r="W1122" s="28" t="s">
        <v>3231</v>
      </c>
      <c r="X1122" s="30"/>
      <c r="Y1122" s="28" t="s">
        <v>3231</v>
      </c>
      <c r="Z1122" s="28" t="s">
        <v>3231</v>
      </c>
      <c r="AA1122" s="31" t="str">
        <f t="shared" si="21"/>
        <v>Información incompleta</v>
      </c>
      <c r="AB1122" s="29" t="s">
        <v>3231</v>
      </c>
      <c r="AC1122" s="29" t="s">
        <v>378</v>
      </c>
      <c r="AD1122" s="29" t="s">
        <v>3403</v>
      </c>
      <c r="AE1122" s="27" t="s">
        <v>3402</v>
      </c>
      <c r="AF1122" s="28" t="s">
        <v>54</v>
      </c>
      <c r="AG1122" s="27" t="s">
        <v>453</v>
      </c>
    </row>
    <row r="1123" spans="1:33" s="32" customFormat="1" ht="76.5" x14ac:dyDescent="0.25">
      <c r="A1123" s="25" t="s">
        <v>3220</v>
      </c>
      <c r="B1123" s="26">
        <v>80101504</v>
      </c>
      <c r="C1123" s="27" t="s">
        <v>3404</v>
      </c>
      <c r="D1123" s="27" t="s">
        <v>4389</v>
      </c>
      <c r="E1123" s="26" t="s">
        <v>4398</v>
      </c>
      <c r="F1123" s="26" t="s">
        <v>4524</v>
      </c>
      <c r="G1123" s="38" t="s">
        <v>4525</v>
      </c>
      <c r="H1123" s="36">
        <v>490000000</v>
      </c>
      <c r="I1123" s="36">
        <v>490000000</v>
      </c>
      <c r="J1123" s="28" t="s">
        <v>4423</v>
      </c>
      <c r="K1123" s="28" t="s">
        <v>48</v>
      </c>
      <c r="L1123" s="27" t="s">
        <v>3380</v>
      </c>
      <c r="M1123" s="27" t="s">
        <v>3223</v>
      </c>
      <c r="N1123" s="27" t="s">
        <v>3381</v>
      </c>
      <c r="O1123" s="27" t="s">
        <v>3382</v>
      </c>
      <c r="P1123" s="28" t="s">
        <v>3305</v>
      </c>
      <c r="Q1123" s="28" t="s">
        <v>3394</v>
      </c>
      <c r="R1123" s="28" t="s">
        <v>3395</v>
      </c>
      <c r="S1123" s="28">
        <v>220109</v>
      </c>
      <c r="T1123" s="28" t="s">
        <v>3396</v>
      </c>
      <c r="U1123" s="29" t="s">
        <v>3405</v>
      </c>
      <c r="V1123" s="29" t="s">
        <v>3231</v>
      </c>
      <c r="W1123" s="28" t="s">
        <v>3231</v>
      </c>
      <c r="X1123" s="30"/>
      <c r="Y1123" s="28" t="s">
        <v>3231</v>
      </c>
      <c r="Z1123" s="28" t="s">
        <v>3231</v>
      </c>
      <c r="AA1123" s="31" t="str">
        <f t="shared" si="21"/>
        <v>Información incompleta</v>
      </c>
      <c r="AB1123" s="29" t="s">
        <v>3231</v>
      </c>
      <c r="AC1123" s="29" t="s">
        <v>378</v>
      </c>
      <c r="AD1123" s="29" t="s">
        <v>3406</v>
      </c>
      <c r="AE1123" s="27" t="s">
        <v>3380</v>
      </c>
      <c r="AF1123" s="28" t="s">
        <v>54</v>
      </c>
      <c r="AG1123" s="27" t="s">
        <v>453</v>
      </c>
    </row>
    <row r="1124" spans="1:33" s="32" customFormat="1" ht="63.75" x14ac:dyDescent="0.25">
      <c r="A1124" s="25" t="s">
        <v>3220</v>
      </c>
      <c r="B1124" s="26">
        <v>80101504</v>
      </c>
      <c r="C1124" s="27" t="s">
        <v>3407</v>
      </c>
      <c r="D1124" s="27" t="s">
        <v>4387</v>
      </c>
      <c r="E1124" s="26" t="s">
        <v>4399</v>
      </c>
      <c r="F1124" s="26" t="s">
        <v>4523</v>
      </c>
      <c r="G1124" s="38" t="s">
        <v>4525</v>
      </c>
      <c r="H1124" s="36">
        <v>491257763</v>
      </c>
      <c r="I1124" s="36">
        <v>491257763</v>
      </c>
      <c r="J1124" s="28" t="s">
        <v>4423</v>
      </c>
      <c r="K1124" s="28" t="s">
        <v>48</v>
      </c>
      <c r="L1124" s="27" t="s">
        <v>3380</v>
      </c>
      <c r="M1124" s="27" t="s">
        <v>3223</v>
      </c>
      <c r="N1124" s="27" t="s">
        <v>3381</v>
      </c>
      <c r="O1124" s="27" t="s">
        <v>3382</v>
      </c>
      <c r="P1124" s="28" t="s">
        <v>3305</v>
      </c>
      <c r="Q1124" s="28" t="s">
        <v>3394</v>
      </c>
      <c r="R1124" s="28" t="s">
        <v>3395</v>
      </c>
      <c r="S1124" s="28">
        <v>220109</v>
      </c>
      <c r="T1124" s="28" t="s">
        <v>3396</v>
      </c>
      <c r="U1124" s="29" t="s">
        <v>3405</v>
      </c>
      <c r="V1124" s="29" t="s">
        <v>3231</v>
      </c>
      <c r="W1124" s="28" t="s">
        <v>3231</v>
      </c>
      <c r="X1124" s="30"/>
      <c r="Y1124" s="28" t="s">
        <v>3231</v>
      </c>
      <c r="Z1124" s="28" t="s">
        <v>3231</v>
      </c>
      <c r="AA1124" s="31" t="str">
        <f t="shared" si="21"/>
        <v>Información incompleta</v>
      </c>
      <c r="AB1124" s="29" t="s">
        <v>3231</v>
      </c>
      <c r="AC1124" s="29" t="s">
        <v>378</v>
      </c>
      <c r="AD1124" s="29" t="s">
        <v>3406</v>
      </c>
      <c r="AE1124" s="27" t="s">
        <v>3380</v>
      </c>
      <c r="AF1124" s="28" t="s">
        <v>54</v>
      </c>
      <c r="AG1124" s="27" t="s">
        <v>453</v>
      </c>
    </row>
    <row r="1125" spans="1:33" s="32" customFormat="1" ht="63.75" x14ac:dyDescent="0.25">
      <c r="A1125" s="25" t="s">
        <v>3220</v>
      </c>
      <c r="B1125" s="26">
        <v>82121504</v>
      </c>
      <c r="C1125" s="27" t="s">
        <v>3238</v>
      </c>
      <c r="D1125" s="27" t="s">
        <v>4383</v>
      </c>
      <c r="E1125" s="26" t="s">
        <v>4398</v>
      </c>
      <c r="F1125" s="35" t="s">
        <v>4522</v>
      </c>
      <c r="G1125" s="38" t="s">
        <v>4525</v>
      </c>
      <c r="H1125" s="36">
        <v>20000000</v>
      </c>
      <c r="I1125" s="36">
        <v>20000000</v>
      </c>
      <c r="J1125" s="28" t="s">
        <v>4423</v>
      </c>
      <c r="K1125" s="28" t="s">
        <v>48</v>
      </c>
      <c r="L1125" s="27" t="s">
        <v>3380</v>
      </c>
      <c r="M1125" s="27" t="s">
        <v>3223</v>
      </c>
      <c r="N1125" s="27" t="s">
        <v>3381</v>
      </c>
      <c r="O1125" s="27" t="s">
        <v>3382</v>
      </c>
      <c r="P1125" s="28" t="s">
        <v>3305</v>
      </c>
      <c r="Q1125" s="28" t="s">
        <v>3394</v>
      </c>
      <c r="R1125" s="28" t="s">
        <v>3395</v>
      </c>
      <c r="S1125" s="28">
        <v>220109</v>
      </c>
      <c r="T1125" s="28" t="s">
        <v>3396</v>
      </c>
      <c r="U1125" s="29" t="s">
        <v>3408</v>
      </c>
      <c r="V1125" s="29" t="s">
        <v>3231</v>
      </c>
      <c r="W1125" s="28" t="s">
        <v>3231</v>
      </c>
      <c r="X1125" s="30"/>
      <c r="Y1125" s="28" t="s">
        <v>3231</v>
      </c>
      <c r="Z1125" s="28" t="s">
        <v>3231</v>
      </c>
      <c r="AA1125" s="31" t="str">
        <f t="shared" si="21"/>
        <v>Información incompleta</v>
      </c>
      <c r="AB1125" s="29" t="s">
        <v>3231</v>
      </c>
      <c r="AC1125" s="29" t="s">
        <v>378</v>
      </c>
      <c r="AD1125" s="29"/>
      <c r="AE1125" s="27" t="s">
        <v>3409</v>
      </c>
      <c r="AF1125" s="28" t="s">
        <v>54</v>
      </c>
      <c r="AG1125" s="27" t="s">
        <v>453</v>
      </c>
    </row>
    <row r="1126" spans="1:33" s="32" customFormat="1" ht="63.75" x14ac:dyDescent="0.25">
      <c r="A1126" s="25" t="s">
        <v>3220</v>
      </c>
      <c r="B1126" s="26">
        <v>80111604</v>
      </c>
      <c r="C1126" s="27" t="s">
        <v>3410</v>
      </c>
      <c r="D1126" s="27" t="s">
        <v>4383</v>
      </c>
      <c r="E1126" s="26" t="s">
        <v>4398</v>
      </c>
      <c r="F1126" s="26" t="s">
        <v>4523</v>
      </c>
      <c r="G1126" s="38" t="s">
        <v>4530</v>
      </c>
      <c r="H1126" s="36">
        <v>0</v>
      </c>
      <c r="I1126" s="36">
        <v>609340846</v>
      </c>
      <c r="J1126" s="28" t="s">
        <v>4424</v>
      </c>
      <c r="K1126" s="28" t="s">
        <v>4425</v>
      </c>
      <c r="L1126" s="27" t="s">
        <v>3380</v>
      </c>
      <c r="M1126" s="27" t="s">
        <v>3223</v>
      </c>
      <c r="N1126" s="27" t="s">
        <v>3381</v>
      </c>
      <c r="O1126" s="27" t="s">
        <v>3382</v>
      </c>
      <c r="P1126" s="28" t="s">
        <v>3305</v>
      </c>
      <c r="Q1126" s="28" t="s">
        <v>3411</v>
      </c>
      <c r="R1126" s="28" t="s">
        <v>3412</v>
      </c>
      <c r="S1126" s="28">
        <v>220162</v>
      </c>
      <c r="T1126" s="28" t="s">
        <v>3411</v>
      </c>
      <c r="U1126" s="29" t="s">
        <v>3413</v>
      </c>
      <c r="V1126" s="29" t="s">
        <v>3257</v>
      </c>
      <c r="W1126" s="28">
        <v>19442</v>
      </c>
      <c r="X1126" s="30">
        <v>43049</v>
      </c>
      <c r="Y1126" s="28" t="s">
        <v>48</v>
      </c>
      <c r="Z1126" s="28">
        <v>4600007905</v>
      </c>
      <c r="AA1126" s="31">
        <f t="shared" si="21"/>
        <v>1</v>
      </c>
      <c r="AB1126" s="29" t="s">
        <v>3258</v>
      </c>
      <c r="AC1126" s="29" t="s">
        <v>425</v>
      </c>
      <c r="AD1126" s="29" t="s">
        <v>3414</v>
      </c>
      <c r="AE1126" s="27" t="s">
        <v>3222</v>
      </c>
      <c r="AF1126" s="28" t="s">
        <v>54</v>
      </c>
      <c r="AG1126" s="27" t="s">
        <v>453</v>
      </c>
    </row>
    <row r="1127" spans="1:33" s="32" customFormat="1" ht="63.75" x14ac:dyDescent="0.25">
      <c r="A1127" s="25" t="s">
        <v>3220</v>
      </c>
      <c r="B1127" s="26">
        <v>80111604</v>
      </c>
      <c r="C1127" s="27" t="s">
        <v>3410</v>
      </c>
      <c r="D1127" s="27" t="s">
        <v>4389</v>
      </c>
      <c r="E1127" s="26" t="s">
        <v>4410</v>
      </c>
      <c r="F1127" s="26" t="s">
        <v>4523</v>
      </c>
      <c r="G1127" s="38" t="s">
        <v>4525</v>
      </c>
      <c r="H1127" s="36">
        <v>1302514579</v>
      </c>
      <c r="I1127" s="36">
        <v>1302514579</v>
      </c>
      <c r="J1127" s="28" t="s">
        <v>4423</v>
      </c>
      <c r="K1127" s="28" t="s">
        <v>48</v>
      </c>
      <c r="L1127" s="27" t="s">
        <v>3380</v>
      </c>
      <c r="M1127" s="27" t="s">
        <v>3223</v>
      </c>
      <c r="N1127" s="27" t="s">
        <v>3381</v>
      </c>
      <c r="O1127" s="27" t="s">
        <v>3382</v>
      </c>
      <c r="P1127" s="28" t="s">
        <v>3305</v>
      </c>
      <c r="Q1127" s="28" t="s">
        <v>3411</v>
      </c>
      <c r="R1127" s="28" t="s">
        <v>3412</v>
      </c>
      <c r="S1127" s="28">
        <v>220162</v>
      </c>
      <c r="T1127" s="28" t="s">
        <v>3411</v>
      </c>
      <c r="U1127" s="29" t="s">
        <v>3413</v>
      </c>
      <c r="V1127" s="29" t="s">
        <v>3231</v>
      </c>
      <c r="W1127" s="28" t="s">
        <v>3231</v>
      </c>
      <c r="X1127" s="30"/>
      <c r="Y1127" s="28" t="s">
        <v>3231</v>
      </c>
      <c r="Z1127" s="28" t="s">
        <v>3231</v>
      </c>
      <c r="AA1127" s="31" t="str">
        <f t="shared" si="21"/>
        <v>Información incompleta</v>
      </c>
      <c r="AB1127" s="29" t="s">
        <v>3231</v>
      </c>
      <c r="AC1127" s="29" t="s">
        <v>378</v>
      </c>
      <c r="AD1127" s="29"/>
      <c r="AE1127" s="27" t="s">
        <v>3380</v>
      </c>
      <c r="AF1127" s="28" t="s">
        <v>1505</v>
      </c>
      <c r="AG1127" s="27" t="s">
        <v>453</v>
      </c>
    </row>
    <row r="1128" spans="1:33" s="32" customFormat="1" ht="63.75" x14ac:dyDescent="0.25">
      <c r="A1128" s="25" t="s">
        <v>3220</v>
      </c>
      <c r="B1128" s="26">
        <v>78111502</v>
      </c>
      <c r="C1128" s="27" t="s">
        <v>3321</v>
      </c>
      <c r="D1128" s="27" t="s">
        <v>4383</v>
      </c>
      <c r="E1128" s="26" t="s">
        <v>4405</v>
      </c>
      <c r="F1128" s="35" t="s">
        <v>4522</v>
      </c>
      <c r="G1128" s="38" t="s">
        <v>4525</v>
      </c>
      <c r="H1128" s="36">
        <v>56650000</v>
      </c>
      <c r="I1128" s="36">
        <v>56650000</v>
      </c>
      <c r="J1128" s="28" t="s">
        <v>4424</v>
      </c>
      <c r="K1128" s="28" t="s">
        <v>4425</v>
      </c>
      <c r="L1128" s="27" t="s">
        <v>3415</v>
      </c>
      <c r="M1128" s="27" t="s">
        <v>3223</v>
      </c>
      <c r="N1128" s="27" t="s">
        <v>3357</v>
      </c>
      <c r="O1128" s="27" t="s">
        <v>3358</v>
      </c>
      <c r="P1128" s="28" t="s">
        <v>48</v>
      </c>
      <c r="Q1128" s="28" t="s">
        <v>48</v>
      </c>
      <c r="R1128" s="28" t="s">
        <v>48</v>
      </c>
      <c r="S1128" s="28" t="s">
        <v>48</v>
      </c>
      <c r="T1128" s="28" t="s">
        <v>48</v>
      </c>
      <c r="U1128" s="29" t="s">
        <v>48</v>
      </c>
      <c r="V1128" s="29" t="s">
        <v>3365</v>
      </c>
      <c r="W1128" s="28">
        <v>18750</v>
      </c>
      <c r="X1128" s="30">
        <v>42990</v>
      </c>
      <c r="Y1128" s="28" t="s">
        <v>48</v>
      </c>
      <c r="Z1128" s="28">
        <v>4600007506</v>
      </c>
      <c r="AA1128" s="31">
        <f t="shared" si="21"/>
        <v>1</v>
      </c>
      <c r="AB1128" s="29" t="s">
        <v>3366</v>
      </c>
      <c r="AC1128" s="29" t="s">
        <v>425</v>
      </c>
      <c r="AD1128" s="29" t="s">
        <v>3416</v>
      </c>
      <c r="AE1128" s="27" t="s">
        <v>3368</v>
      </c>
      <c r="AF1128" s="28" t="s">
        <v>1505</v>
      </c>
      <c r="AG1128" s="27" t="s">
        <v>453</v>
      </c>
    </row>
    <row r="1129" spans="1:33" s="32" customFormat="1" ht="51" x14ac:dyDescent="0.25">
      <c r="A1129" s="25" t="s">
        <v>3417</v>
      </c>
      <c r="B1129" s="26" t="s">
        <v>3418</v>
      </c>
      <c r="C1129" s="27" t="s">
        <v>3419</v>
      </c>
      <c r="D1129" s="27" t="s">
        <v>4383</v>
      </c>
      <c r="E1129" s="26" t="s">
        <v>4405</v>
      </c>
      <c r="F1129" s="35" t="s">
        <v>4522</v>
      </c>
      <c r="G1129" s="38" t="s">
        <v>4525</v>
      </c>
      <c r="H1129" s="36">
        <v>93000000</v>
      </c>
      <c r="I1129" s="36">
        <v>93000000</v>
      </c>
      <c r="J1129" s="28" t="s">
        <v>4423</v>
      </c>
      <c r="K1129" s="28" t="s">
        <v>48</v>
      </c>
      <c r="L1129" s="27" t="s">
        <v>3420</v>
      </c>
      <c r="M1129" s="27" t="s">
        <v>104</v>
      </c>
      <c r="N1129" s="27" t="s">
        <v>3421</v>
      </c>
      <c r="O1129" s="27" t="s">
        <v>3422</v>
      </c>
      <c r="P1129" s="28" t="s">
        <v>3423</v>
      </c>
      <c r="Q1129" s="28" t="s">
        <v>3424</v>
      </c>
      <c r="R1129" s="28" t="s">
        <v>3425</v>
      </c>
      <c r="S1129" s="28" t="s">
        <v>3426</v>
      </c>
      <c r="T1129" s="28" t="s">
        <v>3427</v>
      </c>
      <c r="U1129" s="29" t="s">
        <v>3428</v>
      </c>
      <c r="V1129" s="29"/>
      <c r="W1129" s="28"/>
      <c r="X1129" s="30"/>
      <c r="Y1129" s="28"/>
      <c r="Z1129" s="28"/>
      <c r="AA1129" s="31" t="str">
        <f t="shared" si="21"/>
        <v/>
      </c>
      <c r="AB1129" s="29"/>
      <c r="AC1129" s="29"/>
      <c r="AD1129" s="29"/>
      <c r="AE1129" s="27" t="s">
        <v>3429</v>
      </c>
      <c r="AF1129" s="28" t="s">
        <v>1505</v>
      </c>
      <c r="AG1129" s="27" t="s">
        <v>453</v>
      </c>
    </row>
    <row r="1130" spans="1:33" s="32" customFormat="1" ht="63.75" x14ac:dyDescent="0.25">
      <c r="A1130" s="25" t="s">
        <v>3417</v>
      </c>
      <c r="B1130" s="26" t="s">
        <v>4358</v>
      </c>
      <c r="C1130" s="27" t="s">
        <v>3430</v>
      </c>
      <c r="D1130" s="27" t="s">
        <v>4384</v>
      </c>
      <c r="E1130" s="26" t="s">
        <v>4405</v>
      </c>
      <c r="F1130" s="26" t="s">
        <v>4524</v>
      </c>
      <c r="G1130" s="38" t="s">
        <v>4525</v>
      </c>
      <c r="H1130" s="36">
        <v>150000000</v>
      </c>
      <c r="I1130" s="36">
        <v>150000000</v>
      </c>
      <c r="J1130" s="28" t="s">
        <v>4423</v>
      </c>
      <c r="K1130" s="28" t="s">
        <v>48</v>
      </c>
      <c r="L1130" s="27" t="s">
        <v>3420</v>
      </c>
      <c r="M1130" s="27" t="s">
        <v>104</v>
      </c>
      <c r="N1130" s="27" t="s">
        <v>3421</v>
      </c>
      <c r="O1130" s="27" t="s">
        <v>3422</v>
      </c>
      <c r="P1130" s="28" t="s">
        <v>3423</v>
      </c>
      <c r="Q1130" s="28"/>
      <c r="R1130" s="28" t="s">
        <v>3431</v>
      </c>
      <c r="S1130" s="28">
        <v>110010001</v>
      </c>
      <c r="T1130" s="28"/>
      <c r="U1130" s="29"/>
      <c r="V1130" s="29"/>
      <c r="W1130" s="28"/>
      <c r="X1130" s="30"/>
      <c r="Y1130" s="28"/>
      <c r="Z1130" s="28"/>
      <c r="AA1130" s="31" t="str">
        <f t="shared" si="21"/>
        <v/>
      </c>
      <c r="AB1130" s="29"/>
      <c r="AC1130" s="29"/>
      <c r="AD1130" s="29"/>
      <c r="AE1130" s="27" t="s">
        <v>3454</v>
      </c>
      <c r="AF1130" s="28" t="s">
        <v>1505</v>
      </c>
      <c r="AG1130" s="27" t="s">
        <v>453</v>
      </c>
    </row>
    <row r="1131" spans="1:33" s="32" customFormat="1" ht="38.25" x14ac:dyDescent="0.25">
      <c r="A1131" s="25" t="s">
        <v>3417</v>
      </c>
      <c r="B1131" s="26" t="s">
        <v>4359</v>
      </c>
      <c r="C1131" s="27" t="s">
        <v>3432</v>
      </c>
      <c r="D1131" s="27" t="s">
        <v>4384</v>
      </c>
      <c r="E1131" s="26" t="s">
        <v>4405</v>
      </c>
      <c r="F1131" s="26" t="s">
        <v>4512</v>
      </c>
      <c r="G1131" s="38" t="s">
        <v>4525</v>
      </c>
      <c r="H1131" s="36">
        <v>17000000</v>
      </c>
      <c r="I1131" s="36">
        <v>17000000</v>
      </c>
      <c r="J1131" s="28" t="s">
        <v>4423</v>
      </c>
      <c r="K1131" s="28" t="s">
        <v>48</v>
      </c>
      <c r="L1131" s="27" t="s">
        <v>3454</v>
      </c>
      <c r="M1131" s="27" t="s">
        <v>50</v>
      </c>
      <c r="N1131" s="27" t="s">
        <v>3455</v>
      </c>
      <c r="O1131" s="27" t="s">
        <v>3456</v>
      </c>
      <c r="P1131" s="28"/>
      <c r="Q1131" s="28"/>
      <c r="R1131" s="28"/>
      <c r="S1131" s="28"/>
      <c r="T1131" s="28"/>
      <c r="U1131" s="29"/>
      <c r="V1131" s="29"/>
      <c r="W1131" s="28"/>
      <c r="X1131" s="30"/>
      <c r="Y1131" s="28"/>
      <c r="Z1131" s="28"/>
      <c r="AA1131" s="31" t="str">
        <f t="shared" si="21"/>
        <v/>
      </c>
      <c r="AB1131" s="29"/>
      <c r="AC1131" s="29"/>
      <c r="AD1131" s="29"/>
      <c r="AE1131" s="27" t="s">
        <v>3454</v>
      </c>
      <c r="AF1131" s="28" t="s">
        <v>1505</v>
      </c>
      <c r="AG1131" s="27" t="s">
        <v>453</v>
      </c>
    </row>
    <row r="1132" spans="1:33" s="32" customFormat="1" ht="38.25" x14ac:dyDescent="0.25">
      <c r="A1132" s="25" t="s">
        <v>3417</v>
      </c>
      <c r="B1132" s="26">
        <v>80101600</v>
      </c>
      <c r="C1132" s="27" t="s">
        <v>3433</v>
      </c>
      <c r="D1132" s="27" t="s">
        <v>4383</v>
      </c>
      <c r="E1132" s="26" t="s">
        <v>4405</v>
      </c>
      <c r="F1132" s="26" t="s">
        <v>4512</v>
      </c>
      <c r="G1132" s="38" t="s">
        <v>4525</v>
      </c>
      <c r="H1132" s="36">
        <v>200000000</v>
      </c>
      <c r="I1132" s="36">
        <v>200000000</v>
      </c>
      <c r="J1132" s="28" t="s">
        <v>4423</v>
      </c>
      <c r="K1132" s="28" t="s">
        <v>48</v>
      </c>
      <c r="L1132" s="27" t="s">
        <v>3454</v>
      </c>
      <c r="M1132" s="27" t="s">
        <v>50</v>
      </c>
      <c r="N1132" s="27" t="s">
        <v>3455</v>
      </c>
      <c r="O1132" s="27" t="s">
        <v>3456</v>
      </c>
      <c r="P1132" s="28"/>
      <c r="Q1132" s="28"/>
      <c r="R1132" s="28"/>
      <c r="S1132" s="28"/>
      <c r="T1132" s="28"/>
      <c r="U1132" s="29"/>
      <c r="V1132" s="29"/>
      <c r="W1132" s="28"/>
      <c r="X1132" s="30"/>
      <c r="Y1132" s="28"/>
      <c r="Z1132" s="28"/>
      <c r="AA1132" s="31" t="str">
        <f t="shared" si="21"/>
        <v/>
      </c>
      <c r="AB1132" s="29"/>
      <c r="AC1132" s="29"/>
      <c r="AD1132" s="29"/>
      <c r="AE1132" s="27" t="s">
        <v>3454</v>
      </c>
      <c r="AF1132" s="28" t="s">
        <v>1505</v>
      </c>
      <c r="AG1132" s="27" t="s">
        <v>453</v>
      </c>
    </row>
    <row r="1133" spans="1:33" s="32" customFormat="1" ht="38.25" x14ac:dyDescent="0.25">
      <c r="A1133" s="25" t="s">
        <v>3417</v>
      </c>
      <c r="B1133" s="26">
        <v>82101503</v>
      </c>
      <c r="C1133" s="27" t="s">
        <v>3434</v>
      </c>
      <c r="D1133" s="27" t="s">
        <v>4384</v>
      </c>
      <c r="E1133" s="26" t="s">
        <v>4399</v>
      </c>
      <c r="F1133" s="26" t="s">
        <v>4512</v>
      </c>
      <c r="G1133" s="38" t="s">
        <v>4525</v>
      </c>
      <c r="H1133" s="36">
        <v>150000000</v>
      </c>
      <c r="I1133" s="36">
        <v>150000000</v>
      </c>
      <c r="J1133" s="28" t="s">
        <v>4423</v>
      </c>
      <c r="K1133" s="28" t="s">
        <v>48</v>
      </c>
      <c r="L1133" s="27" t="s">
        <v>3454</v>
      </c>
      <c r="M1133" s="27" t="s">
        <v>50</v>
      </c>
      <c r="N1133" s="27" t="s">
        <v>3455</v>
      </c>
      <c r="O1133" s="27" t="s">
        <v>3456</v>
      </c>
      <c r="P1133" s="28"/>
      <c r="Q1133" s="28"/>
      <c r="R1133" s="28"/>
      <c r="S1133" s="28"/>
      <c r="T1133" s="28"/>
      <c r="U1133" s="29"/>
      <c r="V1133" s="29"/>
      <c r="W1133" s="28"/>
      <c r="X1133" s="30"/>
      <c r="Y1133" s="28"/>
      <c r="Z1133" s="28"/>
      <c r="AA1133" s="31" t="str">
        <f t="shared" si="21"/>
        <v/>
      </c>
      <c r="AB1133" s="29"/>
      <c r="AC1133" s="29"/>
      <c r="AD1133" s="29"/>
      <c r="AE1133" s="27" t="s">
        <v>3454</v>
      </c>
      <c r="AF1133" s="28" t="s">
        <v>1505</v>
      </c>
      <c r="AG1133" s="27" t="s">
        <v>453</v>
      </c>
    </row>
    <row r="1134" spans="1:33" s="32" customFormat="1" ht="38.25" x14ac:dyDescent="0.25">
      <c r="A1134" s="25" t="s">
        <v>3417</v>
      </c>
      <c r="B1134" s="26">
        <v>80111600</v>
      </c>
      <c r="C1134" s="27" t="s">
        <v>3435</v>
      </c>
      <c r="D1134" s="27" t="s">
        <v>4383</v>
      </c>
      <c r="E1134" s="26" t="s">
        <v>4399</v>
      </c>
      <c r="F1134" s="35" t="s">
        <v>4522</v>
      </c>
      <c r="G1134" s="38" t="s">
        <v>4525</v>
      </c>
      <c r="H1134" s="36">
        <v>133000000</v>
      </c>
      <c r="I1134" s="36">
        <v>133000000</v>
      </c>
      <c r="J1134" s="28" t="s">
        <v>4423</v>
      </c>
      <c r="K1134" s="28" t="s">
        <v>48</v>
      </c>
      <c r="L1134" s="27" t="s">
        <v>3454</v>
      </c>
      <c r="M1134" s="27" t="s">
        <v>50</v>
      </c>
      <c r="N1134" s="27" t="s">
        <v>3455</v>
      </c>
      <c r="O1134" s="27" t="s">
        <v>3456</v>
      </c>
      <c r="P1134" s="28"/>
      <c r="Q1134" s="28"/>
      <c r="R1134" s="28"/>
      <c r="S1134" s="28"/>
      <c r="T1134" s="28"/>
      <c r="U1134" s="29"/>
      <c r="V1134" s="29"/>
      <c r="W1134" s="28"/>
      <c r="X1134" s="30"/>
      <c r="Y1134" s="28"/>
      <c r="Z1134" s="28"/>
      <c r="AA1134" s="31" t="str">
        <f t="shared" si="21"/>
        <v/>
      </c>
      <c r="AB1134" s="29"/>
      <c r="AC1134" s="29"/>
      <c r="AD1134" s="29"/>
      <c r="AE1134" s="27" t="s">
        <v>3454</v>
      </c>
      <c r="AF1134" s="28" t="s">
        <v>1505</v>
      </c>
      <c r="AG1134" s="27" t="s">
        <v>453</v>
      </c>
    </row>
    <row r="1135" spans="1:33" s="32" customFormat="1" ht="38.25" x14ac:dyDescent="0.25">
      <c r="A1135" s="25" t="s">
        <v>3417</v>
      </c>
      <c r="B1135" s="26" t="s">
        <v>4359</v>
      </c>
      <c r="C1135" s="27" t="s">
        <v>3436</v>
      </c>
      <c r="D1135" s="27" t="s">
        <v>4383</v>
      </c>
      <c r="E1135" s="26" t="s">
        <v>4397</v>
      </c>
      <c r="F1135" s="26" t="s">
        <v>4512</v>
      </c>
      <c r="G1135" s="38" t="s">
        <v>4525</v>
      </c>
      <c r="H1135" s="36">
        <v>35000000</v>
      </c>
      <c r="I1135" s="36">
        <v>35000000</v>
      </c>
      <c r="J1135" s="28" t="s">
        <v>4423</v>
      </c>
      <c r="K1135" s="28" t="s">
        <v>48</v>
      </c>
      <c r="L1135" s="27" t="s">
        <v>3454</v>
      </c>
      <c r="M1135" s="27" t="s">
        <v>50</v>
      </c>
      <c r="N1135" s="27" t="s">
        <v>3455</v>
      </c>
      <c r="O1135" s="27" t="s">
        <v>3456</v>
      </c>
      <c r="P1135" s="28"/>
      <c r="Q1135" s="28"/>
      <c r="R1135" s="28"/>
      <c r="S1135" s="28"/>
      <c r="T1135" s="28"/>
      <c r="U1135" s="29"/>
      <c r="V1135" s="29"/>
      <c r="W1135" s="28"/>
      <c r="X1135" s="30"/>
      <c r="Y1135" s="28"/>
      <c r="Z1135" s="28"/>
      <c r="AA1135" s="31" t="str">
        <f t="shared" si="21"/>
        <v/>
      </c>
      <c r="AB1135" s="29"/>
      <c r="AC1135" s="29"/>
      <c r="AD1135" s="29"/>
      <c r="AE1135" s="27" t="s">
        <v>3454</v>
      </c>
      <c r="AF1135" s="28" t="s">
        <v>1505</v>
      </c>
      <c r="AG1135" s="27" t="s">
        <v>453</v>
      </c>
    </row>
    <row r="1136" spans="1:33" s="32" customFormat="1" ht="153" x14ac:dyDescent="0.25">
      <c r="A1136" s="25" t="s">
        <v>3417</v>
      </c>
      <c r="B1136" s="26" t="s">
        <v>3437</v>
      </c>
      <c r="C1136" s="27" t="s">
        <v>3438</v>
      </c>
      <c r="D1136" s="27" t="s">
        <v>4383</v>
      </c>
      <c r="E1136" s="26" t="s">
        <v>4405</v>
      </c>
      <c r="F1136" s="35" t="s">
        <v>4522</v>
      </c>
      <c r="G1136" s="38" t="s">
        <v>4525</v>
      </c>
      <c r="H1136" s="36">
        <v>247007161</v>
      </c>
      <c r="I1136" s="36">
        <v>247007161</v>
      </c>
      <c r="J1136" s="28" t="s">
        <v>4423</v>
      </c>
      <c r="K1136" s="28" t="s">
        <v>48</v>
      </c>
      <c r="L1136" s="27" t="s">
        <v>3439</v>
      </c>
      <c r="M1136" s="27" t="s">
        <v>104</v>
      </c>
      <c r="N1136" s="27" t="s">
        <v>3440</v>
      </c>
      <c r="O1136" s="27" t="s">
        <v>3441</v>
      </c>
      <c r="P1136" s="28" t="s">
        <v>3442</v>
      </c>
      <c r="Q1136" s="28" t="s">
        <v>3443</v>
      </c>
      <c r="R1136" s="28" t="s">
        <v>3444</v>
      </c>
      <c r="S1136" s="28" t="s">
        <v>3445</v>
      </c>
      <c r="T1136" s="28" t="s">
        <v>3446</v>
      </c>
      <c r="U1136" s="29" t="s">
        <v>3447</v>
      </c>
      <c r="V1136" s="29"/>
      <c r="W1136" s="28"/>
      <c r="X1136" s="30"/>
      <c r="Y1136" s="28"/>
      <c r="Z1136" s="28"/>
      <c r="AA1136" s="31" t="str">
        <f t="shared" si="21"/>
        <v/>
      </c>
      <c r="AB1136" s="29"/>
      <c r="AC1136" s="29"/>
      <c r="AD1136" s="29"/>
      <c r="AE1136" s="27" t="s">
        <v>3448</v>
      </c>
      <c r="AF1136" s="28" t="s">
        <v>1505</v>
      </c>
      <c r="AG1136" s="27" t="s">
        <v>453</v>
      </c>
    </row>
    <row r="1137" spans="1:33" s="32" customFormat="1" ht="127.5" x14ac:dyDescent="0.25">
      <c r="A1137" s="25" t="s">
        <v>3417</v>
      </c>
      <c r="B1137" s="26" t="s">
        <v>3449</v>
      </c>
      <c r="C1137" s="27" t="s">
        <v>3450</v>
      </c>
      <c r="D1137" s="27" t="s">
        <v>4383</v>
      </c>
      <c r="E1137" s="26" t="s">
        <v>4405</v>
      </c>
      <c r="F1137" s="35" t="s">
        <v>4522</v>
      </c>
      <c r="G1137" s="38" t="s">
        <v>4525</v>
      </c>
      <c r="H1137" s="36">
        <v>370510742</v>
      </c>
      <c r="I1137" s="36">
        <v>370510742</v>
      </c>
      <c r="J1137" s="28" t="s">
        <v>4423</v>
      </c>
      <c r="K1137" s="28" t="s">
        <v>48</v>
      </c>
      <c r="L1137" s="27" t="s">
        <v>3439</v>
      </c>
      <c r="M1137" s="27" t="s">
        <v>104</v>
      </c>
      <c r="N1137" s="27" t="s">
        <v>3440</v>
      </c>
      <c r="O1137" s="27" t="s">
        <v>3441</v>
      </c>
      <c r="P1137" s="28" t="s">
        <v>3442</v>
      </c>
      <c r="Q1137" s="28" t="s">
        <v>3443</v>
      </c>
      <c r="R1137" s="28" t="s">
        <v>3444</v>
      </c>
      <c r="S1137" s="28" t="s">
        <v>3445</v>
      </c>
      <c r="T1137" s="28" t="s">
        <v>3451</v>
      </c>
      <c r="U1137" s="29" t="s">
        <v>3452</v>
      </c>
      <c r="V1137" s="29"/>
      <c r="W1137" s="28"/>
      <c r="X1137" s="30"/>
      <c r="Y1137" s="28"/>
      <c r="Z1137" s="28"/>
      <c r="AA1137" s="31" t="str">
        <f t="shared" si="21"/>
        <v/>
      </c>
      <c r="AB1137" s="29"/>
      <c r="AC1137" s="29"/>
      <c r="AD1137" s="29"/>
      <c r="AE1137" s="27" t="s">
        <v>3439</v>
      </c>
      <c r="AF1137" s="28" t="s">
        <v>1505</v>
      </c>
      <c r="AG1137" s="27" t="s">
        <v>453</v>
      </c>
    </row>
    <row r="1138" spans="1:33" s="32" customFormat="1" ht="38.25" x14ac:dyDescent="0.25">
      <c r="A1138" s="25" t="s">
        <v>3417</v>
      </c>
      <c r="B1138" s="26">
        <v>80101502</v>
      </c>
      <c r="C1138" s="27" t="s">
        <v>3453</v>
      </c>
      <c r="D1138" s="27" t="s">
        <v>4383</v>
      </c>
      <c r="E1138" s="26" t="s">
        <v>4401</v>
      </c>
      <c r="F1138" s="35" t="s">
        <v>4522</v>
      </c>
      <c r="G1138" s="38" t="s">
        <v>4525</v>
      </c>
      <c r="H1138" s="36">
        <v>866482097</v>
      </c>
      <c r="I1138" s="36">
        <v>866482097</v>
      </c>
      <c r="J1138" s="28" t="s">
        <v>4423</v>
      </c>
      <c r="K1138" s="28" t="s">
        <v>48</v>
      </c>
      <c r="L1138" s="27" t="s">
        <v>3454</v>
      </c>
      <c r="M1138" s="27" t="s">
        <v>50</v>
      </c>
      <c r="N1138" s="27" t="s">
        <v>3455</v>
      </c>
      <c r="O1138" s="27" t="s">
        <v>3456</v>
      </c>
      <c r="P1138" s="28" t="s">
        <v>3457</v>
      </c>
      <c r="Q1138" s="28" t="s">
        <v>3458</v>
      </c>
      <c r="R1138" s="28" t="s">
        <v>3459</v>
      </c>
      <c r="S1138" s="28">
        <v>1300</v>
      </c>
      <c r="T1138" s="28" t="s">
        <v>3458</v>
      </c>
      <c r="U1138" s="29" t="s">
        <v>3460</v>
      </c>
      <c r="V1138" s="29"/>
      <c r="W1138" s="28"/>
      <c r="X1138" s="30"/>
      <c r="Y1138" s="28"/>
      <c r="Z1138" s="28"/>
      <c r="AA1138" s="31" t="str">
        <f t="shared" si="21"/>
        <v/>
      </c>
      <c r="AB1138" s="29"/>
      <c r="AC1138" s="29"/>
      <c r="AD1138" s="29"/>
      <c r="AE1138" s="27" t="s">
        <v>3454</v>
      </c>
      <c r="AF1138" s="28" t="s">
        <v>1505</v>
      </c>
      <c r="AG1138" s="27" t="s">
        <v>453</v>
      </c>
    </row>
    <row r="1139" spans="1:33" s="32" customFormat="1" ht="38.25" x14ac:dyDescent="0.25">
      <c r="A1139" s="25" t="s">
        <v>3417</v>
      </c>
      <c r="B1139" s="26">
        <v>73131507</v>
      </c>
      <c r="C1139" s="27" t="s">
        <v>3461</v>
      </c>
      <c r="D1139" s="27" t="s">
        <v>4389</v>
      </c>
      <c r="E1139" s="26" t="s">
        <v>4400</v>
      </c>
      <c r="F1139" s="35" t="s">
        <v>4522</v>
      </c>
      <c r="G1139" s="38" t="s">
        <v>4525</v>
      </c>
      <c r="H1139" s="36">
        <v>150000000</v>
      </c>
      <c r="I1139" s="36">
        <v>150000000</v>
      </c>
      <c r="J1139" s="28" t="s">
        <v>4423</v>
      </c>
      <c r="K1139" s="28" t="s">
        <v>48</v>
      </c>
      <c r="L1139" s="27" t="s">
        <v>3462</v>
      </c>
      <c r="M1139" s="27" t="s">
        <v>3463</v>
      </c>
      <c r="N1139" s="27" t="s">
        <v>3464</v>
      </c>
      <c r="O1139" s="27" t="s">
        <v>3465</v>
      </c>
      <c r="P1139" s="28"/>
      <c r="Q1139" s="28" t="s">
        <v>3466</v>
      </c>
      <c r="R1139" s="28" t="s">
        <v>3461</v>
      </c>
      <c r="S1139" s="28" t="s">
        <v>3467</v>
      </c>
      <c r="T1139" s="28" t="s">
        <v>3468</v>
      </c>
      <c r="U1139" s="29" t="s">
        <v>3469</v>
      </c>
      <c r="V1139" s="29"/>
      <c r="W1139" s="28"/>
      <c r="X1139" s="30"/>
      <c r="Y1139" s="28"/>
      <c r="Z1139" s="28"/>
      <c r="AA1139" s="31" t="str">
        <f t="shared" si="21"/>
        <v/>
      </c>
      <c r="AB1139" s="29"/>
      <c r="AC1139" s="29"/>
      <c r="AD1139" s="29"/>
      <c r="AE1139" s="27" t="s">
        <v>3454</v>
      </c>
      <c r="AF1139" s="28" t="s">
        <v>1505</v>
      </c>
      <c r="AG1139" s="27" t="s">
        <v>453</v>
      </c>
    </row>
    <row r="1140" spans="1:33" s="32" customFormat="1" ht="89.25" x14ac:dyDescent="0.25">
      <c r="A1140" s="25" t="s">
        <v>3417</v>
      </c>
      <c r="B1140" s="26">
        <v>80101508</v>
      </c>
      <c r="C1140" s="27" t="s">
        <v>3470</v>
      </c>
      <c r="D1140" s="27" t="s">
        <v>4383</v>
      </c>
      <c r="E1140" s="26" t="s">
        <v>4406</v>
      </c>
      <c r="F1140" s="35" t="s">
        <v>4522</v>
      </c>
      <c r="G1140" s="38" t="s">
        <v>4525</v>
      </c>
      <c r="H1140" s="36">
        <v>100000000</v>
      </c>
      <c r="I1140" s="36">
        <v>100000000</v>
      </c>
      <c r="J1140" s="28" t="s">
        <v>4423</v>
      </c>
      <c r="K1140" s="28" t="s">
        <v>48</v>
      </c>
      <c r="L1140" s="27" t="s">
        <v>3471</v>
      </c>
      <c r="M1140" s="27" t="s">
        <v>3472</v>
      </c>
      <c r="N1140" s="27" t="s">
        <v>3473</v>
      </c>
      <c r="O1140" s="27" t="s">
        <v>3474</v>
      </c>
      <c r="P1140" s="28" t="s">
        <v>3475</v>
      </c>
      <c r="Q1140" s="28" t="s">
        <v>3476</v>
      </c>
      <c r="R1140" s="28" t="s">
        <v>3477</v>
      </c>
      <c r="S1140" s="28" t="s">
        <v>3478</v>
      </c>
      <c r="T1140" s="28" t="s">
        <v>3479</v>
      </c>
      <c r="U1140" s="29" t="s">
        <v>3480</v>
      </c>
      <c r="V1140" s="29"/>
      <c r="W1140" s="28"/>
      <c r="X1140" s="30"/>
      <c r="Y1140" s="28"/>
      <c r="Z1140" s="28"/>
      <c r="AA1140" s="31" t="str">
        <f t="shared" si="21"/>
        <v/>
      </c>
      <c r="AB1140" s="29"/>
      <c r="AC1140" s="29"/>
      <c r="AD1140" s="29"/>
      <c r="AE1140" s="27" t="s">
        <v>3481</v>
      </c>
      <c r="AF1140" s="28" t="s">
        <v>1505</v>
      </c>
      <c r="AG1140" s="27" t="s">
        <v>453</v>
      </c>
    </row>
    <row r="1141" spans="1:33" s="32" customFormat="1" ht="63.75" x14ac:dyDescent="0.25">
      <c r="A1141" s="25" t="s">
        <v>3417</v>
      </c>
      <c r="B1141" s="26">
        <v>80101601</v>
      </c>
      <c r="C1141" s="27" t="s">
        <v>3482</v>
      </c>
      <c r="D1141" s="27" t="s">
        <v>4383</v>
      </c>
      <c r="E1141" s="26" t="s">
        <v>4406</v>
      </c>
      <c r="F1141" s="26" t="s">
        <v>4524</v>
      </c>
      <c r="G1141" s="38" t="s">
        <v>4525</v>
      </c>
      <c r="H1141" s="36">
        <v>300000000</v>
      </c>
      <c r="I1141" s="36">
        <v>300000000</v>
      </c>
      <c r="J1141" s="28" t="s">
        <v>4423</v>
      </c>
      <c r="K1141" s="28" t="s">
        <v>48</v>
      </c>
      <c r="L1141" s="27" t="s">
        <v>3483</v>
      </c>
      <c r="M1141" s="27" t="s">
        <v>3472</v>
      </c>
      <c r="N1141" s="27" t="s">
        <v>3484</v>
      </c>
      <c r="O1141" s="27" t="s">
        <v>3485</v>
      </c>
      <c r="P1141" s="28" t="s">
        <v>3475</v>
      </c>
      <c r="Q1141" s="28" t="s">
        <v>3486</v>
      </c>
      <c r="R1141" s="28" t="s">
        <v>3487</v>
      </c>
      <c r="S1141" s="28" t="s">
        <v>3488</v>
      </c>
      <c r="T1141" s="28" t="s">
        <v>3489</v>
      </c>
      <c r="U1141" s="29" t="s">
        <v>3490</v>
      </c>
      <c r="V1141" s="29"/>
      <c r="W1141" s="28"/>
      <c r="X1141" s="30"/>
      <c r="Y1141" s="28"/>
      <c r="Z1141" s="28"/>
      <c r="AA1141" s="31" t="str">
        <f t="shared" si="21"/>
        <v/>
      </c>
      <c r="AB1141" s="29"/>
      <c r="AC1141" s="29"/>
      <c r="AD1141" s="29"/>
      <c r="AE1141" s="27" t="s">
        <v>3483</v>
      </c>
      <c r="AF1141" s="28" t="s">
        <v>1505</v>
      </c>
      <c r="AG1141" s="27" t="s">
        <v>453</v>
      </c>
    </row>
    <row r="1142" spans="1:33" s="32" customFormat="1" ht="51" x14ac:dyDescent="0.25">
      <c r="A1142" s="25" t="s">
        <v>3417</v>
      </c>
      <c r="B1142" s="26">
        <v>80101601</v>
      </c>
      <c r="C1142" s="27" t="s">
        <v>4382</v>
      </c>
      <c r="D1142" s="27" t="s">
        <v>4383</v>
      </c>
      <c r="E1142" s="26" t="s">
        <v>4400</v>
      </c>
      <c r="F1142" s="26" t="s">
        <v>4524</v>
      </c>
      <c r="G1142" s="38" t="s">
        <v>4525</v>
      </c>
      <c r="H1142" s="36">
        <v>456000000</v>
      </c>
      <c r="I1142" s="36">
        <v>456000000</v>
      </c>
      <c r="J1142" s="28" t="s">
        <v>4423</v>
      </c>
      <c r="K1142" s="28" t="s">
        <v>48</v>
      </c>
      <c r="L1142" s="27" t="s">
        <v>3483</v>
      </c>
      <c r="M1142" s="27" t="s">
        <v>3472</v>
      </c>
      <c r="N1142" s="27" t="s">
        <v>3484</v>
      </c>
      <c r="O1142" s="27" t="s">
        <v>3485</v>
      </c>
      <c r="P1142" s="28" t="s">
        <v>3475</v>
      </c>
      <c r="Q1142" s="28" t="s">
        <v>3491</v>
      </c>
      <c r="R1142" s="28" t="s">
        <v>3487</v>
      </c>
      <c r="S1142" s="28" t="s">
        <v>3488</v>
      </c>
      <c r="T1142" s="28" t="s">
        <v>3492</v>
      </c>
      <c r="U1142" s="29" t="s">
        <v>3490</v>
      </c>
      <c r="V1142" s="29"/>
      <c r="W1142" s="28"/>
      <c r="X1142" s="30"/>
      <c r="Y1142" s="28"/>
      <c r="Z1142" s="28"/>
      <c r="AA1142" s="31" t="str">
        <f t="shared" si="21"/>
        <v/>
      </c>
      <c r="AB1142" s="29"/>
      <c r="AC1142" s="29"/>
      <c r="AD1142" s="29"/>
      <c r="AE1142" s="27" t="s">
        <v>3483</v>
      </c>
      <c r="AF1142" s="28" t="s">
        <v>1505</v>
      </c>
      <c r="AG1142" s="27" t="s">
        <v>453</v>
      </c>
    </row>
    <row r="1143" spans="1:33" s="32" customFormat="1" ht="102" x14ac:dyDescent="0.25">
      <c r="A1143" s="25" t="s">
        <v>3417</v>
      </c>
      <c r="B1143" s="26">
        <v>80101508</v>
      </c>
      <c r="C1143" s="27" t="s">
        <v>3493</v>
      </c>
      <c r="D1143" s="27" t="s">
        <v>4389</v>
      </c>
      <c r="E1143" s="26" t="s">
        <v>4400</v>
      </c>
      <c r="F1143" s="35" t="s">
        <v>4522</v>
      </c>
      <c r="G1143" s="38" t="s">
        <v>4525</v>
      </c>
      <c r="H1143" s="36">
        <v>150000000</v>
      </c>
      <c r="I1143" s="36">
        <v>150000000</v>
      </c>
      <c r="J1143" s="28" t="s">
        <v>4423</v>
      </c>
      <c r="K1143" s="28" t="s">
        <v>48</v>
      </c>
      <c r="L1143" s="27" t="s">
        <v>3494</v>
      </c>
      <c r="M1143" s="27" t="s">
        <v>3472</v>
      </c>
      <c r="N1143" s="27" t="s">
        <v>3495</v>
      </c>
      <c r="O1143" s="27" t="s">
        <v>3496</v>
      </c>
      <c r="P1143" s="28" t="s">
        <v>3475</v>
      </c>
      <c r="Q1143" s="28" t="s">
        <v>3497</v>
      </c>
      <c r="R1143" s="28" t="s">
        <v>3477</v>
      </c>
      <c r="S1143" s="28" t="s">
        <v>3478</v>
      </c>
      <c r="T1143" s="28" t="s">
        <v>3498</v>
      </c>
      <c r="U1143" s="29" t="s">
        <v>3499</v>
      </c>
      <c r="V1143" s="29"/>
      <c r="W1143" s="28"/>
      <c r="X1143" s="30"/>
      <c r="Y1143" s="28"/>
      <c r="Z1143" s="28"/>
      <c r="AA1143" s="31" t="str">
        <f t="shared" si="21"/>
        <v/>
      </c>
      <c r="AB1143" s="29"/>
      <c r="AC1143" s="29"/>
      <c r="AD1143" s="29"/>
      <c r="AE1143" s="27" t="s">
        <v>3494</v>
      </c>
      <c r="AF1143" s="28" t="s">
        <v>1505</v>
      </c>
      <c r="AG1143" s="27" t="s">
        <v>453</v>
      </c>
    </row>
    <row r="1144" spans="1:33" s="32" customFormat="1" ht="63.75" x14ac:dyDescent="0.25">
      <c r="A1144" s="25" t="s">
        <v>3417</v>
      </c>
      <c r="B1144" s="26">
        <v>83112402</v>
      </c>
      <c r="C1144" s="27" t="s">
        <v>3500</v>
      </c>
      <c r="D1144" s="27" t="s">
        <v>4389</v>
      </c>
      <c r="E1144" s="26" t="s">
        <v>4403</v>
      </c>
      <c r="F1144" s="35" t="s">
        <v>4522</v>
      </c>
      <c r="G1144" s="38" t="s">
        <v>4525</v>
      </c>
      <c r="H1144" s="36">
        <v>50000000</v>
      </c>
      <c r="I1144" s="36">
        <v>50000000</v>
      </c>
      <c r="J1144" s="28" t="s">
        <v>4423</v>
      </c>
      <c r="K1144" s="28" t="s">
        <v>48</v>
      </c>
      <c r="L1144" s="27" t="s">
        <v>3501</v>
      </c>
      <c r="M1144" s="27" t="s">
        <v>3502</v>
      </c>
      <c r="N1144" s="27" t="s">
        <v>3503</v>
      </c>
      <c r="O1144" s="27" t="s">
        <v>3504</v>
      </c>
      <c r="P1144" s="28" t="s">
        <v>3505</v>
      </c>
      <c r="Q1144" s="28" t="s">
        <v>3506</v>
      </c>
      <c r="R1144" s="28" t="s">
        <v>3507</v>
      </c>
      <c r="S1144" s="28" t="s">
        <v>3508</v>
      </c>
      <c r="T1144" s="28" t="s">
        <v>3509</v>
      </c>
      <c r="U1144" s="29" t="s">
        <v>3510</v>
      </c>
      <c r="V1144" s="29"/>
      <c r="W1144" s="28"/>
      <c r="X1144" s="30"/>
      <c r="Y1144" s="28"/>
      <c r="Z1144" s="28"/>
      <c r="AA1144" s="31" t="str">
        <f t="shared" si="21"/>
        <v/>
      </c>
      <c r="AB1144" s="29"/>
      <c r="AC1144" s="29"/>
      <c r="AD1144" s="29"/>
      <c r="AE1144" s="27" t="s">
        <v>3501</v>
      </c>
      <c r="AF1144" s="28" t="s">
        <v>1505</v>
      </c>
      <c r="AG1144" s="27" t="s">
        <v>453</v>
      </c>
    </row>
    <row r="1145" spans="1:33" s="32" customFormat="1" ht="63.75" x14ac:dyDescent="0.25">
      <c r="A1145" s="25" t="s">
        <v>3417</v>
      </c>
      <c r="B1145" s="26">
        <v>43232107</v>
      </c>
      <c r="C1145" s="27" t="s">
        <v>3511</v>
      </c>
      <c r="D1145" s="27" t="s">
        <v>4383</v>
      </c>
      <c r="E1145" s="26" t="s">
        <v>4403</v>
      </c>
      <c r="F1145" s="26" t="s">
        <v>4512</v>
      </c>
      <c r="G1145" s="38" t="s">
        <v>4525</v>
      </c>
      <c r="H1145" s="36">
        <v>50000000</v>
      </c>
      <c r="I1145" s="36">
        <v>50000000</v>
      </c>
      <c r="J1145" s="28" t="s">
        <v>4423</v>
      </c>
      <c r="K1145" s="28" t="s">
        <v>48</v>
      </c>
      <c r="L1145" s="27" t="s">
        <v>3501</v>
      </c>
      <c r="M1145" s="27" t="s">
        <v>3502</v>
      </c>
      <c r="N1145" s="27" t="s">
        <v>3503</v>
      </c>
      <c r="O1145" s="27" t="s">
        <v>3504</v>
      </c>
      <c r="P1145" s="28" t="s">
        <v>3505</v>
      </c>
      <c r="Q1145" s="28" t="s">
        <v>3512</v>
      </c>
      <c r="R1145" s="28" t="s">
        <v>3507</v>
      </c>
      <c r="S1145" s="28" t="s">
        <v>3508</v>
      </c>
      <c r="T1145" s="28"/>
      <c r="U1145" s="29" t="s">
        <v>3513</v>
      </c>
      <c r="V1145" s="29"/>
      <c r="W1145" s="28"/>
      <c r="X1145" s="30"/>
      <c r="Y1145" s="28"/>
      <c r="Z1145" s="28"/>
      <c r="AA1145" s="31" t="str">
        <f t="shared" si="21"/>
        <v/>
      </c>
      <c r="AB1145" s="29"/>
      <c r="AC1145" s="29"/>
      <c r="AD1145" s="29"/>
      <c r="AE1145" s="27" t="s">
        <v>3501</v>
      </c>
      <c r="AF1145" s="28" t="s">
        <v>1505</v>
      </c>
      <c r="AG1145" s="27" t="s">
        <v>453</v>
      </c>
    </row>
    <row r="1146" spans="1:33" s="32" customFormat="1" ht="89.25" x14ac:dyDescent="0.25">
      <c r="A1146" s="25" t="s">
        <v>3417</v>
      </c>
      <c r="B1146" s="26">
        <v>83112402</v>
      </c>
      <c r="C1146" s="27" t="s">
        <v>3514</v>
      </c>
      <c r="D1146" s="27" t="s">
        <v>4383</v>
      </c>
      <c r="E1146" s="26" t="s">
        <v>4403</v>
      </c>
      <c r="F1146" s="26" t="s">
        <v>4512</v>
      </c>
      <c r="G1146" s="38" t="s">
        <v>4525</v>
      </c>
      <c r="H1146" s="36">
        <v>50000000</v>
      </c>
      <c r="I1146" s="36">
        <v>50000000</v>
      </c>
      <c r="J1146" s="28" t="s">
        <v>4423</v>
      </c>
      <c r="K1146" s="28" t="s">
        <v>48</v>
      </c>
      <c r="L1146" s="27" t="s">
        <v>3501</v>
      </c>
      <c r="M1146" s="27" t="s">
        <v>3502</v>
      </c>
      <c r="N1146" s="27" t="s">
        <v>3503</v>
      </c>
      <c r="O1146" s="27" t="s">
        <v>3504</v>
      </c>
      <c r="P1146" s="28" t="s">
        <v>3505</v>
      </c>
      <c r="Q1146" s="28" t="s">
        <v>3515</v>
      </c>
      <c r="R1146" s="28" t="s">
        <v>3507</v>
      </c>
      <c r="S1146" s="28" t="s">
        <v>3508</v>
      </c>
      <c r="T1146" s="28"/>
      <c r="U1146" s="29" t="s">
        <v>3516</v>
      </c>
      <c r="V1146" s="29"/>
      <c r="W1146" s="28"/>
      <c r="X1146" s="30"/>
      <c r="Y1146" s="28"/>
      <c r="Z1146" s="28"/>
      <c r="AA1146" s="31" t="str">
        <f t="shared" si="21"/>
        <v/>
      </c>
      <c r="AB1146" s="29"/>
      <c r="AC1146" s="29"/>
      <c r="AD1146" s="29"/>
      <c r="AE1146" s="27" t="s">
        <v>3501</v>
      </c>
      <c r="AF1146" s="28" t="s">
        <v>1505</v>
      </c>
      <c r="AG1146" s="27" t="s">
        <v>453</v>
      </c>
    </row>
    <row r="1147" spans="1:33" s="32" customFormat="1" ht="38.25" x14ac:dyDescent="0.25">
      <c r="A1147" s="25" t="s">
        <v>3417</v>
      </c>
      <c r="B1147" s="26">
        <v>83112402</v>
      </c>
      <c r="C1147" s="27" t="s">
        <v>3517</v>
      </c>
      <c r="D1147" s="27" t="s">
        <v>4383</v>
      </c>
      <c r="E1147" s="26" t="s">
        <v>4397</v>
      </c>
      <c r="F1147" s="26" t="s">
        <v>4512</v>
      </c>
      <c r="G1147" s="38" t="s">
        <v>4525</v>
      </c>
      <c r="H1147" s="36">
        <v>50000000</v>
      </c>
      <c r="I1147" s="36">
        <v>50000000</v>
      </c>
      <c r="J1147" s="28" t="s">
        <v>4423</v>
      </c>
      <c r="K1147" s="28" t="s">
        <v>48</v>
      </c>
      <c r="L1147" s="27" t="s">
        <v>3501</v>
      </c>
      <c r="M1147" s="27" t="s">
        <v>3502</v>
      </c>
      <c r="N1147" s="27" t="s">
        <v>3503</v>
      </c>
      <c r="O1147" s="27" t="s">
        <v>3504</v>
      </c>
      <c r="P1147" s="28" t="s">
        <v>3505</v>
      </c>
      <c r="Q1147" s="28" t="s">
        <v>3518</v>
      </c>
      <c r="R1147" s="28" t="s">
        <v>3507</v>
      </c>
      <c r="S1147" s="28" t="s">
        <v>3508</v>
      </c>
      <c r="T1147" s="28"/>
      <c r="U1147" s="29" t="s">
        <v>3519</v>
      </c>
      <c r="V1147" s="29"/>
      <c r="W1147" s="28"/>
      <c r="X1147" s="30"/>
      <c r="Y1147" s="28"/>
      <c r="Z1147" s="28"/>
      <c r="AA1147" s="31" t="str">
        <f t="shared" si="21"/>
        <v/>
      </c>
      <c r="AB1147" s="29"/>
      <c r="AC1147" s="29"/>
      <c r="AD1147" s="29"/>
      <c r="AE1147" s="27" t="s">
        <v>3454</v>
      </c>
      <c r="AF1147" s="28" t="s">
        <v>1505</v>
      </c>
      <c r="AG1147" s="27" t="s">
        <v>453</v>
      </c>
    </row>
    <row r="1148" spans="1:33" s="32" customFormat="1" ht="51" x14ac:dyDescent="0.25">
      <c r="A1148" s="25" t="s">
        <v>3417</v>
      </c>
      <c r="B1148" s="26">
        <v>80101505</v>
      </c>
      <c r="C1148" s="27" t="s">
        <v>3520</v>
      </c>
      <c r="D1148" s="27" t="s">
        <v>4383</v>
      </c>
      <c r="E1148" s="26" t="s">
        <v>4400</v>
      </c>
      <c r="F1148" s="35" t="s">
        <v>4522</v>
      </c>
      <c r="G1148" s="38" t="s">
        <v>4525</v>
      </c>
      <c r="H1148" s="36">
        <v>166552024</v>
      </c>
      <c r="I1148" s="36">
        <v>166552024</v>
      </c>
      <c r="J1148" s="28" t="s">
        <v>4423</v>
      </c>
      <c r="K1148" s="28" t="s">
        <v>48</v>
      </c>
      <c r="L1148" s="27" t="s">
        <v>3521</v>
      </c>
      <c r="M1148" s="27" t="s">
        <v>3522</v>
      </c>
      <c r="N1148" s="27" t="s">
        <v>3523</v>
      </c>
      <c r="O1148" s="27" t="s">
        <v>3524</v>
      </c>
      <c r="P1148" s="28" t="s">
        <v>3423</v>
      </c>
      <c r="Q1148" s="28" t="s">
        <v>3424</v>
      </c>
      <c r="R1148" s="28" t="s">
        <v>3425</v>
      </c>
      <c r="S1148" s="28" t="s">
        <v>3426</v>
      </c>
      <c r="T1148" s="28" t="s">
        <v>3427</v>
      </c>
      <c r="U1148" s="29" t="s">
        <v>3428</v>
      </c>
      <c r="V1148" s="29"/>
      <c r="W1148" s="28"/>
      <c r="X1148" s="30"/>
      <c r="Y1148" s="28"/>
      <c r="Z1148" s="28"/>
      <c r="AA1148" s="31" t="str">
        <f t="shared" si="21"/>
        <v/>
      </c>
      <c r="AB1148" s="29"/>
      <c r="AC1148" s="29"/>
      <c r="AD1148" s="29"/>
      <c r="AE1148" s="27" t="s">
        <v>3521</v>
      </c>
      <c r="AF1148" s="28" t="s">
        <v>1505</v>
      </c>
      <c r="AG1148" s="27" t="s">
        <v>453</v>
      </c>
    </row>
    <row r="1149" spans="1:33" s="32" customFormat="1" ht="51" x14ac:dyDescent="0.25">
      <c r="A1149" s="25" t="s">
        <v>3417</v>
      </c>
      <c r="B1149" s="26">
        <v>52110904</v>
      </c>
      <c r="C1149" s="27" t="s">
        <v>3525</v>
      </c>
      <c r="D1149" s="27" t="s">
        <v>4383</v>
      </c>
      <c r="E1149" s="26" t="s">
        <v>4400</v>
      </c>
      <c r="F1149" s="35" t="s">
        <v>4522</v>
      </c>
      <c r="G1149" s="38" t="s">
        <v>4525</v>
      </c>
      <c r="H1149" s="36">
        <v>100000000</v>
      </c>
      <c r="I1149" s="36">
        <v>100000000</v>
      </c>
      <c r="J1149" s="28" t="s">
        <v>4423</v>
      </c>
      <c r="K1149" s="28" t="s">
        <v>48</v>
      </c>
      <c r="L1149" s="27" t="s">
        <v>3526</v>
      </c>
      <c r="M1149" s="27" t="s">
        <v>3522</v>
      </c>
      <c r="N1149" s="27" t="s">
        <v>3527</v>
      </c>
      <c r="O1149" s="27" t="s">
        <v>3528</v>
      </c>
      <c r="P1149" s="28" t="s">
        <v>3423</v>
      </c>
      <c r="Q1149" s="28" t="s">
        <v>3529</v>
      </c>
      <c r="R1149" s="28" t="s">
        <v>3425</v>
      </c>
      <c r="S1149" s="28" t="s">
        <v>3530</v>
      </c>
      <c r="T1149" s="28" t="s">
        <v>3531</v>
      </c>
      <c r="U1149" s="29" t="s">
        <v>3532</v>
      </c>
      <c r="V1149" s="29"/>
      <c r="W1149" s="28"/>
      <c r="X1149" s="30"/>
      <c r="Y1149" s="28"/>
      <c r="Z1149" s="28"/>
      <c r="AA1149" s="31" t="str">
        <f t="shared" si="21"/>
        <v/>
      </c>
      <c r="AB1149" s="29"/>
      <c r="AC1149" s="29"/>
      <c r="AD1149" s="29"/>
      <c r="AE1149" s="27" t="s">
        <v>3533</v>
      </c>
      <c r="AF1149" s="28" t="s">
        <v>1505</v>
      </c>
      <c r="AG1149" s="27" t="s">
        <v>453</v>
      </c>
    </row>
    <row r="1150" spans="1:33" s="32" customFormat="1" ht="76.5" x14ac:dyDescent="0.25">
      <c r="A1150" s="25" t="s">
        <v>3417</v>
      </c>
      <c r="B1150" s="27" t="s">
        <v>4360</v>
      </c>
      <c r="C1150" s="27" t="s">
        <v>3534</v>
      </c>
      <c r="D1150" s="27" t="s">
        <v>4383</v>
      </c>
      <c r="E1150" s="26" t="s">
        <v>4400</v>
      </c>
      <c r="F1150" s="35" t="s">
        <v>4520</v>
      </c>
      <c r="G1150" s="38" t="s">
        <v>4525</v>
      </c>
      <c r="H1150" s="36">
        <v>200000000</v>
      </c>
      <c r="I1150" s="36">
        <v>200000000</v>
      </c>
      <c r="J1150" s="28" t="s">
        <v>4423</v>
      </c>
      <c r="K1150" s="28" t="s">
        <v>48</v>
      </c>
      <c r="L1150" s="27" t="s">
        <v>3535</v>
      </c>
      <c r="M1150" s="27" t="s">
        <v>380</v>
      </c>
      <c r="N1150" s="27" t="s">
        <v>3536</v>
      </c>
      <c r="O1150" s="27" t="s">
        <v>3537</v>
      </c>
      <c r="P1150" s="28" t="s">
        <v>3226</v>
      </c>
      <c r="Q1150" s="28" t="s">
        <v>3538</v>
      </c>
      <c r="R1150" s="28" t="s">
        <v>3425</v>
      </c>
      <c r="S1150" s="28" t="s">
        <v>3530</v>
      </c>
      <c r="T1150" s="28" t="s">
        <v>3539</v>
      </c>
      <c r="U1150" s="29" t="s">
        <v>3540</v>
      </c>
      <c r="V1150" s="29"/>
      <c r="W1150" s="28"/>
      <c r="X1150" s="30"/>
      <c r="Y1150" s="28"/>
      <c r="Z1150" s="28"/>
      <c r="AA1150" s="31" t="str">
        <f t="shared" si="21"/>
        <v/>
      </c>
      <c r="AB1150" s="29"/>
      <c r="AC1150" s="29"/>
      <c r="AD1150" s="29"/>
      <c r="AE1150" s="27" t="s">
        <v>3535</v>
      </c>
      <c r="AF1150" s="28" t="s">
        <v>1505</v>
      </c>
      <c r="AG1150" s="27" t="s">
        <v>453</v>
      </c>
    </row>
    <row r="1151" spans="1:33" s="32" customFormat="1" ht="140.25" x14ac:dyDescent="0.25">
      <c r="A1151" s="25" t="s">
        <v>3417</v>
      </c>
      <c r="B1151" s="26" t="s">
        <v>4361</v>
      </c>
      <c r="C1151" s="27" t="s">
        <v>3541</v>
      </c>
      <c r="D1151" s="27" t="s">
        <v>4383</v>
      </c>
      <c r="E1151" s="26" t="s">
        <v>4400</v>
      </c>
      <c r="F1151" s="28" t="s">
        <v>4504</v>
      </c>
      <c r="G1151" s="38" t="s">
        <v>4525</v>
      </c>
      <c r="H1151" s="36">
        <v>1250000000</v>
      </c>
      <c r="I1151" s="36">
        <v>1250000000</v>
      </c>
      <c r="J1151" s="28" t="s">
        <v>4423</v>
      </c>
      <c r="K1151" s="28" t="s">
        <v>48</v>
      </c>
      <c r="L1151" s="27" t="s">
        <v>3542</v>
      </c>
      <c r="M1151" s="27" t="s">
        <v>1069</v>
      </c>
      <c r="N1151" s="27">
        <v>3838648</v>
      </c>
      <c r="O1151" s="27" t="s">
        <v>3543</v>
      </c>
      <c r="P1151" s="28" t="s">
        <v>3423</v>
      </c>
      <c r="Q1151" s="28" t="s">
        <v>3544</v>
      </c>
      <c r="R1151" s="28" t="s">
        <v>3425</v>
      </c>
      <c r="S1151" s="28" t="s">
        <v>3545</v>
      </c>
      <c r="T1151" s="28" t="s">
        <v>3546</v>
      </c>
      <c r="U1151" s="29" t="s">
        <v>3547</v>
      </c>
      <c r="V1151" s="29"/>
      <c r="W1151" s="28"/>
      <c r="X1151" s="30"/>
      <c r="Y1151" s="28"/>
      <c r="Z1151" s="28"/>
      <c r="AA1151" s="31" t="str">
        <f t="shared" si="21"/>
        <v/>
      </c>
      <c r="AB1151" s="29"/>
      <c r="AC1151" s="29"/>
      <c r="AD1151" s="29"/>
      <c r="AE1151" s="27" t="s">
        <v>3542</v>
      </c>
      <c r="AF1151" s="28" t="s">
        <v>1505</v>
      </c>
      <c r="AG1151" s="27" t="s">
        <v>453</v>
      </c>
    </row>
    <row r="1152" spans="1:33" s="32" customFormat="1" ht="51" x14ac:dyDescent="0.25">
      <c r="A1152" s="25" t="s">
        <v>3417</v>
      </c>
      <c r="B1152" s="26">
        <v>80101506</v>
      </c>
      <c r="C1152" s="27" t="s">
        <v>3548</v>
      </c>
      <c r="D1152" s="27" t="s">
        <v>4383</v>
      </c>
      <c r="E1152" s="26" t="s">
        <v>4400</v>
      </c>
      <c r="F1152" s="35" t="s">
        <v>4520</v>
      </c>
      <c r="G1152" s="38" t="s">
        <v>4525</v>
      </c>
      <c r="H1152" s="36">
        <v>80000000</v>
      </c>
      <c r="I1152" s="36">
        <v>80000000</v>
      </c>
      <c r="J1152" s="28" t="s">
        <v>4423</v>
      </c>
      <c r="K1152" s="28" t="s">
        <v>48</v>
      </c>
      <c r="L1152" s="27" t="s">
        <v>3549</v>
      </c>
      <c r="M1152" s="27" t="s">
        <v>3550</v>
      </c>
      <c r="N1152" s="27" t="s">
        <v>3551</v>
      </c>
      <c r="O1152" s="27" t="s">
        <v>3552</v>
      </c>
      <c r="P1152" s="28" t="s">
        <v>3423</v>
      </c>
      <c r="Q1152" s="28" t="s">
        <v>3553</v>
      </c>
      <c r="R1152" s="28" t="s">
        <v>3425</v>
      </c>
      <c r="S1152" s="28" t="s">
        <v>3530</v>
      </c>
      <c r="T1152" s="28" t="s">
        <v>3554</v>
      </c>
      <c r="U1152" s="29" t="s">
        <v>3555</v>
      </c>
      <c r="V1152" s="29"/>
      <c r="W1152" s="28"/>
      <c r="X1152" s="30"/>
      <c r="Y1152" s="28"/>
      <c r="Z1152" s="28"/>
      <c r="AA1152" s="31" t="str">
        <f t="shared" si="21"/>
        <v/>
      </c>
      <c r="AB1152" s="29"/>
      <c r="AC1152" s="29"/>
      <c r="AD1152" s="29"/>
      <c r="AE1152" s="27" t="s">
        <v>3549</v>
      </c>
      <c r="AF1152" s="28" t="s">
        <v>1505</v>
      </c>
      <c r="AG1152" s="27" t="s">
        <v>453</v>
      </c>
    </row>
    <row r="1153" spans="1:33" s="32" customFormat="1" ht="76.5" x14ac:dyDescent="0.25">
      <c r="A1153" s="25" t="s">
        <v>3417</v>
      </c>
      <c r="B1153" s="26">
        <v>80101508</v>
      </c>
      <c r="C1153" s="27" t="s">
        <v>3556</v>
      </c>
      <c r="D1153" s="27" t="s">
        <v>4383</v>
      </c>
      <c r="E1153" s="26" t="s">
        <v>4411</v>
      </c>
      <c r="F1153" s="35" t="s">
        <v>4522</v>
      </c>
      <c r="G1153" s="38" t="s">
        <v>4525</v>
      </c>
      <c r="H1153" s="36">
        <v>100000000</v>
      </c>
      <c r="I1153" s="36">
        <v>100000000</v>
      </c>
      <c r="J1153" s="28" t="s">
        <v>4423</v>
      </c>
      <c r="K1153" s="28" t="s">
        <v>48</v>
      </c>
      <c r="L1153" s="27" t="s">
        <v>3557</v>
      </c>
      <c r="M1153" s="27" t="s">
        <v>3522</v>
      </c>
      <c r="N1153" s="27">
        <v>3838633</v>
      </c>
      <c r="O1153" s="27" t="s">
        <v>3558</v>
      </c>
      <c r="P1153" s="28" t="s">
        <v>3559</v>
      </c>
      <c r="Q1153" s="28" t="s">
        <v>3560</v>
      </c>
      <c r="R1153" s="28" t="s">
        <v>3561</v>
      </c>
      <c r="S1153" s="28" t="s">
        <v>3562</v>
      </c>
      <c r="T1153" s="28" t="s">
        <v>3563</v>
      </c>
      <c r="U1153" s="29" t="s">
        <v>3564</v>
      </c>
      <c r="V1153" s="29"/>
      <c r="W1153" s="28"/>
      <c r="X1153" s="30"/>
      <c r="Y1153" s="28"/>
      <c r="Z1153" s="28"/>
      <c r="AA1153" s="31" t="str">
        <f t="shared" si="21"/>
        <v/>
      </c>
      <c r="AB1153" s="29"/>
      <c r="AC1153" s="29"/>
      <c r="AD1153" s="29"/>
      <c r="AE1153" s="27" t="s">
        <v>3557</v>
      </c>
      <c r="AF1153" s="28" t="s">
        <v>1505</v>
      </c>
      <c r="AG1153" s="27" t="s">
        <v>453</v>
      </c>
    </row>
    <row r="1154" spans="1:33" s="32" customFormat="1" ht="76.5" x14ac:dyDescent="0.25">
      <c r="A1154" s="25" t="s">
        <v>3565</v>
      </c>
      <c r="B1154" s="26">
        <v>71161202</v>
      </c>
      <c r="C1154" s="27" t="s">
        <v>3567</v>
      </c>
      <c r="D1154" s="27" t="s">
        <v>4383</v>
      </c>
      <c r="E1154" s="26" t="s">
        <v>4397</v>
      </c>
      <c r="F1154" s="35" t="s">
        <v>4522</v>
      </c>
      <c r="G1154" s="38" t="s">
        <v>4525</v>
      </c>
      <c r="H1154" s="36">
        <v>87250215</v>
      </c>
      <c r="I1154" s="36">
        <v>29083405</v>
      </c>
      <c r="J1154" s="28" t="s">
        <v>4424</v>
      </c>
      <c r="K1154" s="28" t="s">
        <v>4425</v>
      </c>
      <c r="L1154" s="27" t="s">
        <v>3568</v>
      </c>
      <c r="M1154" s="27" t="s">
        <v>3569</v>
      </c>
      <c r="N1154" s="27" t="s">
        <v>3570</v>
      </c>
      <c r="O1154" s="27" t="s">
        <v>3571</v>
      </c>
      <c r="P1154" s="28" t="s">
        <v>3572</v>
      </c>
      <c r="Q1154" s="28" t="s">
        <v>3573</v>
      </c>
      <c r="R1154" s="28" t="s">
        <v>3574</v>
      </c>
      <c r="S1154" s="28" t="s">
        <v>3575</v>
      </c>
      <c r="T1154" s="28" t="s">
        <v>3576</v>
      </c>
      <c r="U1154" s="29" t="s">
        <v>3577</v>
      </c>
      <c r="V1154" s="29">
        <v>6396</v>
      </c>
      <c r="W1154" s="28">
        <v>16478</v>
      </c>
      <c r="X1154" s="30">
        <v>42772</v>
      </c>
      <c r="Y1154" s="28" t="s">
        <v>3578</v>
      </c>
      <c r="Z1154" s="28">
        <v>4600006270</v>
      </c>
      <c r="AA1154" s="31">
        <f t="shared" si="21"/>
        <v>1</v>
      </c>
      <c r="AB1154" s="29" t="s">
        <v>3579</v>
      </c>
      <c r="AC1154" s="29" t="s">
        <v>3580</v>
      </c>
      <c r="AD1154" s="29" t="s">
        <v>1044</v>
      </c>
      <c r="AE1154" s="27" t="s">
        <v>3568</v>
      </c>
      <c r="AF1154" s="28" t="s">
        <v>54</v>
      </c>
      <c r="AG1154" s="27" t="s">
        <v>453</v>
      </c>
    </row>
    <row r="1155" spans="1:33" s="32" customFormat="1" ht="76.5" x14ac:dyDescent="0.25">
      <c r="A1155" s="25" t="s">
        <v>3565</v>
      </c>
      <c r="B1155" s="26">
        <v>71161202</v>
      </c>
      <c r="C1155" s="27" t="s">
        <v>3581</v>
      </c>
      <c r="D1155" s="27" t="s">
        <v>4385</v>
      </c>
      <c r="E1155" s="26" t="s">
        <v>4399</v>
      </c>
      <c r="F1155" s="35" t="s">
        <v>4522</v>
      </c>
      <c r="G1155" s="38" t="s">
        <v>4525</v>
      </c>
      <c r="H1155" s="36">
        <v>60000000</v>
      </c>
      <c r="I1155" s="36">
        <v>42000000</v>
      </c>
      <c r="J1155" s="27" t="s">
        <v>4424</v>
      </c>
      <c r="K1155" s="27" t="s">
        <v>4427</v>
      </c>
      <c r="L1155" s="27" t="s">
        <v>3568</v>
      </c>
      <c r="M1155" s="27" t="s">
        <v>3569</v>
      </c>
      <c r="N1155" s="27" t="s">
        <v>3570</v>
      </c>
      <c r="O1155" s="27" t="s">
        <v>3571</v>
      </c>
      <c r="P1155" s="28" t="s">
        <v>3572</v>
      </c>
      <c r="Q1155" s="28" t="s">
        <v>3573</v>
      </c>
      <c r="R1155" s="28" t="s">
        <v>3574</v>
      </c>
      <c r="S1155" s="28" t="s">
        <v>3575</v>
      </c>
      <c r="T1155" s="28" t="s">
        <v>3576</v>
      </c>
      <c r="U1155" s="29" t="s">
        <v>3577</v>
      </c>
      <c r="V1155" s="29"/>
      <c r="W1155" s="28"/>
      <c r="X1155" s="30"/>
      <c r="Y1155" s="28"/>
      <c r="Z1155" s="28"/>
      <c r="AA1155" s="31" t="str">
        <f t="shared" si="21"/>
        <v/>
      </c>
      <c r="AB1155" s="29"/>
      <c r="AC1155" s="29"/>
      <c r="AD1155" s="29" t="s">
        <v>1044</v>
      </c>
      <c r="AE1155" s="27" t="s">
        <v>3568</v>
      </c>
      <c r="AF1155" s="28" t="s">
        <v>54</v>
      </c>
      <c r="AG1155" s="27" t="s">
        <v>453</v>
      </c>
    </row>
    <row r="1156" spans="1:33" s="32" customFormat="1" ht="76.5" x14ac:dyDescent="0.25">
      <c r="A1156" s="25" t="s">
        <v>3565</v>
      </c>
      <c r="B1156" s="26">
        <v>71161202</v>
      </c>
      <c r="C1156" s="27" t="s">
        <v>3582</v>
      </c>
      <c r="D1156" s="27" t="s">
        <v>4384</v>
      </c>
      <c r="E1156" s="26" t="s">
        <v>4399</v>
      </c>
      <c r="F1156" s="35" t="s">
        <v>4522</v>
      </c>
      <c r="G1156" s="38" t="s">
        <v>4525</v>
      </c>
      <c r="H1156" s="36">
        <v>25920000</v>
      </c>
      <c r="I1156" s="36">
        <v>21600000</v>
      </c>
      <c r="J1156" s="27" t="s">
        <v>4424</v>
      </c>
      <c r="K1156" s="27" t="s">
        <v>4427</v>
      </c>
      <c r="L1156" s="27" t="s">
        <v>3568</v>
      </c>
      <c r="M1156" s="27" t="s">
        <v>3569</v>
      </c>
      <c r="N1156" s="27" t="s">
        <v>3570</v>
      </c>
      <c r="O1156" s="27" t="s">
        <v>3571</v>
      </c>
      <c r="P1156" s="28" t="s">
        <v>3572</v>
      </c>
      <c r="Q1156" s="28" t="s">
        <v>3573</v>
      </c>
      <c r="R1156" s="28" t="s">
        <v>3574</v>
      </c>
      <c r="S1156" s="28" t="s">
        <v>3575</v>
      </c>
      <c r="T1156" s="28" t="s">
        <v>3576</v>
      </c>
      <c r="U1156" s="29" t="s">
        <v>3577</v>
      </c>
      <c r="V1156" s="29"/>
      <c r="W1156" s="28"/>
      <c r="X1156" s="30"/>
      <c r="Y1156" s="28"/>
      <c r="Z1156" s="28"/>
      <c r="AA1156" s="31" t="str">
        <f t="shared" si="21"/>
        <v/>
      </c>
      <c r="AB1156" s="29"/>
      <c r="AC1156" s="29"/>
      <c r="AD1156" s="29" t="s">
        <v>1044</v>
      </c>
      <c r="AE1156" s="27" t="s">
        <v>3568</v>
      </c>
      <c r="AF1156" s="28" t="s">
        <v>54</v>
      </c>
      <c r="AG1156" s="27" t="s">
        <v>453</v>
      </c>
    </row>
    <row r="1157" spans="1:33" s="32" customFormat="1" ht="76.5" x14ac:dyDescent="0.25">
      <c r="A1157" s="25" t="s">
        <v>3565</v>
      </c>
      <c r="B1157" s="26">
        <v>71161202</v>
      </c>
      <c r="C1157" s="27" t="s">
        <v>3583</v>
      </c>
      <c r="D1157" s="27" t="s">
        <v>4384</v>
      </c>
      <c r="E1157" s="26" t="s">
        <v>4399</v>
      </c>
      <c r="F1157" s="35" t="s">
        <v>4522</v>
      </c>
      <c r="G1157" s="38" t="s">
        <v>4525</v>
      </c>
      <c r="H1157" s="36">
        <v>25920000</v>
      </c>
      <c r="I1157" s="36">
        <v>21600000</v>
      </c>
      <c r="J1157" s="27" t="s">
        <v>4424</v>
      </c>
      <c r="K1157" s="27" t="s">
        <v>4427</v>
      </c>
      <c r="L1157" s="27" t="s">
        <v>3568</v>
      </c>
      <c r="M1157" s="27" t="s">
        <v>3569</v>
      </c>
      <c r="N1157" s="27" t="s">
        <v>3570</v>
      </c>
      <c r="O1157" s="27" t="s">
        <v>3571</v>
      </c>
      <c r="P1157" s="28" t="s">
        <v>3572</v>
      </c>
      <c r="Q1157" s="28" t="s">
        <v>3573</v>
      </c>
      <c r="R1157" s="28" t="s">
        <v>3574</v>
      </c>
      <c r="S1157" s="28" t="s">
        <v>3575</v>
      </c>
      <c r="T1157" s="28" t="s">
        <v>3576</v>
      </c>
      <c r="U1157" s="29" t="s">
        <v>3577</v>
      </c>
      <c r="V1157" s="29"/>
      <c r="W1157" s="28"/>
      <c r="X1157" s="30"/>
      <c r="Y1157" s="28"/>
      <c r="Z1157" s="28"/>
      <c r="AA1157" s="31" t="str">
        <f t="shared" si="21"/>
        <v/>
      </c>
      <c r="AB1157" s="29"/>
      <c r="AC1157" s="29"/>
      <c r="AD1157" s="29" t="s">
        <v>1044</v>
      </c>
      <c r="AE1157" s="27" t="s">
        <v>3568</v>
      </c>
      <c r="AF1157" s="28" t="s">
        <v>54</v>
      </c>
      <c r="AG1157" s="27" t="s">
        <v>453</v>
      </c>
    </row>
    <row r="1158" spans="1:33" s="32" customFormat="1" ht="76.5" x14ac:dyDescent="0.25">
      <c r="A1158" s="25" t="s">
        <v>3565</v>
      </c>
      <c r="B1158" s="26">
        <v>71161202</v>
      </c>
      <c r="C1158" s="27" t="s">
        <v>3584</v>
      </c>
      <c r="D1158" s="27" t="s">
        <v>4384</v>
      </c>
      <c r="E1158" s="26" t="s">
        <v>4399</v>
      </c>
      <c r="F1158" s="35" t="s">
        <v>4522</v>
      </c>
      <c r="G1158" s="38" t="s">
        <v>4525</v>
      </c>
      <c r="H1158" s="36">
        <v>25920000</v>
      </c>
      <c r="I1158" s="36">
        <v>21600000</v>
      </c>
      <c r="J1158" s="27" t="s">
        <v>4424</v>
      </c>
      <c r="K1158" s="27" t="s">
        <v>4427</v>
      </c>
      <c r="L1158" s="27" t="s">
        <v>3568</v>
      </c>
      <c r="M1158" s="27" t="s">
        <v>3569</v>
      </c>
      <c r="N1158" s="27" t="s">
        <v>3570</v>
      </c>
      <c r="O1158" s="27" t="s">
        <v>3571</v>
      </c>
      <c r="P1158" s="28" t="s">
        <v>3572</v>
      </c>
      <c r="Q1158" s="28" t="s">
        <v>3573</v>
      </c>
      <c r="R1158" s="28" t="s">
        <v>3574</v>
      </c>
      <c r="S1158" s="28" t="s">
        <v>3575</v>
      </c>
      <c r="T1158" s="28" t="s">
        <v>3576</v>
      </c>
      <c r="U1158" s="29" t="s">
        <v>3577</v>
      </c>
      <c r="V1158" s="29"/>
      <c r="W1158" s="28"/>
      <c r="X1158" s="30"/>
      <c r="Y1158" s="28"/>
      <c r="Z1158" s="28"/>
      <c r="AA1158" s="31" t="str">
        <f t="shared" si="21"/>
        <v/>
      </c>
      <c r="AB1158" s="29"/>
      <c r="AC1158" s="29"/>
      <c r="AD1158" s="29" t="s">
        <v>1044</v>
      </c>
      <c r="AE1158" s="27" t="s">
        <v>3568</v>
      </c>
      <c r="AF1158" s="28" t="s">
        <v>54</v>
      </c>
      <c r="AG1158" s="27" t="s">
        <v>453</v>
      </c>
    </row>
    <row r="1159" spans="1:33" s="32" customFormat="1" ht="76.5" x14ac:dyDescent="0.25">
      <c r="A1159" s="25" t="s">
        <v>3565</v>
      </c>
      <c r="B1159" s="26" t="s">
        <v>3566</v>
      </c>
      <c r="C1159" s="27" t="s">
        <v>3585</v>
      </c>
      <c r="D1159" s="27" t="s">
        <v>4384</v>
      </c>
      <c r="E1159" s="26" t="s">
        <v>4399</v>
      </c>
      <c r="F1159" s="35" t="s">
        <v>4522</v>
      </c>
      <c r="G1159" s="38" t="s">
        <v>4525</v>
      </c>
      <c r="H1159" s="36">
        <v>25920000</v>
      </c>
      <c r="I1159" s="36">
        <v>21600000</v>
      </c>
      <c r="J1159" s="27" t="s">
        <v>4424</v>
      </c>
      <c r="K1159" s="27" t="s">
        <v>4427</v>
      </c>
      <c r="L1159" s="27" t="s">
        <v>3568</v>
      </c>
      <c r="M1159" s="27" t="s">
        <v>3569</v>
      </c>
      <c r="N1159" s="27" t="s">
        <v>3570</v>
      </c>
      <c r="O1159" s="27" t="s">
        <v>3571</v>
      </c>
      <c r="P1159" s="28" t="s">
        <v>3572</v>
      </c>
      <c r="Q1159" s="28" t="s">
        <v>3573</v>
      </c>
      <c r="R1159" s="28" t="s">
        <v>3574</v>
      </c>
      <c r="S1159" s="28" t="s">
        <v>3575</v>
      </c>
      <c r="T1159" s="28" t="s">
        <v>3576</v>
      </c>
      <c r="U1159" s="29" t="s">
        <v>3577</v>
      </c>
      <c r="V1159" s="29"/>
      <c r="W1159" s="28"/>
      <c r="X1159" s="30"/>
      <c r="Y1159" s="28"/>
      <c r="Z1159" s="28"/>
      <c r="AA1159" s="31" t="str">
        <f t="shared" si="21"/>
        <v/>
      </c>
      <c r="AB1159" s="29"/>
      <c r="AC1159" s="29"/>
      <c r="AD1159" s="29" t="s">
        <v>1044</v>
      </c>
      <c r="AE1159" s="27" t="s">
        <v>3568</v>
      </c>
      <c r="AF1159" s="28" t="s">
        <v>54</v>
      </c>
      <c r="AG1159" s="27" t="s">
        <v>453</v>
      </c>
    </row>
    <row r="1160" spans="1:33" s="32" customFormat="1" ht="76.5" x14ac:dyDescent="0.25">
      <c r="A1160" s="25" t="s">
        <v>3565</v>
      </c>
      <c r="B1160" s="26" t="s">
        <v>3566</v>
      </c>
      <c r="C1160" s="27" t="s">
        <v>3586</v>
      </c>
      <c r="D1160" s="27" t="s">
        <v>4384</v>
      </c>
      <c r="E1160" s="26" t="s">
        <v>4402</v>
      </c>
      <c r="F1160" s="35" t="s">
        <v>4522</v>
      </c>
      <c r="G1160" s="38" t="s">
        <v>4525</v>
      </c>
      <c r="H1160" s="36">
        <v>25920000</v>
      </c>
      <c r="I1160" s="36">
        <v>21600000</v>
      </c>
      <c r="J1160" s="27" t="s">
        <v>4424</v>
      </c>
      <c r="K1160" s="27" t="s">
        <v>4427</v>
      </c>
      <c r="L1160" s="27" t="s">
        <v>3568</v>
      </c>
      <c r="M1160" s="27" t="s">
        <v>3569</v>
      </c>
      <c r="N1160" s="27" t="s">
        <v>3570</v>
      </c>
      <c r="O1160" s="27" t="s">
        <v>3571</v>
      </c>
      <c r="P1160" s="28" t="s">
        <v>3572</v>
      </c>
      <c r="Q1160" s="28" t="s">
        <v>3573</v>
      </c>
      <c r="R1160" s="28" t="s">
        <v>3574</v>
      </c>
      <c r="S1160" s="28" t="s">
        <v>3575</v>
      </c>
      <c r="T1160" s="28" t="s">
        <v>3576</v>
      </c>
      <c r="U1160" s="29" t="s">
        <v>3577</v>
      </c>
      <c r="V1160" s="29"/>
      <c r="W1160" s="28"/>
      <c r="X1160" s="30"/>
      <c r="Y1160" s="28"/>
      <c r="Z1160" s="28"/>
      <c r="AA1160" s="31" t="str">
        <f t="shared" si="21"/>
        <v/>
      </c>
      <c r="AB1160" s="29"/>
      <c r="AC1160" s="29"/>
      <c r="AD1160" s="29" t="s">
        <v>1044</v>
      </c>
      <c r="AE1160" s="27" t="s">
        <v>3568</v>
      </c>
      <c r="AF1160" s="28" t="s">
        <v>54</v>
      </c>
      <c r="AG1160" s="27" t="s">
        <v>453</v>
      </c>
    </row>
    <row r="1161" spans="1:33" s="32" customFormat="1" ht="76.5" x14ac:dyDescent="0.25">
      <c r="A1161" s="25" t="s">
        <v>3565</v>
      </c>
      <c r="B1161" s="26" t="s">
        <v>4362</v>
      </c>
      <c r="C1161" s="27" t="s">
        <v>3587</v>
      </c>
      <c r="D1161" s="27" t="s">
        <v>4386</v>
      </c>
      <c r="E1161" s="26" t="s">
        <v>4406</v>
      </c>
      <c r="F1161" s="26" t="s">
        <v>4524</v>
      </c>
      <c r="G1161" s="39" t="s">
        <v>4529</v>
      </c>
      <c r="H1161" s="36">
        <v>100000000</v>
      </c>
      <c r="I1161" s="36">
        <v>100000000</v>
      </c>
      <c r="J1161" s="28" t="s">
        <v>4423</v>
      </c>
      <c r="K1161" s="28" t="s">
        <v>48</v>
      </c>
      <c r="L1161" s="27" t="s">
        <v>3568</v>
      </c>
      <c r="M1161" s="27" t="s">
        <v>3569</v>
      </c>
      <c r="N1161" s="27" t="s">
        <v>3570</v>
      </c>
      <c r="O1161" s="27" t="s">
        <v>3571</v>
      </c>
      <c r="P1161" s="28" t="s">
        <v>3572</v>
      </c>
      <c r="Q1161" s="28" t="s">
        <v>3573</v>
      </c>
      <c r="R1161" s="28" t="s">
        <v>3574</v>
      </c>
      <c r="S1161" s="28" t="s">
        <v>3575</v>
      </c>
      <c r="T1161" s="28" t="s">
        <v>3576</v>
      </c>
      <c r="U1161" s="29" t="s">
        <v>3577</v>
      </c>
      <c r="V1161" s="29"/>
      <c r="W1161" s="28"/>
      <c r="X1161" s="30"/>
      <c r="Y1161" s="28"/>
      <c r="Z1161" s="28"/>
      <c r="AA1161" s="31" t="str">
        <f t="shared" si="21"/>
        <v/>
      </c>
      <c r="AB1161" s="29"/>
      <c r="AC1161" s="29"/>
      <c r="AD1161" s="29" t="s">
        <v>1044</v>
      </c>
      <c r="AE1161" s="27" t="s">
        <v>3568</v>
      </c>
      <c r="AF1161" s="28" t="s">
        <v>54</v>
      </c>
      <c r="AG1161" s="27" t="s">
        <v>453</v>
      </c>
    </row>
    <row r="1162" spans="1:33" s="32" customFormat="1" ht="76.5" x14ac:dyDescent="0.25">
      <c r="A1162" s="25" t="s">
        <v>3565</v>
      </c>
      <c r="B1162" s="26">
        <v>85117030</v>
      </c>
      <c r="C1162" s="27" t="s">
        <v>3588</v>
      </c>
      <c r="D1162" s="27" t="s">
        <v>4385</v>
      </c>
      <c r="E1162" s="26" t="s">
        <v>4406</v>
      </c>
      <c r="F1162" s="26" t="s">
        <v>4512</v>
      </c>
      <c r="G1162" s="39" t="s">
        <v>4529</v>
      </c>
      <c r="H1162" s="36">
        <v>75000000</v>
      </c>
      <c r="I1162" s="36">
        <v>75000000</v>
      </c>
      <c r="J1162" s="28" t="s">
        <v>4423</v>
      </c>
      <c r="K1162" s="28" t="s">
        <v>48</v>
      </c>
      <c r="L1162" s="27" t="s">
        <v>3568</v>
      </c>
      <c r="M1162" s="27" t="s">
        <v>3569</v>
      </c>
      <c r="N1162" s="27" t="s">
        <v>3570</v>
      </c>
      <c r="O1162" s="27" t="s">
        <v>3571</v>
      </c>
      <c r="P1162" s="28" t="s">
        <v>3572</v>
      </c>
      <c r="Q1162" s="28" t="s">
        <v>3573</v>
      </c>
      <c r="R1162" s="28" t="s">
        <v>3574</v>
      </c>
      <c r="S1162" s="28" t="s">
        <v>3575</v>
      </c>
      <c r="T1162" s="28" t="s">
        <v>3576</v>
      </c>
      <c r="U1162" s="29" t="s">
        <v>3577</v>
      </c>
      <c r="V1162" s="29"/>
      <c r="W1162" s="28"/>
      <c r="X1162" s="30"/>
      <c r="Y1162" s="28"/>
      <c r="Z1162" s="28"/>
      <c r="AA1162" s="31" t="str">
        <f t="shared" si="21"/>
        <v/>
      </c>
      <c r="AB1162" s="29"/>
      <c r="AC1162" s="29"/>
      <c r="AD1162" s="29" t="s">
        <v>1044</v>
      </c>
      <c r="AE1162" s="27" t="s">
        <v>3568</v>
      </c>
      <c r="AF1162" s="28" t="s">
        <v>54</v>
      </c>
      <c r="AG1162" s="27" t="s">
        <v>453</v>
      </c>
    </row>
    <row r="1163" spans="1:33" s="32" customFormat="1" ht="76.5" x14ac:dyDescent="0.25">
      <c r="A1163" s="25" t="s">
        <v>3565</v>
      </c>
      <c r="B1163" s="26">
        <v>77121501</v>
      </c>
      <c r="C1163" s="27" t="s">
        <v>3589</v>
      </c>
      <c r="D1163" s="27" t="s">
        <v>4385</v>
      </c>
      <c r="E1163" s="26" t="s">
        <v>4402</v>
      </c>
      <c r="F1163" s="26" t="s">
        <v>4524</v>
      </c>
      <c r="G1163" s="39" t="s">
        <v>4529</v>
      </c>
      <c r="H1163" s="36">
        <v>100000000</v>
      </c>
      <c r="I1163" s="36">
        <v>100000000</v>
      </c>
      <c r="J1163" s="28" t="s">
        <v>4423</v>
      </c>
      <c r="K1163" s="28" t="s">
        <v>48</v>
      </c>
      <c r="L1163" s="27" t="s">
        <v>3568</v>
      </c>
      <c r="M1163" s="27" t="s">
        <v>3569</v>
      </c>
      <c r="N1163" s="27" t="s">
        <v>3570</v>
      </c>
      <c r="O1163" s="27" t="s">
        <v>3571</v>
      </c>
      <c r="P1163" s="28" t="s">
        <v>3572</v>
      </c>
      <c r="Q1163" s="28" t="s">
        <v>3573</v>
      </c>
      <c r="R1163" s="28" t="s">
        <v>3574</v>
      </c>
      <c r="S1163" s="28" t="s">
        <v>3575</v>
      </c>
      <c r="T1163" s="28" t="s">
        <v>3576</v>
      </c>
      <c r="U1163" s="29" t="s">
        <v>3577</v>
      </c>
      <c r="V1163" s="29"/>
      <c r="W1163" s="28"/>
      <c r="X1163" s="30"/>
      <c r="Y1163" s="28"/>
      <c r="Z1163" s="28"/>
      <c r="AA1163" s="31" t="str">
        <f t="shared" si="21"/>
        <v/>
      </c>
      <c r="AB1163" s="29"/>
      <c r="AC1163" s="29"/>
      <c r="AD1163" s="29" t="s">
        <v>1044</v>
      </c>
      <c r="AE1163" s="27" t="s">
        <v>3568</v>
      </c>
      <c r="AF1163" s="28" t="s">
        <v>54</v>
      </c>
      <c r="AG1163" s="27" t="s">
        <v>453</v>
      </c>
    </row>
    <row r="1164" spans="1:33" s="32" customFormat="1" ht="63.75" x14ac:dyDescent="0.25">
      <c r="A1164" s="25" t="s">
        <v>3565</v>
      </c>
      <c r="B1164" s="26" t="s">
        <v>3590</v>
      </c>
      <c r="C1164" s="27" t="s">
        <v>3591</v>
      </c>
      <c r="D1164" s="27" t="s">
        <v>4388</v>
      </c>
      <c r="E1164" s="26" t="s">
        <v>4402</v>
      </c>
      <c r="F1164" s="35" t="s">
        <v>4522</v>
      </c>
      <c r="G1164" s="39" t="s">
        <v>4529</v>
      </c>
      <c r="H1164" s="36">
        <v>25000000</v>
      </c>
      <c r="I1164" s="36">
        <v>25000000</v>
      </c>
      <c r="J1164" s="28" t="s">
        <v>4423</v>
      </c>
      <c r="K1164" s="28" t="s">
        <v>48</v>
      </c>
      <c r="L1164" s="27" t="s">
        <v>3592</v>
      </c>
      <c r="M1164" s="27" t="s">
        <v>1103</v>
      </c>
      <c r="N1164" s="27" t="s">
        <v>3593</v>
      </c>
      <c r="O1164" s="27" t="s">
        <v>3594</v>
      </c>
      <c r="P1164" s="28" t="s">
        <v>3572</v>
      </c>
      <c r="Q1164" s="28" t="s">
        <v>3573</v>
      </c>
      <c r="R1164" s="28" t="s">
        <v>3595</v>
      </c>
      <c r="S1164" s="28" t="s">
        <v>3596</v>
      </c>
      <c r="T1164" s="28" t="s">
        <v>3576</v>
      </c>
      <c r="U1164" s="29" t="s">
        <v>3597</v>
      </c>
      <c r="V1164" s="29"/>
      <c r="W1164" s="28"/>
      <c r="X1164" s="30"/>
      <c r="Y1164" s="28"/>
      <c r="Z1164" s="28"/>
      <c r="AA1164" s="31" t="str">
        <f t="shared" si="21"/>
        <v/>
      </c>
      <c r="AB1164" s="29"/>
      <c r="AC1164" s="29"/>
      <c r="AD1164" s="29"/>
      <c r="AE1164" s="27" t="s">
        <v>3598</v>
      </c>
      <c r="AF1164" s="28" t="s">
        <v>54</v>
      </c>
      <c r="AG1164" s="27" t="s">
        <v>453</v>
      </c>
    </row>
    <row r="1165" spans="1:33" s="32" customFormat="1" ht="63.75" x14ac:dyDescent="0.25">
      <c r="A1165" s="25" t="s">
        <v>3565</v>
      </c>
      <c r="B1165" s="26" t="s">
        <v>3590</v>
      </c>
      <c r="C1165" s="27" t="s">
        <v>3599</v>
      </c>
      <c r="D1165" s="27" t="s">
        <v>4388</v>
      </c>
      <c r="E1165" s="26" t="s">
        <v>4406</v>
      </c>
      <c r="F1165" s="35" t="s">
        <v>4522</v>
      </c>
      <c r="G1165" s="39" t="s">
        <v>4529</v>
      </c>
      <c r="H1165" s="36">
        <v>25000000</v>
      </c>
      <c r="I1165" s="36">
        <v>25000000</v>
      </c>
      <c r="J1165" s="28" t="s">
        <v>4423</v>
      </c>
      <c r="K1165" s="28" t="s">
        <v>48</v>
      </c>
      <c r="L1165" s="27" t="s">
        <v>3592</v>
      </c>
      <c r="M1165" s="27" t="s">
        <v>1103</v>
      </c>
      <c r="N1165" s="27" t="s">
        <v>3593</v>
      </c>
      <c r="O1165" s="27" t="s">
        <v>3594</v>
      </c>
      <c r="P1165" s="28" t="s">
        <v>3572</v>
      </c>
      <c r="Q1165" s="28" t="s">
        <v>3573</v>
      </c>
      <c r="R1165" s="28" t="s">
        <v>3595</v>
      </c>
      <c r="S1165" s="28" t="s">
        <v>3596</v>
      </c>
      <c r="T1165" s="28" t="s">
        <v>3576</v>
      </c>
      <c r="U1165" s="29" t="s">
        <v>3597</v>
      </c>
      <c r="V1165" s="29"/>
      <c r="W1165" s="28"/>
      <c r="X1165" s="30"/>
      <c r="Y1165" s="28"/>
      <c r="Z1165" s="28"/>
      <c r="AA1165" s="31" t="str">
        <f t="shared" ref="AA1165:AA1206" si="22">+IF(AND(W1165="",X1165="",Y1165="",Z1165=""),"",IF(AND(W1165&lt;&gt;"",X1165="",Y1165="",Z1165=""),0%,IF(AND(W1165&lt;&gt;"",X1165&lt;&gt;"",Y1165="",Z1165=""),33%,IF(AND(W1165&lt;&gt;"",X1165&lt;&gt;"",Y1165&lt;&gt;"",Z1165=""),66%,IF(AND(W1165&lt;&gt;"",X1165&lt;&gt;"",Y1165&lt;&gt;"",Z1165&lt;&gt;""),100%,"Información incompleta")))))</f>
        <v/>
      </c>
      <c r="AB1165" s="29"/>
      <c r="AC1165" s="29"/>
      <c r="AD1165" s="29"/>
      <c r="AE1165" s="27" t="s">
        <v>3598</v>
      </c>
      <c r="AF1165" s="28" t="s">
        <v>54</v>
      </c>
      <c r="AG1165" s="27" t="s">
        <v>453</v>
      </c>
    </row>
    <row r="1166" spans="1:33" s="32" customFormat="1" ht="63.75" x14ac:dyDescent="0.25">
      <c r="A1166" s="25" t="s">
        <v>3565</v>
      </c>
      <c r="B1166" s="26" t="s">
        <v>4363</v>
      </c>
      <c r="C1166" s="27" t="s">
        <v>3600</v>
      </c>
      <c r="D1166" s="27" t="s">
        <v>4385</v>
      </c>
      <c r="E1166" s="26" t="s">
        <v>4406</v>
      </c>
      <c r="F1166" s="26" t="s">
        <v>4447</v>
      </c>
      <c r="G1166" s="38" t="s">
        <v>4525</v>
      </c>
      <c r="H1166" s="36">
        <v>110000000</v>
      </c>
      <c r="I1166" s="36">
        <v>110000000</v>
      </c>
      <c r="J1166" s="28" t="s">
        <v>4423</v>
      </c>
      <c r="K1166" s="28" t="s">
        <v>48</v>
      </c>
      <c r="L1166" s="27" t="s">
        <v>3601</v>
      </c>
      <c r="M1166" s="27" t="s">
        <v>3602</v>
      </c>
      <c r="N1166" s="27" t="s">
        <v>3603</v>
      </c>
      <c r="O1166" s="27" t="s">
        <v>3604</v>
      </c>
      <c r="P1166" s="28" t="s">
        <v>3605</v>
      </c>
      <c r="Q1166" s="28" t="s">
        <v>3606</v>
      </c>
      <c r="R1166" s="28" t="s">
        <v>3607</v>
      </c>
      <c r="S1166" s="28" t="s">
        <v>3608</v>
      </c>
      <c r="T1166" s="28" t="s">
        <v>3607</v>
      </c>
      <c r="U1166" s="29" t="s">
        <v>3609</v>
      </c>
      <c r="V1166" s="29"/>
      <c r="W1166" s="28"/>
      <c r="X1166" s="30"/>
      <c r="Y1166" s="28"/>
      <c r="Z1166" s="28"/>
      <c r="AA1166" s="31" t="str">
        <f t="shared" si="22"/>
        <v/>
      </c>
      <c r="AB1166" s="29"/>
      <c r="AC1166" s="29"/>
      <c r="AD1166" s="29"/>
      <c r="AE1166" s="27" t="s">
        <v>3610</v>
      </c>
      <c r="AF1166" s="28" t="s">
        <v>54</v>
      </c>
      <c r="AG1166" s="27" t="s">
        <v>453</v>
      </c>
    </row>
    <row r="1167" spans="1:33" s="32" customFormat="1" ht="114.75" x14ac:dyDescent="0.25">
      <c r="A1167" s="25" t="s">
        <v>3565</v>
      </c>
      <c r="B1167" s="26" t="s">
        <v>4363</v>
      </c>
      <c r="C1167" s="27" t="s">
        <v>3611</v>
      </c>
      <c r="D1167" s="27" t="s">
        <v>4385</v>
      </c>
      <c r="E1167" s="26" t="s">
        <v>4397</v>
      </c>
      <c r="F1167" s="26" t="s">
        <v>4447</v>
      </c>
      <c r="G1167" s="39" t="s">
        <v>4529</v>
      </c>
      <c r="H1167" s="36">
        <v>5567409511</v>
      </c>
      <c r="I1167" s="36">
        <v>1996658262</v>
      </c>
      <c r="J1167" s="28" t="s">
        <v>59</v>
      </c>
      <c r="K1167" s="28" t="s">
        <v>4426</v>
      </c>
      <c r="L1167" s="27" t="s">
        <v>3601</v>
      </c>
      <c r="M1167" s="27" t="s">
        <v>3602</v>
      </c>
      <c r="N1167" s="27" t="s">
        <v>3603</v>
      </c>
      <c r="O1167" s="27" t="s">
        <v>3604</v>
      </c>
      <c r="P1167" s="28" t="s">
        <v>3605</v>
      </c>
      <c r="Q1167" s="28" t="s">
        <v>3606</v>
      </c>
      <c r="R1167" s="28" t="s">
        <v>3607</v>
      </c>
      <c r="S1167" s="28" t="s">
        <v>3608</v>
      </c>
      <c r="T1167" s="28" t="s">
        <v>3607</v>
      </c>
      <c r="U1167" s="29" t="s">
        <v>3609</v>
      </c>
      <c r="V1167" s="29">
        <v>7640</v>
      </c>
      <c r="W1167" s="28">
        <v>18556</v>
      </c>
      <c r="X1167" s="30">
        <v>43031</v>
      </c>
      <c r="Y1167" s="28" t="s">
        <v>3612</v>
      </c>
      <c r="Z1167" s="28">
        <v>4600007723</v>
      </c>
      <c r="AA1167" s="31">
        <f t="shared" si="22"/>
        <v>1</v>
      </c>
      <c r="AB1167" s="29" t="s">
        <v>3613</v>
      </c>
      <c r="AC1167" s="29" t="s">
        <v>3580</v>
      </c>
      <c r="AD1167" s="29"/>
      <c r="AE1167" s="27" t="s">
        <v>3610</v>
      </c>
      <c r="AF1167" s="28" t="s">
        <v>54</v>
      </c>
      <c r="AG1167" s="27" t="s">
        <v>453</v>
      </c>
    </row>
    <row r="1168" spans="1:33" s="32" customFormat="1" ht="114.75" x14ac:dyDescent="0.25">
      <c r="A1168" s="25" t="s">
        <v>3565</v>
      </c>
      <c r="B1168" s="26" t="s">
        <v>3614</v>
      </c>
      <c r="C1168" s="27" t="s">
        <v>3611</v>
      </c>
      <c r="D1168" s="27" t="s">
        <v>4393</v>
      </c>
      <c r="E1168" s="26" t="s">
        <v>4399</v>
      </c>
      <c r="F1168" s="35" t="s">
        <v>4522</v>
      </c>
      <c r="G1168" s="38" t="s">
        <v>4525</v>
      </c>
      <c r="H1168" s="36">
        <v>5567409511</v>
      </c>
      <c r="I1168" s="36">
        <v>3354052798</v>
      </c>
      <c r="J1168" s="28" t="s">
        <v>4424</v>
      </c>
      <c r="K1168" s="28" t="s">
        <v>4425</v>
      </c>
      <c r="L1168" s="27" t="s">
        <v>3601</v>
      </c>
      <c r="M1168" s="27" t="s">
        <v>3602</v>
      </c>
      <c r="N1168" s="27" t="s">
        <v>3603</v>
      </c>
      <c r="O1168" s="27" t="s">
        <v>3604</v>
      </c>
      <c r="P1168" s="28" t="s">
        <v>3605</v>
      </c>
      <c r="Q1168" s="28" t="s">
        <v>3606</v>
      </c>
      <c r="R1168" s="28" t="s">
        <v>3607</v>
      </c>
      <c r="S1168" s="28" t="s">
        <v>3608</v>
      </c>
      <c r="T1168" s="28" t="s">
        <v>3607</v>
      </c>
      <c r="U1168" s="29" t="s">
        <v>3609</v>
      </c>
      <c r="V1168" s="29">
        <v>7640</v>
      </c>
      <c r="W1168" s="28">
        <v>18556</v>
      </c>
      <c r="X1168" s="30">
        <v>43031</v>
      </c>
      <c r="Y1168" s="28" t="s">
        <v>3612</v>
      </c>
      <c r="Z1168" s="28">
        <v>4600007723</v>
      </c>
      <c r="AA1168" s="31">
        <f t="shared" si="22"/>
        <v>1</v>
      </c>
      <c r="AB1168" s="29" t="s">
        <v>3613</v>
      </c>
      <c r="AC1168" s="29" t="s">
        <v>3580</v>
      </c>
      <c r="AD1168" s="29"/>
      <c r="AE1168" s="27" t="s">
        <v>3610</v>
      </c>
      <c r="AF1168" s="28" t="s">
        <v>54</v>
      </c>
      <c r="AG1168" s="27" t="s">
        <v>453</v>
      </c>
    </row>
    <row r="1169" spans="1:33" s="32" customFormat="1" ht="63.75" x14ac:dyDescent="0.25">
      <c r="A1169" s="25" t="s">
        <v>3565</v>
      </c>
      <c r="B1169" s="26" t="s">
        <v>3614</v>
      </c>
      <c r="C1169" s="27" t="s">
        <v>3611</v>
      </c>
      <c r="D1169" s="27" t="s">
        <v>4392</v>
      </c>
      <c r="E1169" s="26" t="s">
        <v>4398</v>
      </c>
      <c r="F1169" s="35" t="s">
        <v>4522</v>
      </c>
      <c r="G1169" s="38" t="s">
        <v>4525</v>
      </c>
      <c r="H1169" s="36">
        <v>6499343679</v>
      </c>
      <c r="I1169" s="36">
        <v>10000202</v>
      </c>
      <c r="J1169" s="28" t="s">
        <v>59</v>
      </c>
      <c r="K1169" s="28" t="s">
        <v>4426</v>
      </c>
      <c r="L1169" s="27" t="s">
        <v>3601</v>
      </c>
      <c r="M1169" s="27" t="s">
        <v>3602</v>
      </c>
      <c r="N1169" s="27" t="s">
        <v>3603</v>
      </c>
      <c r="O1169" s="27" t="s">
        <v>3604</v>
      </c>
      <c r="P1169" s="28" t="s">
        <v>3605</v>
      </c>
      <c r="Q1169" s="28" t="s">
        <v>3606</v>
      </c>
      <c r="R1169" s="28" t="s">
        <v>3607</v>
      </c>
      <c r="S1169" s="28" t="s">
        <v>3608</v>
      </c>
      <c r="T1169" s="28" t="s">
        <v>3607</v>
      </c>
      <c r="U1169" s="29" t="s">
        <v>3609</v>
      </c>
      <c r="V1169" s="29"/>
      <c r="W1169" s="28"/>
      <c r="X1169" s="30"/>
      <c r="Y1169" s="28"/>
      <c r="Z1169" s="28"/>
      <c r="AA1169" s="31" t="str">
        <f t="shared" si="22"/>
        <v/>
      </c>
      <c r="AB1169" s="29"/>
      <c r="AC1169" s="29"/>
      <c r="AD1169" s="29"/>
      <c r="AE1169" s="27" t="s">
        <v>3610</v>
      </c>
      <c r="AF1169" s="28" t="s">
        <v>54</v>
      </c>
      <c r="AG1169" s="27" t="s">
        <v>453</v>
      </c>
    </row>
    <row r="1170" spans="1:33" s="32" customFormat="1" ht="63.75" x14ac:dyDescent="0.25">
      <c r="A1170" s="25" t="s">
        <v>3565</v>
      </c>
      <c r="B1170" s="26" t="s">
        <v>4364</v>
      </c>
      <c r="C1170" s="27" t="s">
        <v>3615</v>
      </c>
      <c r="D1170" s="27" t="s">
        <v>4388</v>
      </c>
      <c r="E1170" s="26" t="s">
        <v>4398</v>
      </c>
      <c r="F1170" s="26" t="s">
        <v>4523</v>
      </c>
      <c r="G1170" s="38" t="s">
        <v>4525</v>
      </c>
      <c r="H1170" s="36">
        <v>529560177</v>
      </c>
      <c r="I1170" s="36">
        <v>0</v>
      </c>
      <c r="J1170" s="28" t="s">
        <v>4423</v>
      </c>
      <c r="K1170" s="28" t="s">
        <v>48</v>
      </c>
      <c r="L1170" s="27" t="s">
        <v>3601</v>
      </c>
      <c r="M1170" s="27" t="s">
        <v>3602</v>
      </c>
      <c r="N1170" s="27" t="s">
        <v>3603</v>
      </c>
      <c r="O1170" s="27" t="s">
        <v>3604</v>
      </c>
      <c r="P1170" s="28" t="s">
        <v>3605</v>
      </c>
      <c r="Q1170" s="28" t="s">
        <v>3606</v>
      </c>
      <c r="R1170" s="28" t="s">
        <v>3607</v>
      </c>
      <c r="S1170" s="28" t="s">
        <v>3608</v>
      </c>
      <c r="T1170" s="28" t="s">
        <v>3607</v>
      </c>
      <c r="U1170" s="29" t="s">
        <v>3609</v>
      </c>
      <c r="V1170" s="29"/>
      <c r="W1170" s="28"/>
      <c r="X1170" s="30"/>
      <c r="Y1170" s="28"/>
      <c r="Z1170" s="28"/>
      <c r="AA1170" s="31" t="str">
        <f t="shared" si="22"/>
        <v/>
      </c>
      <c r="AB1170" s="29"/>
      <c r="AC1170" s="29"/>
      <c r="AD1170" s="29"/>
      <c r="AE1170" s="27" t="s">
        <v>3610</v>
      </c>
      <c r="AF1170" s="28" t="s">
        <v>54</v>
      </c>
      <c r="AG1170" s="27" t="s">
        <v>453</v>
      </c>
    </row>
    <row r="1171" spans="1:33" s="32" customFormat="1" ht="89.25" x14ac:dyDescent="0.25">
      <c r="A1171" s="25" t="s">
        <v>3565</v>
      </c>
      <c r="B1171" s="26">
        <v>77102004</v>
      </c>
      <c r="C1171" s="27" t="s">
        <v>3616</v>
      </c>
      <c r="D1171" s="27" t="s">
        <v>4388</v>
      </c>
      <c r="E1171" s="26" t="s">
        <v>4397</v>
      </c>
      <c r="F1171" s="35" t="s">
        <v>4522</v>
      </c>
      <c r="G1171" s="39" t="s">
        <v>4529</v>
      </c>
      <c r="H1171" s="36">
        <v>30400000</v>
      </c>
      <c r="I1171" s="36">
        <v>30400000</v>
      </c>
      <c r="J1171" s="28" t="s">
        <v>4423</v>
      </c>
      <c r="K1171" s="28" t="s">
        <v>48</v>
      </c>
      <c r="L1171" s="27" t="s">
        <v>3617</v>
      </c>
      <c r="M1171" s="27" t="s">
        <v>1103</v>
      </c>
      <c r="N1171" s="27" t="s">
        <v>3618</v>
      </c>
      <c r="O1171" s="27" t="s">
        <v>3619</v>
      </c>
      <c r="P1171" s="28" t="s">
        <v>3572</v>
      </c>
      <c r="Q1171" s="28" t="s">
        <v>3573</v>
      </c>
      <c r="R1171" s="28" t="s">
        <v>3620</v>
      </c>
      <c r="S1171" s="28" t="s">
        <v>3621</v>
      </c>
      <c r="T1171" s="28" t="s">
        <v>3576</v>
      </c>
      <c r="U1171" s="29" t="s">
        <v>3622</v>
      </c>
      <c r="V1171" s="29"/>
      <c r="W1171" s="28"/>
      <c r="X1171" s="30"/>
      <c r="Y1171" s="28"/>
      <c r="Z1171" s="28"/>
      <c r="AA1171" s="31" t="str">
        <f t="shared" si="22"/>
        <v/>
      </c>
      <c r="AB1171" s="29"/>
      <c r="AC1171" s="29"/>
      <c r="AD1171" s="29"/>
      <c r="AE1171" s="27" t="s">
        <v>3623</v>
      </c>
      <c r="AF1171" s="28" t="s">
        <v>54</v>
      </c>
      <c r="AG1171" s="27" t="s">
        <v>453</v>
      </c>
    </row>
    <row r="1172" spans="1:33" s="32" customFormat="1" ht="51" x14ac:dyDescent="0.25">
      <c r="A1172" s="25" t="s">
        <v>3565</v>
      </c>
      <c r="B1172" s="26" t="s">
        <v>3624</v>
      </c>
      <c r="C1172" s="27" t="s">
        <v>3625</v>
      </c>
      <c r="D1172" s="27" t="s">
        <v>4384</v>
      </c>
      <c r="E1172" s="26" t="s">
        <v>4401</v>
      </c>
      <c r="F1172" s="26" t="s">
        <v>4512</v>
      </c>
      <c r="G1172" s="39" t="s">
        <v>4529</v>
      </c>
      <c r="H1172" s="36">
        <v>30540363</v>
      </c>
      <c r="I1172" s="36">
        <v>30540363</v>
      </c>
      <c r="J1172" s="28" t="s">
        <v>4423</v>
      </c>
      <c r="K1172" s="28" t="s">
        <v>48</v>
      </c>
      <c r="L1172" s="27" t="s">
        <v>3617</v>
      </c>
      <c r="M1172" s="27" t="s">
        <v>1103</v>
      </c>
      <c r="N1172" s="27" t="s">
        <v>3618</v>
      </c>
      <c r="O1172" s="27" t="s">
        <v>3619</v>
      </c>
      <c r="P1172" s="28" t="s">
        <v>3572</v>
      </c>
      <c r="Q1172" s="28" t="s">
        <v>3573</v>
      </c>
      <c r="R1172" s="28" t="s">
        <v>3620</v>
      </c>
      <c r="S1172" s="28" t="s">
        <v>3621</v>
      </c>
      <c r="T1172" s="28" t="s">
        <v>3576</v>
      </c>
      <c r="U1172" s="29" t="s">
        <v>3622</v>
      </c>
      <c r="V1172" s="29"/>
      <c r="W1172" s="28"/>
      <c r="X1172" s="30"/>
      <c r="Y1172" s="28"/>
      <c r="Z1172" s="28"/>
      <c r="AA1172" s="31" t="str">
        <f t="shared" si="22"/>
        <v/>
      </c>
      <c r="AB1172" s="29"/>
      <c r="AC1172" s="29"/>
      <c r="AD1172" s="29"/>
      <c r="AE1172" s="27" t="s">
        <v>3623</v>
      </c>
      <c r="AF1172" s="28" t="s">
        <v>54</v>
      </c>
      <c r="AG1172" s="27" t="s">
        <v>453</v>
      </c>
    </row>
    <row r="1173" spans="1:33" s="32" customFormat="1" ht="63.75" x14ac:dyDescent="0.25">
      <c r="A1173" s="25" t="s">
        <v>3565</v>
      </c>
      <c r="B1173" s="26" t="s">
        <v>4365</v>
      </c>
      <c r="C1173" s="27" t="s">
        <v>3626</v>
      </c>
      <c r="D1173" s="27" t="s">
        <v>4385</v>
      </c>
      <c r="E1173" s="26" t="s">
        <v>4401</v>
      </c>
      <c r="F1173" s="26" t="s">
        <v>4524</v>
      </c>
      <c r="G1173" s="39" t="s">
        <v>4529</v>
      </c>
      <c r="H1173" s="36">
        <v>200000000</v>
      </c>
      <c r="I1173" s="36">
        <v>200000000</v>
      </c>
      <c r="J1173" s="28" t="s">
        <v>4423</v>
      </c>
      <c r="K1173" s="28" t="s">
        <v>48</v>
      </c>
      <c r="L1173" s="27" t="s">
        <v>3627</v>
      </c>
      <c r="M1173" s="27" t="s">
        <v>1103</v>
      </c>
      <c r="N1173" s="27" t="s">
        <v>3628</v>
      </c>
      <c r="O1173" s="27" t="s">
        <v>3629</v>
      </c>
      <c r="P1173" s="28" t="s">
        <v>3572</v>
      </c>
      <c r="Q1173" s="28" t="s">
        <v>3573</v>
      </c>
      <c r="R1173" s="28" t="s">
        <v>3630</v>
      </c>
      <c r="S1173" s="28" t="s">
        <v>3631</v>
      </c>
      <c r="T1173" s="28" t="s">
        <v>3576</v>
      </c>
      <c r="U1173" s="29" t="s">
        <v>3632</v>
      </c>
      <c r="V1173" s="29"/>
      <c r="W1173" s="28"/>
      <c r="X1173" s="30"/>
      <c r="Y1173" s="28"/>
      <c r="Z1173" s="28"/>
      <c r="AA1173" s="31" t="str">
        <f t="shared" si="22"/>
        <v/>
      </c>
      <c r="AB1173" s="29"/>
      <c r="AC1173" s="29"/>
      <c r="AD1173" s="29"/>
      <c r="AE1173" s="27" t="s">
        <v>3627</v>
      </c>
      <c r="AF1173" s="28" t="s">
        <v>54</v>
      </c>
      <c r="AG1173" s="27" t="s">
        <v>453</v>
      </c>
    </row>
    <row r="1174" spans="1:33" s="32" customFormat="1" ht="63.75" x14ac:dyDescent="0.25">
      <c r="A1174" s="25" t="s">
        <v>3565</v>
      </c>
      <c r="B1174" s="26" t="s">
        <v>3633</v>
      </c>
      <c r="C1174" s="27" t="s">
        <v>3634</v>
      </c>
      <c r="D1174" s="27" t="s">
        <v>4385</v>
      </c>
      <c r="E1174" s="26" t="s">
        <v>4398</v>
      </c>
      <c r="F1174" s="26" t="s">
        <v>4524</v>
      </c>
      <c r="G1174" s="38" t="s">
        <v>4525</v>
      </c>
      <c r="H1174" s="36">
        <v>800000000</v>
      </c>
      <c r="I1174" s="36">
        <v>500000000</v>
      </c>
      <c r="J1174" s="28" t="s">
        <v>4423</v>
      </c>
      <c r="K1174" s="28" t="s">
        <v>48</v>
      </c>
      <c r="L1174" s="27" t="s">
        <v>3627</v>
      </c>
      <c r="M1174" s="27" t="s">
        <v>1103</v>
      </c>
      <c r="N1174" s="27" t="s">
        <v>3628</v>
      </c>
      <c r="O1174" s="27" t="s">
        <v>3629</v>
      </c>
      <c r="P1174" s="28" t="s">
        <v>3572</v>
      </c>
      <c r="Q1174" s="28" t="s">
        <v>3573</v>
      </c>
      <c r="R1174" s="28" t="s">
        <v>3630</v>
      </c>
      <c r="S1174" s="28" t="s">
        <v>3631</v>
      </c>
      <c r="T1174" s="28" t="s">
        <v>3576</v>
      </c>
      <c r="U1174" s="29" t="s">
        <v>3635</v>
      </c>
      <c r="V1174" s="29"/>
      <c r="W1174" s="28"/>
      <c r="X1174" s="30"/>
      <c r="Y1174" s="28"/>
      <c r="Z1174" s="28"/>
      <c r="AA1174" s="31" t="str">
        <f t="shared" si="22"/>
        <v/>
      </c>
      <c r="AB1174" s="29"/>
      <c r="AC1174" s="29"/>
      <c r="AD1174" s="29"/>
      <c r="AE1174" s="27" t="s">
        <v>3627</v>
      </c>
      <c r="AF1174" s="28" t="s">
        <v>54</v>
      </c>
      <c r="AG1174" s="27" t="s">
        <v>453</v>
      </c>
    </row>
    <row r="1175" spans="1:33" s="32" customFormat="1" ht="63.75" x14ac:dyDescent="0.25">
      <c r="A1175" s="25" t="s">
        <v>3565</v>
      </c>
      <c r="B1175" s="26" t="s">
        <v>3633</v>
      </c>
      <c r="C1175" s="27" t="s">
        <v>3636</v>
      </c>
      <c r="D1175" s="27" t="s">
        <v>4388</v>
      </c>
      <c r="E1175" s="26" t="s">
        <v>4401</v>
      </c>
      <c r="F1175" s="35" t="s">
        <v>4522</v>
      </c>
      <c r="G1175" s="39" t="s">
        <v>4529</v>
      </c>
      <c r="H1175" s="36">
        <v>36394000</v>
      </c>
      <c r="I1175" s="36">
        <v>36394000</v>
      </c>
      <c r="J1175" s="28" t="s">
        <v>4423</v>
      </c>
      <c r="K1175" s="28" t="s">
        <v>48</v>
      </c>
      <c r="L1175" s="27" t="s">
        <v>3627</v>
      </c>
      <c r="M1175" s="27" t="s">
        <v>1103</v>
      </c>
      <c r="N1175" s="27" t="s">
        <v>3628</v>
      </c>
      <c r="O1175" s="27" t="s">
        <v>3629</v>
      </c>
      <c r="P1175" s="28" t="s">
        <v>3572</v>
      </c>
      <c r="Q1175" s="28" t="s">
        <v>3573</v>
      </c>
      <c r="R1175" s="28" t="s">
        <v>3630</v>
      </c>
      <c r="S1175" s="28" t="s">
        <v>3631</v>
      </c>
      <c r="T1175" s="28" t="s">
        <v>3576</v>
      </c>
      <c r="U1175" s="29" t="s">
        <v>3637</v>
      </c>
      <c r="V1175" s="29"/>
      <c r="W1175" s="28"/>
      <c r="X1175" s="30"/>
      <c r="Y1175" s="28"/>
      <c r="Z1175" s="28"/>
      <c r="AA1175" s="31" t="str">
        <f t="shared" si="22"/>
        <v/>
      </c>
      <c r="AB1175" s="29"/>
      <c r="AC1175" s="29"/>
      <c r="AD1175" s="29"/>
      <c r="AE1175" s="27" t="s">
        <v>3627</v>
      </c>
      <c r="AF1175" s="28" t="s">
        <v>54</v>
      </c>
      <c r="AG1175" s="27" t="s">
        <v>453</v>
      </c>
    </row>
    <row r="1176" spans="1:33" s="32" customFormat="1" ht="63.75" x14ac:dyDescent="0.25">
      <c r="A1176" s="25" t="s">
        <v>3565</v>
      </c>
      <c r="B1176" s="26">
        <v>51212209</v>
      </c>
      <c r="C1176" s="27" t="s">
        <v>3638</v>
      </c>
      <c r="D1176" s="27" t="s">
        <v>4383</v>
      </c>
      <c r="E1176" s="26" t="s">
        <v>4399</v>
      </c>
      <c r="F1176" s="35" t="s">
        <v>4522</v>
      </c>
      <c r="G1176" s="38" t="s">
        <v>4525</v>
      </c>
      <c r="H1176" s="36">
        <v>3500000000</v>
      </c>
      <c r="I1176" s="36">
        <v>3500000000</v>
      </c>
      <c r="J1176" s="28" t="s">
        <v>4424</v>
      </c>
      <c r="K1176" s="28" t="s">
        <v>4425</v>
      </c>
      <c r="L1176" s="27">
        <v>1</v>
      </c>
      <c r="M1176" s="27" t="s">
        <v>1069</v>
      </c>
      <c r="N1176" s="27" t="s">
        <v>3640</v>
      </c>
      <c r="O1176" s="27" t="s">
        <v>3641</v>
      </c>
      <c r="P1176" s="28" t="s">
        <v>3572</v>
      </c>
      <c r="Q1176" s="28" t="s">
        <v>3573</v>
      </c>
      <c r="R1176" s="28" t="s">
        <v>3642</v>
      </c>
      <c r="S1176" s="28" t="s">
        <v>3643</v>
      </c>
      <c r="T1176" s="28" t="s">
        <v>3576</v>
      </c>
      <c r="U1176" s="29" t="s">
        <v>3644</v>
      </c>
      <c r="V1176" s="29">
        <v>7737</v>
      </c>
      <c r="W1176" s="28">
        <v>19233</v>
      </c>
      <c r="X1176" s="30">
        <v>43045</v>
      </c>
      <c r="Y1176" s="28" t="s">
        <v>3645</v>
      </c>
      <c r="Z1176" s="28">
        <v>4600007890</v>
      </c>
      <c r="AA1176" s="31">
        <f t="shared" si="22"/>
        <v>1</v>
      </c>
      <c r="AB1176" s="29" t="s">
        <v>3646</v>
      </c>
      <c r="AC1176" s="29" t="s">
        <v>3580</v>
      </c>
      <c r="AD1176" s="29"/>
      <c r="AE1176" s="27" t="s">
        <v>3647</v>
      </c>
      <c r="AF1176" s="28" t="s">
        <v>54</v>
      </c>
      <c r="AG1176" s="27" t="s">
        <v>453</v>
      </c>
    </row>
    <row r="1177" spans="1:33" s="32" customFormat="1" ht="63.75" x14ac:dyDescent="0.25">
      <c r="A1177" s="25" t="s">
        <v>3565</v>
      </c>
      <c r="B1177" s="26">
        <v>51212209</v>
      </c>
      <c r="C1177" s="27" t="s">
        <v>3638</v>
      </c>
      <c r="D1177" s="27" t="s">
        <v>4386</v>
      </c>
      <c r="E1177" s="26" t="s">
        <v>4406</v>
      </c>
      <c r="F1177" s="35" t="s">
        <v>4522</v>
      </c>
      <c r="G1177" s="38" t="s">
        <v>4525</v>
      </c>
      <c r="H1177" s="36">
        <v>5337942000</v>
      </c>
      <c r="I1177" s="36">
        <v>337942000</v>
      </c>
      <c r="J1177" s="28" t="s">
        <v>59</v>
      </c>
      <c r="K1177" s="28" t="s">
        <v>4426</v>
      </c>
      <c r="L1177" s="27" t="s">
        <v>3639</v>
      </c>
      <c r="M1177" s="27" t="s">
        <v>1069</v>
      </c>
      <c r="N1177" s="27" t="s">
        <v>3640</v>
      </c>
      <c r="O1177" s="27" t="s">
        <v>3641</v>
      </c>
      <c r="P1177" s="28" t="s">
        <v>3572</v>
      </c>
      <c r="Q1177" s="28" t="s">
        <v>3573</v>
      </c>
      <c r="R1177" s="28" t="s">
        <v>3642</v>
      </c>
      <c r="S1177" s="28" t="s">
        <v>3643</v>
      </c>
      <c r="T1177" s="28" t="s">
        <v>3576</v>
      </c>
      <c r="U1177" s="29" t="s">
        <v>3644</v>
      </c>
      <c r="V1177" s="29"/>
      <c r="W1177" s="28"/>
      <c r="X1177" s="30"/>
      <c r="Y1177" s="28"/>
      <c r="Z1177" s="28"/>
      <c r="AA1177" s="31" t="str">
        <f t="shared" si="22"/>
        <v/>
      </c>
      <c r="AB1177" s="29"/>
      <c r="AC1177" s="29"/>
      <c r="AD1177" s="29"/>
      <c r="AE1177" s="27" t="s">
        <v>3647</v>
      </c>
      <c r="AF1177" s="28" t="s">
        <v>54</v>
      </c>
      <c r="AG1177" s="27" t="s">
        <v>453</v>
      </c>
    </row>
    <row r="1178" spans="1:33" s="32" customFormat="1" ht="63.75" x14ac:dyDescent="0.25">
      <c r="A1178" s="25" t="s">
        <v>3565</v>
      </c>
      <c r="B1178" s="26" t="s">
        <v>4366</v>
      </c>
      <c r="C1178" s="27" t="s">
        <v>3648</v>
      </c>
      <c r="D1178" s="27" t="s">
        <v>4385</v>
      </c>
      <c r="E1178" s="26" t="s">
        <v>4397</v>
      </c>
      <c r="F1178" s="26" t="s">
        <v>4512</v>
      </c>
      <c r="G1178" s="38" t="s">
        <v>4525</v>
      </c>
      <c r="H1178" s="36">
        <v>60000000</v>
      </c>
      <c r="I1178" s="36">
        <v>60000000</v>
      </c>
      <c r="J1178" s="28" t="s">
        <v>4423</v>
      </c>
      <c r="K1178" s="28" t="s">
        <v>48</v>
      </c>
      <c r="L1178" s="27" t="s">
        <v>3639</v>
      </c>
      <c r="M1178" s="27" t="s">
        <v>1069</v>
      </c>
      <c r="N1178" s="27" t="s">
        <v>3640</v>
      </c>
      <c r="O1178" s="27" t="s">
        <v>3641</v>
      </c>
      <c r="P1178" s="28" t="s">
        <v>3572</v>
      </c>
      <c r="Q1178" s="28" t="s">
        <v>3573</v>
      </c>
      <c r="R1178" s="28" t="s">
        <v>3642</v>
      </c>
      <c r="S1178" s="28" t="s">
        <v>3643</v>
      </c>
      <c r="T1178" s="28" t="s">
        <v>3576</v>
      </c>
      <c r="U1178" s="29" t="s">
        <v>3649</v>
      </c>
      <c r="V1178" s="29"/>
      <c r="W1178" s="28"/>
      <c r="X1178" s="30"/>
      <c r="Y1178" s="28"/>
      <c r="Z1178" s="28"/>
      <c r="AA1178" s="31" t="str">
        <f t="shared" si="22"/>
        <v/>
      </c>
      <c r="AB1178" s="29"/>
      <c r="AC1178" s="29"/>
      <c r="AD1178" s="29"/>
      <c r="AE1178" s="27" t="s">
        <v>3647</v>
      </c>
      <c r="AF1178" s="28" t="s">
        <v>54</v>
      </c>
      <c r="AG1178" s="27" t="s">
        <v>453</v>
      </c>
    </row>
    <row r="1179" spans="1:33" s="32" customFormat="1" ht="63.75" x14ac:dyDescent="0.25">
      <c r="A1179" s="25" t="s">
        <v>3565</v>
      </c>
      <c r="B1179" s="26" t="s">
        <v>4367</v>
      </c>
      <c r="C1179" s="27" t="s">
        <v>3650</v>
      </c>
      <c r="D1179" s="27" t="s">
        <v>4384</v>
      </c>
      <c r="E1179" s="26" t="s">
        <v>4406</v>
      </c>
      <c r="F1179" s="26" t="s">
        <v>4512</v>
      </c>
      <c r="G1179" s="39" t="s">
        <v>4529</v>
      </c>
      <c r="H1179" s="36">
        <v>76000000</v>
      </c>
      <c r="I1179" s="36">
        <v>76000000</v>
      </c>
      <c r="J1179" s="28" t="s">
        <v>4423</v>
      </c>
      <c r="K1179" s="28" t="s">
        <v>48</v>
      </c>
      <c r="L1179" s="27" t="s">
        <v>3639</v>
      </c>
      <c r="M1179" s="27" t="s">
        <v>1069</v>
      </c>
      <c r="N1179" s="27" t="s">
        <v>3640</v>
      </c>
      <c r="O1179" s="27" t="s">
        <v>3641</v>
      </c>
      <c r="P1179" s="28" t="s">
        <v>3572</v>
      </c>
      <c r="Q1179" s="28" t="s">
        <v>3573</v>
      </c>
      <c r="R1179" s="28" t="s">
        <v>3642</v>
      </c>
      <c r="S1179" s="28" t="s">
        <v>3643</v>
      </c>
      <c r="T1179" s="28" t="s">
        <v>3576</v>
      </c>
      <c r="U1179" s="29" t="s">
        <v>3644</v>
      </c>
      <c r="V1179" s="29"/>
      <c r="W1179" s="28"/>
      <c r="X1179" s="30"/>
      <c r="Y1179" s="28"/>
      <c r="Z1179" s="28"/>
      <c r="AA1179" s="31" t="str">
        <f t="shared" si="22"/>
        <v/>
      </c>
      <c r="AB1179" s="29"/>
      <c r="AC1179" s="29"/>
      <c r="AD1179" s="29"/>
      <c r="AE1179" s="27" t="s">
        <v>3639</v>
      </c>
      <c r="AF1179" s="28" t="s">
        <v>54</v>
      </c>
      <c r="AG1179" s="27" t="s">
        <v>453</v>
      </c>
    </row>
    <row r="1180" spans="1:33" s="32" customFormat="1" ht="63.75" x14ac:dyDescent="0.25">
      <c r="A1180" s="25" t="s">
        <v>3565</v>
      </c>
      <c r="B1180" s="26">
        <v>55121802</v>
      </c>
      <c r="C1180" s="27" t="s">
        <v>3651</v>
      </c>
      <c r="D1180" s="27" t="s">
        <v>4385</v>
      </c>
      <c r="E1180" s="26" t="s">
        <v>4398</v>
      </c>
      <c r="F1180" s="26" t="s">
        <v>4512</v>
      </c>
      <c r="G1180" s="38" t="s">
        <v>4525</v>
      </c>
      <c r="H1180" s="36">
        <v>18394000</v>
      </c>
      <c r="I1180" s="36">
        <v>18394000</v>
      </c>
      <c r="J1180" s="28" t="s">
        <v>4423</v>
      </c>
      <c r="K1180" s="28" t="s">
        <v>48</v>
      </c>
      <c r="L1180" s="27" t="s">
        <v>3652</v>
      </c>
      <c r="M1180" s="27" t="s">
        <v>3653</v>
      </c>
      <c r="N1180" s="27" t="s">
        <v>3654</v>
      </c>
      <c r="O1180" s="27" t="s">
        <v>3655</v>
      </c>
      <c r="P1180" s="28" t="s">
        <v>3572</v>
      </c>
      <c r="Q1180" s="28" t="s">
        <v>3573</v>
      </c>
      <c r="R1180" s="28" t="s">
        <v>3656</v>
      </c>
      <c r="S1180" s="28" t="s">
        <v>3657</v>
      </c>
      <c r="T1180" s="28" t="s">
        <v>3576</v>
      </c>
      <c r="U1180" s="29" t="s">
        <v>3658</v>
      </c>
      <c r="V1180" s="29"/>
      <c r="W1180" s="28"/>
      <c r="X1180" s="30"/>
      <c r="Y1180" s="28"/>
      <c r="Z1180" s="28"/>
      <c r="AA1180" s="31" t="str">
        <f t="shared" si="22"/>
        <v/>
      </c>
      <c r="AB1180" s="29"/>
      <c r="AC1180" s="29"/>
      <c r="AD1180" s="29"/>
      <c r="AE1180" s="27" t="s">
        <v>3659</v>
      </c>
      <c r="AF1180" s="28" t="s">
        <v>54</v>
      </c>
      <c r="AG1180" s="27" t="s">
        <v>453</v>
      </c>
    </row>
    <row r="1181" spans="1:33" s="32" customFormat="1" ht="63.75" x14ac:dyDescent="0.25">
      <c r="A1181" s="25" t="s">
        <v>3565</v>
      </c>
      <c r="B1181" s="26" t="s">
        <v>4368</v>
      </c>
      <c r="C1181" s="27" t="s">
        <v>3660</v>
      </c>
      <c r="D1181" s="27" t="s">
        <v>4388</v>
      </c>
      <c r="E1181" s="26" t="s">
        <v>4405</v>
      </c>
      <c r="F1181" s="35" t="s">
        <v>4522</v>
      </c>
      <c r="G1181" s="38" t="s">
        <v>4525</v>
      </c>
      <c r="H1181" s="36">
        <v>58096000</v>
      </c>
      <c r="I1181" s="36">
        <v>58096000</v>
      </c>
      <c r="J1181" s="28" t="s">
        <v>4423</v>
      </c>
      <c r="K1181" s="28" t="s">
        <v>48</v>
      </c>
      <c r="L1181" s="27" t="s">
        <v>3652</v>
      </c>
      <c r="M1181" s="27" t="s">
        <v>3653</v>
      </c>
      <c r="N1181" s="27" t="s">
        <v>3654</v>
      </c>
      <c r="O1181" s="27" t="s">
        <v>3655</v>
      </c>
      <c r="P1181" s="28" t="s">
        <v>3572</v>
      </c>
      <c r="Q1181" s="28" t="s">
        <v>3573</v>
      </c>
      <c r="R1181" s="28" t="s">
        <v>3656</v>
      </c>
      <c r="S1181" s="28" t="s">
        <v>3657</v>
      </c>
      <c r="T1181" s="28" t="s">
        <v>3576</v>
      </c>
      <c r="U1181" s="29" t="s">
        <v>3661</v>
      </c>
      <c r="V1181" s="29"/>
      <c r="W1181" s="28"/>
      <c r="X1181" s="30"/>
      <c r="Y1181" s="28"/>
      <c r="Z1181" s="28"/>
      <c r="AA1181" s="31" t="str">
        <f t="shared" si="22"/>
        <v/>
      </c>
      <c r="AB1181" s="29"/>
      <c r="AC1181" s="29"/>
      <c r="AD1181" s="29"/>
      <c r="AE1181" s="27" t="s">
        <v>3659</v>
      </c>
      <c r="AF1181" s="28" t="s">
        <v>54</v>
      </c>
      <c r="AG1181" s="27" t="s">
        <v>453</v>
      </c>
    </row>
    <row r="1182" spans="1:33" s="32" customFormat="1" ht="102" x14ac:dyDescent="0.25">
      <c r="A1182" s="25" t="s">
        <v>3565</v>
      </c>
      <c r="B1182" s="26" t="s">
        <v>3662</v>
      </c>
      <c r="C1182" s="27" t="s">
        <v>3663</v>
      </c>
      <c r="D1182" s="27" t="s">
        <v>4383</v>
      </c>
      <c r="E1182" s="26" t="s">
        <v>4405</v>
      </c>
      <c r="F1182" s="35" t="s">
        <v>4522</v>
      </c>
      <c r="G1182" s="39" t="s">
        <v>4529</v>
      </c>
      <c r="H1182" s="36">
        <v>1076266647</v>
      </c>
      <c r="I1182" s="36">
        <v>876271135</v>
      </c>
      <c r="J1182" s="28" t="s">
        <v>4424</v>
      </c>
      <c r="K1182" s="28" t="s">
        <v>4425</v>
      </c>
      <c r="L1182" s="27" t="s">
        <v>3664</v>
      </c>
      <c r="M1182" s="27" t="s">
        <v>1103</v>
      </c>
      <c r="N1182" s="27" t="s">
        <v>3665</v>
      </c>
      <c r="O1182" s="27" t="s">
        <v>3666</v>
      </c>
      <c r="P1182" s="28" t="s">
        <v>3572</v>
      </c>
      <c r="Q1182" s="28" t="s">
        <v>3573</v>
      </c>
      <c r="R1182" s="28" t="s">
        <v>3667</v>
      </c>
      <c r="S1182" s="28" t="s">
        <v>3668</v>
      </c>
      <c r="T1182" s="28" t="s">
        <v>3576</v>
      </c>
      <c r="U1182" s="29" t="s">
        <v>3669</v>
      </c>
      <c r="V1182" s="29">
        <v>7725</v>
      </c>
      <c r="W1182" s="28">
        <v>19131</v>
      </c>
      <c r="X1182" s="30">
        <v>43038</v>
      </c>
      <c r="Y1182" s="28" t="s">
        <v>3670</v>
      </c>
      <c r="Z1182" s="28">
        <v>4600007911</v>
      </c>
      <c r="AA1182" s="31">
        <f t="shared" si="22"/>
        <v>1</v>
      </c>
      <c r="AB1182" s="29" t="s">
        <v>1431</v>
      </c>
      <c r="AC1182" s="29" t="s">
        <v>3580</v>
      </c>
      <c r="AD1182" s="29">
        <v>1</v>
      </c>
      <c r="AE1182" s="27" t="s">
        <v>3664</v>
      </c>
      <c r="AF1182" s="28" t="s">
        <v>54</v>
      </c>
      <c r="AG1182" s="27" t="s">
        <v>453</v>
      </c>
    </row>
    <row r="1183" spans="1:33" s="32" customFormat="1" ht="102" x14ac:dyDescent="0.25">
      <c r="A1183" s="25" t="s">
        <v>3565</v>
      </c>
      <c r="B1183" s="26" t="s">
        <v>3662</v>
      </c>
      <c r="C1183" s="27" t="s">
        <v>3663</v>
      </c>
      <c r="D1183" s="27" t="s">
        <v>4389</v>
      </c>
      <c r="E1183" s="26" t="s">
        <v>4406</v>
      </c>
      <c r="F1183" s="35" t="s">
        <v>4522</v>
      </c>
      <c r="G1183" s="39" t="s">
        <v>4529</v>
      </c>
      <c r="H1183" s="36">
        <v>1100000000</v>
      </c>
      <c r="I1183" s="36">
        <v>60000000</v>
      </c>
      <c r="J1183" s="28" t="s">
        <v>59</v>
      </c>
      <c r="K1183" s="28" t="s">
        <v>4426</v>
      </c>
      <c r="L1183" s="27" t="s">
        <v>3664</v>
      </c>
      <c r="M1183" s="27" t="s">
        <v>1103</v>
      </c>
      <c r="N1183" s="27" t="s">
        <v>3665</v>
      </c>
      <c r="O1183" s="27" t="s">
        <v>3666</v>
      </c>
      <c r="P1183" s="28" t="s">
        <v>3572</v>
      </c>
      <c r="Q1183" s="28" t="s">
        <v>3573</v>
      </c>
      <c r="R1183" s="28" t="s">
        <v>3667</v>
      </c>
      <c r="S1183" s="28" t="s">
        <v>3668</v>
      </c>
      <c r="T1183" s="28" t="s">
        <v>3576</v>
      </c>
      <c r="U1183" s="29" t="s">
        <v>3669</v>
      </c>
      <c r="V1183" s="29"/>
      <c r="W1183" s="28"/>
      <c r="X1183" s="30"/>
      <c r="Y1183" s="28"/>
      <c r="Z1183" s="28"/>
      <c r="AA1183" s="31" t="str">
        <f t="shared" si="22"/>
        <v/>
      </c>
      <c r="AB1183" s="29"/>
      <c r="AC1183" s="29"/>
      <c r="AD1183" s="29" t="s">
        <v>1044</v>
      </c>
      <c r="AE1183" s="27" t="s">
        <v>3664</v>
      </c>
      <c r="AF1183" s="28" t="s">
        <v>54</v>
      </c>
      <c r="AG1183" s="27" t="s">
        <v>453</v>
      </c>
    </row>
    <row r="1184" spans="1:33" s="32" customFormat="1" ht="102" x14ac:dyDescent="0.25">
      <c r="A1184" s="25" t="s">
        <v>3565</v>
      </c>
      <c r="B1184" s="26" t="s">
        <v>3671</v>
      </c>
      <c r="C1184" s="27" t="s">
        <v>3672</v>
      </c>
      <c r="D1184" s="27" t="s">
        <v>4385</v>
      </c>
      <c r="E1184" s="26" t="s">
        <v>4402</v>
      </c>
      <c r="F1184" s="26" t="s">
        <v>4524</v>
      </c>
      <c r="G1184" s="39" t="s">
        <v>4529</v>
      </c>
      <c r="H1184" s="36">
        <v>130000000</v>
      </c>
      <c r="I1184" s="36">
        <v>130000000</v>
      </c>
      <c r="J1184" s="28" t="s">
        <v>4423</v>
      </c>
      <c r="K1184" s="28" t="s">
        <v>48</v>
      </c>
      <c r="L1184" s="27" t="s">
        <v>3664</v>
      </c>
      <c r="M1184" s="27" t="s">
        <v>1103</v>
      </c>
      <c r="N1184" s="27" t="s">
        <v>3673</v>
      </c>
      <c r="O1184" s="27" t="s">
        <v>3666</v>
      </c>
      <c r="P1184" s="28" t="s">
        <v>3572</v>
      </c>
      <c r="Q1184" s="28" t="s">
        <v>3573</v>
      </c>
      <c r="R1184" s="28" t="s">
        <v>3667</v>
      </c>
      <c r="S1184" s="28" t="s">
        <v>3668</v>
      </c>
      <c r="T1184" s="28" t="s">
        <v>3576</v>
      </c>
      <c r="U1184" s="29" t="s">
        <v>3669</v>
      </c>
      <c r="V1184" s="29"/>
      <c r="W1184" s="28"/>
      <c r="X1184" s="30"/>
      <c r="Y1184" s="28"/>
      <c r="Z1184" s="28"/>
      <c r="AA1184" s="31" t="str">
        <f t="shared" si="22"/>
        <v/>
      </c>
      <c r="AB1184" s="29"/>
      <c r="AC1184" s="29"/>
      <c r="AD1184" s="29" t="s">
        <v>1044</v>
      </c>
      <c r="AE1184" s="27" t="s">
        <v>3664</v>
      </c>
      <c r="AF1184" s="28" t="s">
        <v>54</v>
      </c>
      <c r="AG1184" s="27" t="s">
        <v>453</v>
      </c>
    </row>
    <row r="1185" spans="1:33" s="32" customFormat="1" ht="63.75" x14ac:dyDescent="0.25">
      <c r="A1185" s="25" t="s">
        <v>3565</v>
      </c>
      <c r="B1185" s="27" t="s">
        <v>4380</v>
      </c>
      <c r="C1185" s="27" t="s">
        <v>3674</v>
      </c>
      <c r="D1185" s="27" t="s">
        <v>4387</v>
      </c>
      <c r="E1185" s="26" t="s">
        <v>4398</v>
      </c>
      <c r="F1185" s="26" t="s">
        <v>4447</v>
      </c>
      <c r="G1185" s="39" t="s">
        <v>4529</v>
      </c>
      <c r="H1185" s="36">
        <v>415000000</v>
      </c>
      <c r="I1185" s="36">
        <v>0</v>
      </c>
      <c r="J1185" s="28" t="s">
        <v>4423</v>
      </c>
      <c r="K1185" s="28" t="s">
        <v>48</v>
      </c>
      <c r="L1185" s="27" t="s">
        <v>3664</v>
      </c>
      <c r="M1185" s="27" t="s">
        <v>1103</v>
      </c>
      <c r="N1185" s="27" t="s">
        <v>3675</v>
      </c>
      <c r="O1185" s="27" t="s">
        <v>3666</v>
      </c>
      <c r="P1185" s="28" t="s">
        <v>3572</v>
      </c>
      <c r="Q1185" s="28" t="s">
        <v>3573</v>
      </c>
      <c r="R1185" s="28" t="s">
        <v>3667</v>
      </c>
      <c r="S1185" s="28" t="s">
        <v>3668</v>
      </c>
      <c r="T1185" s="28" t="s">
        <v>3576</v>
      </c>
      <c r="U1185" s="29" t="s">
        <v>3669</v>
      </c>
      <c r="V1185" s="29"/>
      <c r="W1185" s="28"/>
      <c r="X1185" s="30"/>
      <c r="Y1185" s="28"/>
      <c r="Z1185" s="28"/>
      <c r="AA1185" s="31" t="str">
        <f t="shared" si="22"/>
        <v/>
      </c>
      <c r="AB1185" s="29"/>
      <c r="AC1185" s="29"/>
      <c r="AD1185" s="29" t="s">
        <v>1044</v>
      </c>
      <c r="AE1185" s="27" t="s">
        <v>3664</v>
      </c>
      <c r="AF1185" s="28" t="s">
        <v>54</v>
      </c>
      <c r="AG1185" s="27" t="s">
        <v>453</v>
      </c>
    </row>
    <row r="1186" spans="1:33" s="32" customFormat="1" ht="63.75" x14ac:dyDescent="0.25">
      <c r="A1186" s="25" t="s">
        <v>3565</v>
      </c>
      <c r="B1186" s="26">
        <v>41121807</v>
      </c>
      <c r="C1186" s="27" t="s">
        <v>3676</v>
      </c>
      <c r="D1186" s="27" t="s">
        <v>4388</v>
      </c>
      <c r="E1186" s="26" t="s">
        <v>4404</v>
      </c>
      <c r="F1186" s="35" t="s">
        <v>4522</v>
      </c>
      <c r="G1186" s="39" t="s">
        <v>4529</v>
      </c>
      <c r="H1186" s="36">
        <v>135000000</v>
      </c>
      <c r="I1186" s="36">
        <v>0</v>
      </c>
      <c r="J1186" s="28" t="s">
        <v>4423</v>
      </c>
      <c r="K1186" s="28" t="s">
        <v>48</v>
      </c>
      <c r="L1186" s="27" t="s">
        <v>3664</v>
      </c>
      <c r="M1186" s="27" t="s">
        <v>1103</v>
      </c>
      <c r="N1186" s="27" t="s">
        <v>3677</v>
      </c>
      <c r="O1186" s="27" t="s">
        <v>3666</v>
      </c>
      <c r="P1186" s="28" t="s">
        <v>3572</v>
      </c>
      <c r="Q1186" s="28" t="s">
        <v>3573</v>
      </c>
      <c r="R1186" s="28" t="s">
        <v>3667</v>
      </c>
      <c r="S1186" s="28" t="s">
        <v>3668</v>
      </c>
      <c r="T1186" s="28" t="s">
        <v>3576</v>
      </c>
      <c r="U1186" s="29" t="s">
        <v>3669</v>
      </c>
      <c r="V1186" s="29"/>
      <c r="W1186" s="28"/>
      <c r="X1186" s="30"/>
      <c r="Y1186" s="28"/>
      <c r="Z1186" s="28"/>
      <c r="AA1186" s="31" t="str">
        <f t="shared" si="22"/>
        <v/>
      </c>
      <c r="AB1186" s="29"/>
      <c r="AC1186" s="29"/>
      <c r="AD1186" s="29" t="s">
        <v>1044</v>
      </c>
      <c r="AE1186" s="27" t="s">
        <v>3664</v>
      </c>
      <c r="AF1186" s="28" t="s">
        <v>54</v>
      </c>
      <c r="AG1186" s="27" t="s">
        <v>453</v>
      </c>
    </row>
    <row r="1187" spans="1:33" s="32" customFormat="1" ht="38.25" x14ac:dyDescent="0.25">
      <c r="A1187" s="25" t="s">
        <v>3565</v>
      </c>
      <c r="B1187" s="26">
        <v>41116118</v>
      </c>
      <c r="C1187" s="27" t="s">
        <v>3678</v>
      </c>
      <c r="D1187" s="27" t="s">
        <v>4390</v>
      </c>
      <c r="E1187" s="26" t="s">
        <v>4409</v>
      </c>
      <c r="F1187" s="26" t="s">
        <v>4447</v>
      </c>
      <c r="G1187" s="39" t="s">
        <v>4529</v>
      </c>
      <c r="H1187" s="36">
        <v>100000000</v>
      </c>
      <c r="I1187" s="36">
        <v>100000000</v>
      </c>
      <c r="J1187" s="28" t="s">
        <v>4423</v>
      </c>
      <c r="K1187" s="28" t="s">
        <v>48</v>
      </c>
      <c r="L1187" s="27" t="s">
        <v>3679</v>
      </c>
      <c r="M1187" s="27" t="s">
        <v>3680</v>
      </c>
      <c r="N1187" s="27" t="s">
        <v>3681</v>
      </c>
      <c r="O1187" s="27" t="s">
        <v>3682</v>
      </c>
      <c r="P1187" s="28" t="s">
        <v>3572</v>
      </c>
      <c r="Q1187" s="28" t="s">
        <v>3573</v>
      </c>
      <c r="R1187" s="28" t="s">
        <v>3683</v>
      </c>
      <c r="S1187" s="28" t="s">
        <v>3684</v>
      </c>
      <c r="T1187" s="28" t="s">
        <v>3576</v>
      </c>
      <c r="U1187" s="29" t="s">
        <v>3685</v>
      </c>
      <c r="V1187" s="29"/>
      <c r="W1187" s="28"/>
      <c r="X1187" s="30"/>
      <c r="Y1187" s="28"/>
      <c r="Z1187" s="28"/>
      <c r="AA1187" s="31" t="str">
        <f t="shared" si="22"/>
        <v/>
      </c>
      <c r="AB1187" s="29"/>
      <c r="AC1187" s="29"/>
      <c r="AD1187" s="29"/>
      <c r="AE1187" s="27" t="s">
        <v>3679</v>
      </c>
      <c r="AF1187" s="28" t="s">
        <v>54</v>
      </c>
      <c r="AG1187" s="27" t="s">
        <v>453</v>
      </c>
    </row>
    <row r="1188" spans="1:33" s="32" customFormat="1" ht="38.25" x14ac:dyDescent="0.25">
      <c r="A1188" s="25" t="s">
        <v>3565</v>
      </c>
      <c r="B1188" s="26" t="s">
        <v>4363</v>
      </c>
      <c r="C1188" s="27" t="s">
        <v>3686</v>
      </c>
      <c r="D1188" s="27" t="s">
        <v>4391</v>
      </c>
      <c r="E1188" s="26" t="s">
        <v>4398</v>
      </c>
      <c r="F1188" s="26" t="s">
        <v>4512</v>
      </c>
      <c r="G1188" s="39" t="s">
        <v>4529</v>
      </c>
      <c r="H1188" s="36">
        <v>10000000</v>
      </c>
      <c r="I1188" s="36">
        <v>10000000</v>
      </c>
      <c r="J1188" s="28" t="s">
        <v>4423</v>
      </c>
      <c r="K1188" s="28" t="s">
        <v>48</v>
      </c>
      <c r="L1188" s="27" t="s">
        <v>3679</v>
      </c>
      <c r="M1188" s="27" t="s">
        <v>3680</v>
      </c>
      <c r="N1188" s="27" t="s">
        <v>3681</v>
      </c>
      <c r="O1188" s="27" t="s">
        <v>3682</v>
      </c>
      <c r="P1188" s="28" t="s">
        <v>3572</v>
      </c>
      <c r="Q1188" s="28" t="s">
        <v>3573</v>
      </c>
      <c r="R1188" s="28" t="s">
        <v>3683</v>
      </c>
      <c r="S1188" s="28" t="s">
        <v>3684</v>
      </c>
      <c r="T1188" s="28" t="s">
        <v>3576</v>
      </c>
      <c r="U1188" s="29" t="s">
        <v>3685</v>
      </c>
      <c r="V1188" s="29"/>
      <c r="W1188" s="28"/>
      <c r="X1188" s="30"/>
      <c r="Y1188" s="28"/>
      <c r="Z1188" s="28"/>
      <c r="AA1188" s="31" t="str">
        <f t="shared" si="22"/>
        <v/>
      </c>
      <c r="AB1188" s="29"/>
      <c r="AC1188" s="29"/>
      <c r="AD1188" s="29"/>
      <c r="AE1188" s="27" t="s">
        <v>3679</v>
      </c>
      <c r="AF1188" s="28" t="s">
        <v>54</v>
      </c>
      <c r="AG1188" s="27" t="s">
        <v>453</v>
      </c>
    </row>
    <row r="1189" spans="1:33" s="32" customFormat="1" ht="63.75" x14ac:dyDescent="0.25">
      <c r="A1189" s="25" t="s">
        <v>3565</v>
      </c>
      <c r="B1189" s="26">
        <v>82101801</v>
      </c>
      <c r="C1189" s="27" t="s">
        <v>3687</v>
      </c>
      <c r="D1189" s="27" t="s">
        <v>4388</v>
      </c>
      <c r="E1189" s="26" t="s">
        <v>4398</v>
      </c>
      <c r="F1189" s="35" t="s">
        <v>4522</v>
      </c>
      <c r="G1189" s="38" t="s">
        <v>4525</v>
      </c>
      <c r="H1189" s="36">
        <v>100000000</v>
      </c>
      <c r="I1189" s="36">
        <v>36394000</v>
      </c>
      <c r="J1189" s="28" t="s">
        <v>4423</v>
      </c>
      <c r="K1189" s="28" t="s">
        <v>48</v>
      </c>
      <c r="L1189" s="27" t="s">
        <v>3592</v>
      </c>
      <c r="M1189" s="27" t="s">
        <v>1103</v>
      </c>
      <c r="N1189" s="27" t="s">
        <v>3688</v>
      </c>
      <c r="O1189" s="27" t="s">
        <v>3594</v>
      </c>
      <c r="P1189" s="28" t="s">
        <v>3572</v>
      </c>
      <c r="Q1189" s="28" t="s">
        <v>3573</v>
      </c>
      <c r="R1189" s="28" t="s">
        <v>3595</v>
      </c>
      <c r="S1189" s="28" t="s">
        <v>3596</v>
      </c>
      <c r="T1189" s="28" t="s">
        <v>3576</v>
      </c>
      <c r="U1189" s="29" t="s">
        <v>3597</v>
      </c>
      <c r="V1189" s="29"/>
      <c r="W1189" s="28"/>
      <c r="X1189" s="30"/>
      <c r="Y1189" s="28"/>
      <c r="Z1189" s="28"/>
      <c r="AA1189" s="31" t="str">
        <f t="shared" si="22"/>
        <v/>
      </c>
      <c r="AB1189" s="29"/>
      <c r="AC1189" s="29"/>
      <c r="AD1189" s="29"/>
      <c r="AE1189" s="27" t="s">
        <v>3598</v>
      </c>
      <c r="AF1189" s="28" t="s">
        <v>54</v>
      </c>
      <c r="AG1189" s="27" t="s">
        <v>453</v>
      </c>
    </row>
    <row r="1190" spans="1:33" s="32" customFormat="1" ht="63.75" x14ac:dyDescent="0.25">
      <c r="A1190" s="25" t="s">
        <v>3565</v>
      </c>
      <c r="B1190" s="26">
        <v>82101801</v>
      </c>
      <c r="C1190" s="27" t="s">
        <v>3687</v>
      </c>
      <c r="D1190" s="27" t="s">
        <v>4388</v>
      </c>
      <c r="E1190" s="26" t="s">
        <v>4398</v>
      </c>
      <c r="F1190" s="35" t="s">
        <v>4522</v>
      </c>
      <c r="G1190" s="39" t="s">
        <v>4529</v>
      </c>
      <c r="H1190" s="36">
        <v>31059637</v>
      </c>
      <c r="I1190" s="36">
        <v>31059637</v>
      </c>
      <c r="J1190" s="28" t="s">
        <v>4423</v>
      </c>
      <c r="K1190" s="28" t="s">
        <v>48</v>
      </c>
      <c r="L1190" s="27" t="s">
        <v>3617</v>
      </c>
      <c r="M1190" s="27" t="s">
        <v>1103</v>
      </c>
      <c r="N1190" s="27" t="s">
        <v>3618</v>
      </c>
      <c r="O1190" s="27" t="s">
        <v>3619</v>
      </c>
      <c r="P1190" s="28" t="s">
        <v>3572</v>
      </c>
      <c r="Q1190" s="28" t="s">
        <v>3573</v>
      </c>
      <c r="R1190" s="28" t="s">
        <v>3620</v>
      </c>
      <c r="S1190" s="28" t="s">
        <v>3621</v>
      </c>
      <c r="T1190" s="28" t="s">
        <v>3576</v>
      </c>
      <c r="U1190" s="29" t="s">
        <v>3622</v>
      </c>
      <c r="V1190" s="29"/>
      <c r="W1190" s="28"/>
      <c r="X1190" s="30"/>
      <c r="Y1190" s="28"/>
      <c r="Z1190" s="28"/>
      <c r="AA1190" s="31" t="str">
        <f t="shared" si="22"/>
        <v/>
      </c>
      <c r="AB1190" s="29"/>
      <c r="AC1190" s="29"/>
      <c r="AD1190" s="29"/>
      <c r="AE1190" s="27">
        <v>1</v>
      </c>
      <c r="AF1190" s="28" t="s">
        <v>54</v>
      </c>
      <c r="AG1190" s="27" t="s">
        <v>453</v>
      </c>
    </row>
    <row r="1191" spans="1:33" s="32" customFormat="1" ht="63.75" x14ac:dyDescent="0.25">
      <c r="A1191" s="25" t="s">
        <v>3565</v>
      </c>
      <c r="B1191" s="26">
        <v>82101801</v>
      </c>
      <c r="C1191" s="27" t="s">
        <v>3687</v>
      </c>
      <c r="D1191" s="27" t="s">
        <v>4388</v>
      </c>
      <c r="E1191" s="26" t="s">
        <v>4398</v>
      </c>
      <c r="F1191" s="35" t="s">
        <v>4522</v>
      </c>
      <c r="G1191" s="38" t="s">
        <v>4525</v>
      </c>
      <c r="H1191" s="36">
        <v>100000000</v>
      </c>
      <c r="I1191" s="36">
        <v>100000000</v>
      </c>
      <c r="J1191" s="28" t="s">
        <v>4423</v>
      </c>
      <c r="K1191" s="28" t="s">
        <v>48</v>
      </c>
      <c r="L1191" s="27" t="s">
        <v>3639</v>
      </c>
      <c r="M1191" s="27" t="s">
        <v>1069</v>
      </c>
      <c r="N1191" s="27" t="s">
        <v>3640</v>
      </c>
      <c r="O1191" s="27" t="s">
        <v>3641</v>
      </c>
      <c r="P1191" s="28" t="s">
        <v>3572</v>
      </c>
      <c r="Q1191" s="28" t="s">
        <v>3573</v>
      </c>
      <c r="R1191" s="28" t="s">
        <v>3642</v>
      </c>
      <c r="S1191" s="28" t="s">
        <v>3643</v>
      </c>
      <c r="T1191" s="28" t="s">
        <v>3576</v>
      </c>
      <c r="U1191" s="29" t="s">
        <v>3649</v>
      </c>
      <c r="V1191" s="29"/>
      <c r="W1191" s="28"/>
      <c r="X1191" s="30"/>
      <c r="Y1191" s="28"/>
      <c r="Z1191" s="28"/>
      <c r="AA1191" s="31" t="str">
        <f t="shared" si="22"/>
        <v/>
      </c>
      <c r="AB1191" s="29"/>
      <c r="AC1191" s="29"/>
      <c r="AD1191" s="29"/>
      <c r="AE1191" s="27"/>
      <c r="AF1191" s="28" t="s">
        <v>54</v>
      </c>
      <c r="AG1191" s="27" t="s">
        <v>453</v>
      </c>
    </row>
    <row r="1192" spans="1:33" s="32" customFormat="1" ht="63.75" x14ac:dyDescent="0.25">
      <c r="A1192" s="25" t="s">
        <v>3565</v>
      </c>
      <c r="B1192" s="26">
        <v>82101801</v>
      </c>
      <c r="C1192" s="27" t="s">
        <v>3687</v>
      </c>
      <c r="D1192" s="27" t="s">
        <v>4388</v>
      </c>
      <c r="E1192" s="26" t="s">
        <v>4398</v>
      </c>
      <c r="F1192" s="35" t="s">
        <v>4522</v>
      </c>
      <c r="G1192" s="39" t="s">
        <v>4529</v>
      </c>
      <c r="H1192" s="36">
        <v>150000000</v>
      </c>
      <c r="I1192" s="36">
        <v>0</v>
      </c>
      <c r="J1192" s="28" t="s">
        <v>4423</v>
      </c>
      <c r="K1192" s="28" t="s">
        <v>48</v>
      </c>
      <c r="L1192" s="27" t="s">
        <v>3627</v>
      </c>
      <c r="M1192" s="27" t="s">
        <v>1103</v>
      </c>
      <c r="N1192" s="27" t="s">
        <v>3628</v>
      </c>
      <c r="O1192" s="27" t="s">
        <v>3629</v>
      </c>
      <c r="P1192" s="28" t="s">
        <v>3572</v>
      </c>
      <c r="Q1192" s="28" t="s">
        <v>3573</v>
      </c>
      <c r="R1192" s="28" t="s">
        <v>3630</v>
      </c>
      <c r="S1192" s="28" t="s">
        <v>3631</v>
      </c>
      <c r="T1192" s="28" t="s">
        <v>3576</v>
      </c>
      <c r="U1192" s="29" t="s">
        <v>3632</v>
      </c>
      <c r="V1192" s="29"/>
      <c r="W1192" s="28"/>
      <c r="X1192" s="30"/>
      <c r="Y1192" s="28"/>
      <c r="Z1192" s="28"/>
      <c r="AA1192" s="31" t="str">
        <f t="shared" si="22"/>
        <v/>
      </c>
      <c r="AB1192" s="29"/>
      <c r="AC1192" s="29"/>
      <c r="AD1192" s="29"/>
      <c r="AE1192" s="27"/>
      <c r="AF1192" s="28" t="s">
        <v>54</v>
      </c>
      <c r="AG1192" s="27" t="s">
        <v>453</v>
      </c>
    </row>
    <row r="1193" spans="1:33" s="32" customFormat="1" ht="63.75" x14ac:dyDescent="0.25">
      <c r="A1193" s="25" t="s">
        <v>3565</v>
      </c>
      <c r="B1193" s="26">
        <v>82101801</v>
      </c>
      <c r="C1193" s="27" t="s">
        <v>3687</v>
      </c>
      <c r="D1193" s="27" t="s">
        <v>4388</v>
      </c>
      <c r="E1193" s="26" t="s">
        <v>4398</v>
      </c>
      <c r="F1193" s="35" t="s">
        <v>4522</v>
      </c>
      <c r="G1193" s="39" t="s">
        <v>4529</v>
      </c>
      <c r="H1193" s="36">
        <v>150000000</v>
      </c>
      <c r="I1193" s="36">
        <v>0</v>
      </c>
      <c r="J1193" s="28" t="s">
        <v>4423</v>
      </c>
      <c r="K1193" s="28" t="s">
        <v>48</v>
      </c>
      <c r="L1193" s="27" t="s">
        <v>3679</v>
      </c>
      <c r="M1193" s="27" t="s">
        <v>3680</v>
      </c>
      <c r="N1193" s="27" t="s">
        <v>3681</v>
      </c>
      <c r="O1193" s="27" t="s">
        <v>3682</v>
      </c>
      <c r="P1193" s="28" t="s">
        <v>3572</v>
      </c>
      <c r="Q1193" s="28" t="s">
        <v>3573</v>
      </c>
      <c r="R1193" s="28" t="s">
        <v>3683</v>
      </c>
      <c r="S1193" s="28" t="s">
        <v>3684</v>
      </c>
      <c r="T1193" s="28" t="s">
        <v>3576</v>
      </c>
      <c r="U1193" s="29" t="s">
        <v>3685</v>
      </c>
      <c r="V1193" s="29"/>
      <c r="W1193" s="28"/>
      <c r="X1193" s="30"/>
      <c r="Y1193" s="28"/>
      <c r="Z1193" s="28"/>
      <c r="AA1193" s="31" t="str">
        <f t="shared" si="22"/>
        <v/>
      </c>
      <c r="AB1193" s="29"/>
      <c r="AC1193" s="29"/>
      <c r="AD1193" s="29"/>
      <c r="AE1193" s="27"/>
      <c r="AF1193" s="28" t="s">
        <v>54</v>
      </c>
      <c r="AG1193" s="27" t="s">
        <v>453</v>
      </c>
    </row>
    <row r="1194" spans="1:33" s="32" customFormat="1" ht="76.5" x14ac:dyDescent="0.25">
      <c r="A1194" s="25" t="s">
        <v>3565</v>
      </c>
      <c r="B1194" s="26">
        <v>82101801</v>
      </c>
      <c r="C1194" s="27" t="s">
        <v>3687</v>
      </c>
      <c r="D1194" s="27" t="s">
        <v>4388</v>
      </c>
      <c r="E1194" s="26" t="s">
        <v>4398</v>
      </c>
      <c r="F1194" s="35" t="s">
        <v>4522</v>
      </c>
      <c r="G1194" s="39" t="s">
        <v>4529</v>
      </c>
      <c r="H1194" s="36">
        <v>100000000</v>
      </c>
      <c r="I1194" s="36">
        <v>50000000</v>
      </c>
      <c r="J1194" s="28" t="s">
        <v>4423</v>
      </c>
      <c r="K1194" s="28" t="s">
        <v>48</v>
      </c>
      <c r="L1194" s="27" t="s">
        <v>3568</v>
      </c>
      <c r="M1194" s="27" t="s">
        <v>3569</v>
      </c>
      <c r="N1194" s="27" t="s">
        <v>3570</v>
      </c>
      <c r="O1194" s="27" t="s">
        <v>3571</v>
      </c>
      <c r="P1194" s="28" t="s">
        <v>3572</v>
      </c>
      <c r="Q1194" s="28" t="s">
        <v>3573</v>
      </c>
      <c r="R1194" s="28" t="s">
        <v>3574</v>
      </c>
      <c r="S1194" s="28" t="s">
        <v>3575</v>
      </c>
      <c r="T1194" s="28" t="s">
        <v>3576</v>
      </c>
      <c r="U1194" s="29" t="s">
        <v>3577</v>
      </c>
      <c r="V1194" s="29"/>
      <c r="W1194" s="28"/>
      <c r="X1194" s="30"/>
      <c r="Y1194" s="28"/>
      <c r="Z1194" s="28"/>
      <c r="AA1194" s="31" t="str">
        <f t="shared" si="22"/>
        <v/>
      </c>
      <c r="AB1194" s="29"/>
      <c r="AC1194" s="29"/>
      <c r="AD1194" s="29" t="s">
        <v>1044</v>
      </c>
      <c r="AE1194" s="27"/>
      <c r="AF1194" s="28" t="s">
        <v>54</v>
      </c>
      <c r="AG1194" s="27" t="s">
        <v>453</v>
      </c>
    </row>
    <row r="1195" spans="1:33" s="32" customFormat="1" ht="63.75" x14ac:dyDescent="0.25">
      <c r="A1195" s="25" t="s">
        <v>3565</v>
      </c>
      <c r="B1195" s="26">
        <v>82101801</v>
      </c>
      <c r="C1195" s="27" t="s">
        <v>3687</v>
      </c>
      <c r="D1195" s="27" t="s">
        <v>4388</v>
      </c>
      <c r="E1195" s="26" t="s">
        <v>4398</v>
      </c>
      <c r="F1195" s="35" t="s">
        <v>4522</v>
      </c>
      <c r="G1195" s="39" t="s">
        <v>4529</v>
      </c>
      <c r="H1195" s="36">
        <v>150000000</v>
      </c>
      <c r="I1195" s="36">
        <v>0</v>
      </c>
      <c r="J1195" s="28" t="s">
        <v>4423</v>
      </c>
      <c r="K1195" s="28" t="s">
        <v>48</v>
      </c>
      <c r="L1195" s="27" t="s">
        <v>3664</v>
      </c>
      <c r="M1195" s="27" t="s">
        <v>1103</v>
      </c>
      <c r="N1195" s="27" t="s">
        <v>3677</v>
      </c>
      <c r="O1195" s="27" t="s">
        <v>3666</v>
      </c>
      <c r="P1195" s="28" t="s">
        <v>3572</v>
      </c>
      <c r="Q1195" s="28" t="s">
        <v>3573</v>
      </c>
      <c r="R1195" s="28" t="s">
        <v>3667</v>
      </c>
      <c r="S1195" s="28" t="s">
        <v>3668</v>
      </c>
      <c r="T1195" s="28" t="s">
        <v>3576</v>
      </c>
      <c r="U1195" s="29" t="s">
        <v>3669</v>
      </c>
      <c r="V1195" s="29"/>
      <c r="W1195" s="28"/>
      <c r="X1195" s="30"/>
      <c r="Y1195" s="28"/>
      <c r="Z1195" s="28"/>
      <c r="AA1195" s="31" t="str">
        <f t="shared" si="22"/>
        <v/>
      </c>
      <c r="AB1195" s="29"/>
      <c r="AC1195" s="29"/>
      <c r="AD1195" s="29" t="s">
        <v>1044</v>
      </c>
      <c r="AE1195" s="27"/>
      <c r="AF1195" s="28" t="s">
        <v>54</v>
      </c>
      <c r="AG1195" s="27" t="s">
        <v>453</v>
      </c>
    </row>
    <row r="1196" spans="1:33" s="32" customFormat="1" ht="63.75" x14ac:dyDescent="0.25">
      <c r="A1196" s="25" t="s">
        <v>3565</v>
      </c>
      <c r="B1196" s="26">
        <v>82101801</v>
      </c>
      <c r="C1196" s="27" t="s">
        <v>3687</v>
      </c>
      <c r="D1196" s="27" t="s">
        <v>4388</v>
      </c>
      <c r="E1196" s="26" t="s">
        <v>4399</v>
      </c>
      <c r="F1196" s="35" t="s">
        <v>4522</v>
      </c>
      <c r="G1196" s="39" t="s">
        <v>4529</v>
      </c>
      <c r="H1196" s="36">
        <v>50000000</v>
      </c>
      <c r="I1196" s="36">
        <v>50000000</v>
      </c>
      <c r="J1196" s="28" t="s">
        <v>4423</v>
      </c>
      <c r="K1196" s="28" t="s">
        <v>48</v>
      </c>
      <c r="L1196" s="27" t="s">
        <v>3652</v>
      </c>
      <c r="M1196" s="27" t="s">
        <v>3653</v>
      </c>
      <c r="N1196" s="27" t="s">
        <v>3654</v>
      </c>
      <c r="O1196" s="27" t="s">
        <v>3655</v>
      </c>
      <c r="P1196" s="28" t="s">
        <v>3572</v>
      </c>
      <c r="Q1196" s="28" t="s">
        <v>3573</v>
      </c>
      <c r="R1196" s="28" t="s">
        <v>3656</v>
      </c>
      <c r="S1196" s="28" t="s">
        <v>3657</v>
      </c>
      <c r="T1196" s="28" t="s">
        <v>3576</v>
      </c>
      <c r="U1196" s="29" t="s">
        <v>3658</v>
      </c>
      <c r="V1196" s="29"/>
      <c r="W1196" s="28"/>
      <c r="X1196" s="30"/>
      <c r="Y1196" s="28"/>
      <c r="Z1196" s="28"/>
      <c r="AA1196" s="31" t="str">
        <f t="shared" si="22"/>
        <v/>
      </c>
      <c r="AB1196" s="29"/>
      <c r="AC1196" s="29"/>
      <c r="AD1196" s="29"/>
      <c r="AE1196" s="27"/>
      <c r="AF1196" s="28" t="s">
        <v>54</v>
      </c>
      <c r="AG1196" s="27" t="s">
        <v>453</v>
      </c>
    </row>
    <row r="1197" spans="1:33" s="32" customFormat="1" ht="63.75" x14ac:dyDescent="0.25">
      <c r="A1197" s="25" t="s">
        <v>3565</v>
      </c>
      <c r="B1197" s="26" t="s">
        <v>3689</v>
      </c>
      <c r="C1197" s="27" t="s">
        <v>3690</v>
      </c>
      <c r="D1197" s="27" t="s">
        <v>4383</v>
      </c>
      <c r="E1197" s="26" t="s">
        <v>4399</v>
      </c>
      <c r="F1197" s="26" t="s">
        <v>4447</v>
      </c>
      <c r="G1197" s="38" t="s">
        <v>4525</v>
      </c>
      <c r="H1197" s="36">
        <v>160000000</v>
      </c>
      <c r="I1197" s="36">
        <v>160000000</v>
      </c>
      <c r="J1197" s="28" t="s">
        <v>4423</v>
      </c>
      <c r="K1197" s="28" t="s">
        <v>48</v>
      </c>
      <c r="L1197" s="27" t="s">
        <v>3639</v>
      </c>
      <c r="M1197" s="27" t="s">
        <v>1069</v>
      </c>
      <c r="N1197" s="27" t="s">
        <v>3640</v>
      </c>
      <c r="O1197" s="27" t="s">
        <v>3641</v>
      </c>
      <c r="P1197" s="28" t="s">
        <v>3572</v>
      </c>
      <c r="Q1197" s="28" t="s">
        <v>3573</v>
      </c>
      <c r="R1197" s="28" t="s">
        <v>3642</v>
      </c>
      <c r="S1197" s="28" t="s">
        <v>3643</v>
      </c>
      <c r="T1197" s="28" t="s">
        <v>3576</v>
      </c>
      <c r="U1197" s="29" t="s">
        <v>3649</v>
      </c>
      <c r="V1197" s="29"/>
      <c r="W1197" s="28"/>
      <c r="X1197" s="30"/>
      <c r="Y1197" s="28"/>
      <c r="Z1197" s="28"/>
      <c r="AA1197" s="31" t="str">
        <f t="shared" si="22"/>
        <v/>
      </c>
      <c r="AB1197" s="29"/>
      <c r="AC1197" s="29"/>
      <c r="AD1197" s="29"/>
      <c r="AE1197" s="27" t="s">
        <v>3691</v>
      </c>
      <c r="AF1197" s="28" t="s">
        <v>1505</v>
      </c>
      <c r="AG1197" s="27" t="s">
        <v>453</v>
      </c>
    </row>
    <row r="1198" spans="1:33" s="32" customFormat="1" ht="63.75" x14ac:dyDescent="0.25">
      <c r="A1198" s="25" t="s">
        <v>3565</v>
      </c>
      <c r="B1198" s="26" t="s">
        <v>3689</v>
      </c>
      <c r="C1198" s="27" t="s">
        <v>3690</v>
      </c>
      <c r="D1198" s="27" t="s">
        <v>4383</v>
      </c>
      <c r="E1198" s="26" t="s">
        <v>4406</v>
      </c>
      <c r="F1198" s="26" t="s">
        <v>4447</v>
      </c>
      <c r="G1198" s="38" t="s">
        <v>4525</v>
      </c>
      <c r="H1198" s="36">
        <v>220000000</v>
      </c>
      <c r="I1198" s="36">
        <v>60000000</v>
      </c>
      <c r="J1198" s="28" t="s">
        <v>4423</v>
      </c>
      <c r="K1198" s="28" t="s">
        <v>48</v>
      </c>
      <c r="L1198" s="27" t="s">
        <v>3652</v>
      </c>
      <c r="M1198" s="27" t="s">
        <v>3653</v>
      </c>
      <c r="N1198" s="27" t="s">
        <v>3654</v>
      </c>
      <c r="O1198" s="27" t="s">
        <v>3655</v>
      </c>
      <c r="P1198" s="28" t="s">
        <v>3572</v>
      </c>
      <c r="Q1198" s="28" t="s">
        <v>3573</v>
      </c>
      <c r="R1198" s="28" t="s">
        <v>3656</v>
      </c>
      <c r="S1198" s="28" t="s">
        <v>3657</v>
      </c>
      <c r="T1198" s="28" t="s">
        <v>3576</v>
      </c>
      <c r="U1198" s="29" t="s">
        <v>3658</v>
      </c>
      <c r="V1198" s="29"/>
      <c r="W1198" s="28"/>
      <c r="X1198" s="30"/>
      <c r="Y1198" s="28"/>
      <c r="Z1198" s="28"/>
      <c r="AA1198" s="31" t="str">
        <f t="shared" si="22"/>
        <v/>
      </c>
      <c r="AB1198" s="29"/>
      <c r="AC1198" s="29"/>
      <c r="AD1198" s="29"/>
      <c r="AE1198" s="27" t="s">
        <v>3691</v>
      </c>
      <c r="AF1198" s="28" t="s">
        <v>1505</v>
      </c>
      <c r="AG1198" s="27" t="s">
        <v>453</v>
      </c>
    </row>
    <row r="1199" spans="1:33" s="32" customFormat="1" ht="63.75" x14ac:dyDescent="0.25">
      <c r="A1199" s="25" t="s">
        <v>3565</v>
      </c>
      <c r="B1199" s="26">
        <v>81111800</v>
      </c>
      <c r="C1199" s="27" t="s">
        <v>3692</v>
      </c>
      <c r="D1199" s="27" t="s">
        <v>4385</v>
      </c>
      <c r="E1199" s="26" t="s">
        <v>4406</v>
      </c>
      <c r="F1199" s="28" t="s">
        <v>4504</v>
      </c>
      <c r="G1199" s="39" t="s">
        <v>4529</v>
      </c>
      <c r="H1199" s="36">
        <v>100000000</v>
      </c>
      <c r="I1199" s="36">
        <v>0</v>
      </c>
      <c r="J1199" s="28" t="s">
        <v>4423</v>
      </c>
      <c r="K1199" s="28" t="s">
        <v>48</v>
      </c>
      <c r="L1199" s="27" t="s">
        <v>3664</v>
      </c>
      <c r="M1199" s="27" t="s">
        <v>1103</v>
      </c>
      <c r="N1199" s="27" t="s">
        <v>3673</v>
      </c>
      <c r="O1199" s="27" t="s">
        <v>3666</v>
      </c>
      <c r="P1199" s="28" t="s">
        <v>3572</v>
      </c>
      <c r="Q1199" s="28" t="s">
        <v>3573</v>
      </c>
      <c r="R1199" s="28" t="s">
        <v>3667</v>
      </c>
      <c r="S1199" s="28" t="s">
        <v>3668</v>
      </c>
      <c r="T1199" s="28" t="s">
        <v>3576</v>
      </c>
      <c r="U1199" s="29" t="s">
        <v>3669</v>
      </c>
      <c r="V1199" s="29"/>
      <c r="W1199" s="28"/>
      <c r="X1199" s="30"/>
      <c r="Y1199" s="28"/>
      <c r="Z1199" s="28"/>
      <c r="AA1199" s="31" t="str">
        <f t="shared" si="22"/>
        <v/>
      </c>
      <c r="AB1199" s="29"/>
      <c r="AC1199" s="29"/>
      <c r="AD1199" s="29" t="s">
        <v>3693</v>
      </c>
      <c r="AE1199" s="27" t="s">
        <v>3664</v>
      </c>
      <c r="AF1199" s="28" t="s">
        <v>54</v>
      </c>
      <c r="AG1199" s="27" t="s">
        <v>453</v>
      </c>
    </row>
    <row r="1200" spans="1:33" s="32" customFormat="1" ht="63.75" x14ac:dyDescent="0.25">
      <c r="A1200" s="25" t="s">
        <v>3565</v>
      </c>
      <c r="B1200" s="26">
        <v>81111800</v>
      </c>
      <c r="C1200" s="27" t="s">
        <v>3692</v>
      </c>
      <c r="D1200" s="27" t="s">
        <v>4385</v>
      </c>
      <c r="E1200" s="26" t="s">
        <v>4406</v>
      </c>
      <c r="F1200" s="28" t="s">
        <v>4504</v>
      </c>
      <c r="G1200" s="39" t="s">
        <v>4529</v>
      </c>
      <c r="H1200" s="36">
        <v>100000000</v>
      </c>
      <c r="I1200" s="36">
        <v>0</v>
      </c>
      <c r="J1200" s="28" t="s">
        <v>4423</v>
      </c>
      <c r="K1200" s="28" t="s">
        <v>48</v>
      </c>
      <c r="L1200" s="27" t="s">
        <v>3592</v>
      </c>
      <c r="M1200" s="27" t="s">
        <v>1103</v>
      </c>
      <c r="N1200" s="27" t="s">
        <v>3593</v>
      </c>
      <c r="O1200" s="27" t="s">
        <v>3594</v>
      </c>
      <c r="P1200" s="28" t="s">
        <v>3572</v>
      </c>
      <c r="Q1200" s="28" t="s">
        <v>3573</v>
      </c>
      <c r="R1200" s="28" t="s">
        <v>3595</v>
      </c>
      <c r="S1200" s="28" t="s">
        <v>3596</v>
      </c>
      <c r="T1200" s="28" t="s">
        <v>3576</v>
      </c>
      <c r="U1200" s="29" t="s">
        <v>3597</v>
      </c>
      <c r="V1200" s="29"/>
      <c r="W1200" s="28"/>
      <c r="X1200" s="30"/>
      <c r="Y1200" s="28"/>
      <c r="Z1200" s="28"/>
      <c r="AA1200" s="31" t="str">
        <f t="shared" si="22"/>
        <v/>
      </c>
      <c r="AB1200" s="29"/>
      <c r="AC1200" s="29"/>
      <c r="AD1200" s="29"/>
      <c r="AE1200" s="27" t="s">
        <v>3592</v>
      </c>
      <c r="AF1200" s="28" t="s">
        <v>54</v>
      </c>
      <c r="AG1200" s="27" t="s">
        <v>453</v>
      </c>
    </row>
    <row r="1201" spans="1:33" s="32" customFormat="1" ht="51" x14ac:dyDescent="0.25">
      <c r="A1201" s="25" t="s">
        <v>3565</v>
      </c>
      <c r="B1201" s="26">
        <v>81111800</v>
      </c>
      <c r="C1201" s="27" t="s">
        <v>3692</v>
      </c>
      <c r="D1201" s="27" t="s">
        <v>4385</v>
      </c>
      <c r="E1201" s="26" t="s">
        <v>4406</v>
      </c>
      <c r="F1201" s="28" t="s">
        <v>4504</v>
      </c>
      <c r="G1201" s="39" t="s">
        <v>4529</v>
      </c>
      <c r="H1201" s="36">
        <v>100000000</v>
      </c>
      <c r="I1201" s="36">
        <v>0</v>
      </c>
      <c r="J1201" s="28" t="s">
        <v>4423</v>
      </c>
      <c r="K1201" s="28" t="s">
        <v>48</v>
      </c>
      <c r="L1201" s="27" t="s">
        <v>3617</v>
      </c>
      <c r="M1201" s="27" t="s">
        <v>1103</v>
      </c>
      <c r="N1201" s="27" t="s">
        <v>3618</v>
      </c>
      <c r="O1201" s="27" t="s">
        <v>3619</v>
      </c>
      <c r="P1201" s="28" t="s">
        <v>3572</v>
      </c>
      <c r="Q1201" s="28" t="s">
        <v>3573</v>
      </c>
      <c r="R1201" s="28" t="s">
        <v>3620</v>
      </c>
      <c r="S1201" s="28" t="s">
        <v>3621</v>
      </c>
      <c r="T1201" s="28" t="s">
        <v>3576</v>
      </c>
      <c r="U1201" s="29" t="s">
        <v>3622</v>
      </c>
      <c r="V1201" s="29"/>
      <c r="W1201" s="28"/>
      <c r="X1201" s="30"/>
      <c r="Y1201" s="28"/>
      <c r="Z1201" s="28"/>
      <c r="AA1201" s="31" t="str">
        <f t="shared" si="22"/>
        <v/>
      </c>
      <c r="AB1201" s="29"/>
      <c r="AC1201" s="29"/>
      <c r="AD1201" s="29"/>
      <c r="AE1201" s="27" t="s">
        <v>3617</v>
      </c>
      <c r="AF1201" s="28" t="s">
        <v>54</v>
      </c>
      <c r="AG1201" s="27" t="s">
        <v>453</v>
      </c>
    </row>
    <row r="1202" spans="1:33" s="32" customFormat="1" ht="63.75" x14ac:dyDescent="0.25">
      <c r="A1202" s="25" t="s">
        <v>3565</v>
      </c>
      <c r="B1202" s="26">
        <v>81111800</v>
      </c>
      <c r="C1202" s="27" t="s">
        <v>3692</v>
      </c>
      <c r="D1202" s="27" t="s">
        <v>4385</v>
      </c>
      <c r="E1202" s="26" t="s">
        <v>4406</v>
      </c>
      <c r="F1202" s="28" t="s">
        <v>4504</v>
      </c>
      <c r="G1202" s="39" t="s">
        <v>4529</v>
      </c>
      <c r="H1202" s="36">
        <v>100000000</v>
      </c>
      <c r="I1202" s="36">
        <v>0</v>
      </c>
      <c r="J1202" s="28" t="s">
        <v>4423</v>
      </c>
      <c r="K1202" s="28" t="s">
        <v>48</v>
      </c>
      <c r="L1202" s="27" t="s">
        <v>3627</v>
      </c>
      <c r="M1202" s="27" t="s">
        <v>1103</v>
      </c>
      <c r="N1202" s="27" t="s">
        <v>3628</v>
      </c>
      <c r="O1202" s="27" t="s">
        <v>3629</v>
      </c>
      <c r="P1202" s="28" t="s">
        <v>3572</v>
      </c>
      <c r="Q1202" s="28" t="s">
        <v>3573</v>
      </c>
      <c r="R1202" s="28" t="s">
        <v>3630</v>
      </c>
      <c r="S1202" s="28" t="s">
        <v>3631</v>
      </c>
      <c r="T1202" s="28" t="s">
        <v>3576</v>
      </c>
      <c r="U1202" s="29" t="s">
        <v>3632</v>
      </c>
      <c r="V1202" s="29"/>
      <c r="W1202" s="28"/>
      <c r="X1202" s="30"/>
      <c r="Y1202" s="28"/>
      <c r="Z1202" s="28"/>
      <c r="AA1202" s="31" t="str">
        <f t="shared" si="22"/>
        <v/>
      </c>
      <c r="AB1202" s="29"/>
      <c r="AC1202" s="29"/>
      <c r="AD1202" s="29"/>
      <c r="AE1202" s="27" t="s">
        <v>3627</v>
      </c>
      <c r="AF1202" s="28" t="s">
        <v>54</v>
      </c>
      <c r="AG1202" s="27" t="s">
        <v>453</v>
      </c>
    </row>
    <row r="1203" spans="1:33" s="32" customFormat="1" ht="76.5" x14ac:dyDescent="0.25">
      <c r="A1203" s="25" t="s">
        <v>3565</v>
      </c>
      <c r="B1203" s="26">
        <v>81111800</v>
      </c>
      <c r="C1203" s="27" t="s">
        <v>3692</v>
      </c>
      <c r="D1203" s="27" t="s">
        <v>4385</v>
      </c>
      <c r="E1203" s="26" t="s">
        <v>4406</v>
      </c>
      <c r="F1203" s="28" t="s">
        <v>4504</v>
      </c>
      <c r="G1203" s="39" t="s">
        <v>4529</v>
      </c>
      <c r="H1203" s="36">
        <v>275000000</v>
      </c>
      <c r="I1203" s="36">
        <v>225000000</v>
      </c>
      <c r="J1203" s="28" t="s">
        <v>4423</v>
      </c>
      <c r="K1203" s="28" t="s">
        <v>48</v>
      </c>
      <c r="L1203" s="27" t="s">
        <v>3568</v>
      </c>
      <c r="M1203" s="27" t="s">
        <v>3569</v>
      </c>
      <c r="N1203" s="27" t="s">
        <v>3570</v>
      </c>
      <c r="O1203" s="27" t="s">
        <v>3571</v>
      </c>
      <c r="P1203" s="28" t="s">
        <v>3572</v>
      </c>
      <c r="Q1203" s="28" t="s">
        <v>3573</v>
      </c>
      <c r="R1203" s="28" t="s">
        <v>3574</v>
      </c>
      <c r="S1203" s="28" t="s">
        <v>3575</v>
      </c>
      <c r="T1203" s="28" t="s">
        <v>3576</v>
      </c>
      <c r="U1203" s="29" t="s">
        <v>3577</v>
      </c>
      <c r="V1203" s="29"/>
      <c r="W1203" s="28"/>
      <c r="X1203" s="30"/>
      <c r="Y1203" s="28"/>
      <c r="Z1203" s="28"/>
      <c r="AA1203" s="31" t="str">
        <f t="shared" si="22"/>
        <v/>
      </c>
      <c r="AB1203" s="29"/>
      <c r="AC1203" s="29"/>
      <c r="AD1203" s="29" t="s">
        <v>1044</v>
      </c>
      <c r="AE1203" s="27" t="s">
        <v>3568</v>
      </c>
      <c r="AF1203" s="28" t="s">
        <v>54</v>
      </c>
      <c r="AG1203" s="27" t="s">
        <v>453</v>
      </c>
    </row>
    <row r="1204" spans="1:33" s="32" customFormat="1" ht="63.75" x14ac:dyDescent="0.25">
      <c r="A1204" s="25" t="s">
        <v>3565</v>
      </c>
      <c r="B1204" s="26">
        <v>81111800</v>
      </c>
      <c r="C1204" s="27" t="s">
        <v>3692</v>
      </c>
      <c r="D1204" s="27" t="s">
        <v>4385</v>
      </c>
      <c r="E1204" s="26" t="s">
        <v>4406</v>
      </c>
      <c r="F1204" s="28" t="s">
        <v>4504</v>
      </c>
      <c r="G1204" s="38" t="s">
        <v>4525</v>
      </c>
      <c r="H1204" s="36">
        <v>400000000</v>
      </c>
      <c r="I1204" s="36">
        <v>400000000</v>
      </c>
      <c r="J1204" s="28" t="s">
        <v>4423</v>
      </c>
      <c r="K1204" s="28" t="s">
        <v>48</v>
      </c>
      <c r="L1204" s="27" t="s">
        <v>3639</v>
      </c>
      <c r="M1204" s="27" t="s">
        <v>1069</v>
      </c>
      <c r="N1204" s="27" t="s">
        <v>3640</v>
      </c>
      <c r="O1204" s="27" t="s">
        <v>3641</v>
      </c>
      <c r="P1204" s="28" t="s">
        <v>3572</v>
      </c>
      <c r="Q1204" s="28" t="s">
        <v>3573</v>
      </c>
      <c r="R1204" s="28" t="s">
        <v>3642</v>
      </c>
      <c r="S1204" s="28" t="s">
        <v>3643</v>
      </c>
      <c r="T1204" s="28" t="s">
        <v>3576</v>
      </c>
      <c r="U1204" s="29" t="s">
        <v>3649</v>
      </c>
      <c r="V1204" s="29"/>
      <c r="W1204" s="28"/>
      <c r="X1204" s="30"/>
      <c r="Y1204" s="28"/>
      <c r="Z1204" s="28"/>
      <c r="AA1204" s="31" t="str">
        <f t="shared" si="22"/>
        <v/>
      </c>
      <c r="AB1204" s="29"/>
      <c r="AC1204" s="29"/>
      <c r="AD1204" s="29"/>
      <c r="AE1204" s="27" t="s">
        <v>3639</v>
      </c>
      <c r="AF1204" s="28" t="s">
        <v>54</v>
      </c>
      <c r="AG1204" s="27" t="s">
        <v>453</v>
      </c>
    </row>
    <row r="1205" spans="1:33" s="32" customFormat="1" ht="63.75" x14ac:dyDescent="0.25">
      <c r="A1205" s="25" t="s">
        <v>3565</v>
      </c>
      <c r="B1205" s="26">
        <v>81111800</v>
      </c>
      <c r="C1205" s="27" t="s">
        <v>3692</v>
      </c>
      <c r="D1205" s="27" t="s">
        <v>4385</v>
      </c>
      <c r="E1205" s="26" t="s">
        <v>4406</v>
      </c>
      <c r="F1205" s="28" t="s">
        <v>4504</v>
      </c>
      <c r="G1205" s="38" t="s">
        <v>4525</v>
      </c>
      <c r="H1205" s="36">
        <v>100000000</v>
      </c>
      <c r="I1205" s="36">
        <v>100000000</v>
      </c>
      <c r="J1205" s="28" t="s">
        <v>4423</v>
      </c>
      <c r="K1205" s="28" t="s">
        <v>48</v>
      </c>
      <c r="L1205" s="27" t="s">
        <v>3652</v>
      </c>
      <c r="M1205" s="27" t="s">
        <v>3653</v>
      </c>
      <c r="N1205" s="27" t="s">
        <v>3654</v>
      </c>
      <c r="O1205" s="27" t="s">
        <v>3655</v>
      </c>
      <c r="P1205" s="28" t="s">
        <v>3572</v>
      </c>
      <c r="Q1205" s="28" t="s">
        <v>3573</v>
      </c>
      <c r="R1205" s="28" t="s">
        <v>3656</v>
      </c>
      <c r="S1205" s="28" t="s">
        <v>3657</v>
      </c>
      <c r="T1205" s="28" t="s">
        <v>3576</v>
      </c>
      <c r="U1205" s="29" t="s">
        <v>3658</v>
      </c>
      <c r="V1205" s="29"/>
      <c r="W1205" s="28"/>
      <c r="X1205" s="30"/>
      <c r="Y1205" s="28"/>
      <c r="Z1205" s="28"/>
      <c r="AA1205" s="31" t="str">
        <f t="shared" si="22"/>
        <v/>
      </c>
      <c r="AB1205" s="29"/>
      <c r="AC1205" s="29"/>
      <c r="AD1205" s="29"/>
      <c r="AE1205" s="27" t="s">
        <v>3652</v>
      </c>
      <c r="AF1205" s="28" t="s">
        <v>54</v>
      </c>
      <c r="AG1205" s="27" t="s">
        <v>453</v>
      </c>
    </row>
    <row r="1206" spans="1:33" s="32" customFormat="1" ht="38.25" x14ac:dyDescent="0.25">
      <c r="A1206" s="25" t="s">
        <v>3565</v>
      </c>
      <c r="B1206" s="26">
        <v>81111800</v>
      </c>
      <c r="C1206" s="27" t="s">
        <v>3692</v>
      </c>
      <c r="D1206" s="27" t="s">
        <v>4385</v>
      </c>
      <c r="E1206" s="26" t="s">
        <v>4397</v>
      </c>
      <c r="F1206" s="28" t="s">
        <v>4504</v>
      </c>
      <c r="G1206" s="39" t="s">
        <v>4529</v>
      </c>
      <c r="H1206" s="36">
        <v>110000000</v>
      </c>
      <c r="I1206" s="36">
        <v>110000000</v>
      </c>
      <c r="J1206" s="28" t="s">
        <v>4423</v>
      </c>
      <c r="K1206" s="28" t="s">
        <v>48</v>
      </c>
      <c r="L1206" s="27" t="s">
        <v>3694</v>
      </c>
      <c r="M1206" s="27" t="s">
        <v>3680</v>
      </c>
      <c r="N1206" s="27" t="s">
        <v>3681</v>
      </c>
      <c r="O1206" s="27" t="s">
        <v>3682</v>
      </c>
      <c r="P1206" s="28" t="s">
        <v>3572</v>
      </c>
      <c r="Q1206" s="28" t="s">
        <v>3573</v>
      </c>
      <c r="R1206" s="28" t="s">
        <v>3683</v>
      </c>
      <c r="S1206" s="28" t="s">
        <v>3684</v>
      </c>
      <c r="T1206" s="28" t="s">
        <v>3576</v>
      </c>
      <c r="U1206" s="29" t="s">
        <v>3685</v>
      </c>
      <c r="V1206" s="29"/>
      <c r="W1206" s="28"/>
      <c r="X1206" s="30"/>
      <c r="Y1206" s="28"/>
      <c r="Z1206" s="28"/>
      <c r="AA1206" s="31" t="str">
        <f t="shared" si="22"/>
        <v/>
      </c>
      <c r="AB1206" s="29"/>
      <c r="AC1206" s="29"/>
      <c r="AD1206" s="29"/>
      <c r="AE1206" s="27" t="s">
        <v>3694</v>
      </c>
      <c r="AF1206" s="28" t="s">
        <v>54</v>
      </c>
      <c r="AG1206" s="27" t="s">
        <v>453</v>
      </c>
    </row>
    <row r="1207" spans="1:33" s="32" customFormat="1" ht="63.75" x14ac:dyDescent="0.25">
      <c r="A1207" s="25" t="s">
        <v>3565</v>
      </c>
      <c r="B1207" s="26">
        <v>80141607</v>
      </c>
      <c r="C1207" s="27" t="s">
        <v>3695</v>
      </c>
      <c r="D1207" s="27" t="s">
        <v>4384</v>
      </c>
      <c r="E1207" s="26" t="s">
        <v>4397</v>
      </c>
      <c r="F1207" s="26" t="s">
        <v>4524</v>
      </c>
      <c r="G1207" s="39" t="s">
        <v>4529</v>
      </c>
      <c r="H1207" s="36">
        <v>24000000</v>
      </c>
      <c r="I1207" s="36">
        <v>24000000</v>
      </c>
      <c r="J1207" s="28" t="s">
        <v>4423</v>
      </c>
      <c r="K1207" s="28" t="s">
        <v>48</v>
      </c>
      <c r="L1207" s="27" t="s">
        <v>3639</v>
      </c>
      <c r="M1207" s="27" t="s">
        <v>1069</v>
      </c>
      <c r="N1207" s="27" t="s">
        <v>3640</v>
      </c>
      <c r="O1207" s="27" t="s">
        <v>3641</v>
      </c>
      <c r="P1207" s="28" t="s">
        <v>3572</v>
      </c>
      <c r="Q1207" s="28" t="s">
        <v>3573</v>
      </c>
      <c r="R1207" s="28" t="s">
        <v>3642</v>
      </c>
      <c r="S1207" s="28" t="s">
        <v>3643</v>
      </c>
      <c r="T1207" s="28" t="s">
        <v>3576</v>
      </c>
      <c r="U1207" s="29" t="s">
        <v>3644</v>
      </c>
      <c r="V1207" s="29"/>
      <c r="W1207" s="28"/>
      <c r="X1207" s="30"/>
      <c r="Y1207" s="28"/>
      <c r="Z1207" s="28"/>
      <c r="AA1207" s="31" t="str">
        <f t="shared" ref="AA1207:AA1247" si="23">+IF(AND(W1207="",X1207="",Y1207="",Z1207=""),"",IF(AND(W1207&lt;&gt;"",X1207="",Y1207="",Z1207=""),0%,IF(AND(W1207&lt;&gt;"",X1207&lt;&gt;"",Y1207="",Z1207=""),33%,IF(AND(W1207&lt;&gt;"",X1207&lt;&gt;"",Y1207&lt;&gt;"",Z1207=""),66%,IF(AND(W1207&lt;&gt;"",X1207&lt;&gt;"",Y1207&lt;&gt;"",Z1207&lt;&gt;""),100%,"Información incompleta")))))</f>
        <v/>
      </c>
      <c r="AB1207" s="29"/>
      <c r="AC1207" s="29"/>
      <c r="AD1207" s="29"/>
      <c r="AE1207" s="27" t="s">
        <v>3639</v>
      </c>
      <c r="AF1207" s="28" t="s">
        <v>54</v>
      </c>
      <c r="AG1207" s="27" t="s">
        <v>453</v>
      </c>
    </row>
    <row r="1208" spans="1:33" s="32" customFormat="1" ht="63.75" x14ac:dyDescent="0.25">
      <c r="A1208" s="25" t="s">
        <v>3565</v>
      </c>
      <c r="B1208" s="26">
        <v>80141607</v>
      </c>
      <c r="C1208" s="27" t="s">
        <v>3695</v>
      </c>
      <c r="D1208" s="27" t="s">
        <v>4384</v>
      </c>
      <c r="E1208" s="26" t="s">
        <v>4397</v>
      </c>
      <c r="F1208" s="26" t="s">
        <v>4524</v>
      </c>
      <c r="G1208" s="38" t="s">
        <v>4525</v>
      </c>
      <c r="H1208" s="36">
        <v>36394000</v>
      </c>
      <c r="I1208" s="36">
        <v>36394000</v>
      </c>
      <c r="J1208" s="28" t="s">
        <v>4423</v>
      </c>
      <c r="K1208" s="28" t="s">
        <v>48</v>
      </c>
      <c r="L1208" s="27" t="s">
        <v>3639</v>
      </c>
      <c r="M1208" s="27" t="s">
        <v>1069</v>
      </c>
      <c r="N1208" s="27" t="s">
        <v>3640</v>
      </c>
      <c r="O1208" s="27" t="s">
        <v>3641</v>
      </c>
      <c r="P1208" s="28" t="s">
        <v>3572</v>
      </c>
      <c r="Q1208" s="28" t="s">
        <v>3573</v>
      </c>
      <c r="R1208" s="28" t="s">
        <v>3642</v>
      </c>
      <c r="S1208" s="28" t="s">
        <v>3643</v>
      </c>
      <c r="T1208" s="28" t="s">
        <v>3576</v>
      </c>
      <c r="U1208" s="29" t="s">
        <v>3649</v>
      </c>
      <c r="V1208" s="29"/>
      <c r="W1208" s="28"/>
      <c r="X1208" s="30"/>
      <c r="Y1208" s="28"/>
      <c r="Z1208" s="28"/>
      <c r="AA1208" s="31" t="str">
        <f t="shared" si="23"/>
        <v/>
      </c>
      <c r="AB1208" s="29"/>
      <c r="AC1208" s="29"/>
      <c r="AD1208" s="29"/>
      <c r="AE1208" s="27" t="s">
        <v>3639</v>
      </c>
      <c r="AF1208" s="28" t="s">
        <v>54</v>
      </c>
      <c r="AG1208" s="27" t="s">
        <v>453</v>
      </c>
    </row>
    <row r="1209" spans="1:33" s="32" customFormat="1" ht="51" x14ac:dyDescent="0.25">
      <c r="A1209" s="25" t="s">
        <v>3565</v>
      </c>
      <c r="B1209" s="26">
        <v>80141607</v>
      </c>
      <c r="C1209" s="27" t="s">
        <v>3695</v>
      </c>
      <c r="D1209" s="27" t="s">
        <v>4384</v>
      </c>
      <c r="E1209" s="26" t="s">
        <v>4399</v>
      </c>
      <c r="F1209" s="26" t="s">
        <v>4524</v>
      </c>
      <c r="G1209" s="39" t="s">
        <v>4529</v>
      </c>
      <c r="H1209" s="36">
        <v>80000000</v>
      </c>
      <c r="I1209" s="36">
        <v>80000000</v>
      </c>
      <c r="J1209" s="28" t="s">
        <v>4423</v>
      </c>
      <c r="K1209" s="28" t="s">
        <v>48</v>
      </c>
      <c r="L1209" s="27" t="s">
        <v>3694</v>
      </c>
      <c r="M1209" s="27" t="s">
        <v>3680</v>
      </c>
      <c r="N1209" s="27" t="s">
        <v>3681</v>
      </c>
      <c r="O1209" s="27" t="s">
        <v>3682</v>
      </c>
      <c r="P1209" s="28" t="s">
        <v>3572</v>
      </c>
      <c r="Q1209" s="28" t="s">
        <v>3573</v>
      </c>
      <c r="R1209" s="28" t="s">
        <v>3683</v>
      </c>
      <c r="S1209" s="28" t="s">
        <v>3684</v>
      </c>
      <c r="T1209" s="28" t="s">
        <v>3576</v>
      </c>
      <c r="U1209" s="29" t="s">
        <v>3685</v>
      </c>
      <c r="V1209" s="29"/>
      <c r="W1209" s="28"/>
      <c r="X1209" s="30"/>
      <c r="Y1209" s="28"/>
      <c r="Z1209" s="28"/>
      <c r="AA1209" s="31" t="str">
        <f t="shared" si="23"/>
        <v/>
      </c>
      <c r="AB1209" s="29"/>
      <c r="AC1209" s="29"/>
      <c r="AD1209" s="29"/>
      <c r="AE1209" s="27" t="s">
        <v>3679</v>
      </c>
      <c r="AF1209" s="28" t="s">
        <v>54</v>
      </c>
      <c r="AG1209" s="27" t="s">
        <v>453</v>
      </c>
    </row>
    <row r="1210" spans="1:33" s="32" customFormat="1" ht="63.75" x14ac:dyDescent="0.25">
      <c r="A1210" s="25" t="s">
        <v>3565</v>
      </c>
      <c r="B1210" s="26">
        <v>80111504</v>
      </c>
      <c r="C1210" s="27" t="s">
        <v>3696</v>
      </c>
      <c r="D1210" s="27" t="s">
        <v>4383</v>
      </c>
      <c r="E1210" s="26" t="s">
        <v>4399</v>
      </c>
      <c r="F1210" s="35" t="s">
        <v>4522</v>
      </c>
      <c r="G1210" s="38" t="s">
        <v>4525</v>
      </c>
      <c r="H1210" s="36">
        <v>20000000</v>
      </c>
      <c r="I1210" s="36">
        <v>20000000</v>
      </c>
      <c r="J1210" s="28" t="s">
        <v>4423</v>
      </c>
      <c r="K1210" s="28" t="s">
        <v>48</v>
      </c>
      <c r="L1210" s="27" t="s">
        <v>3652</v>
      </c>
      <c r="M1210" s="27" t="s">
        <v>3653</v>
      </c>
      <c r="N1210" s="27" t="s">
        <v>3654</v>
      </c>
      <c r="O1210" s="27" t="s">
        <v>3655</v>
      </c>
      <c r="P1210" s="28" t="s">
        <v>3572</v>
      </c>
      <c r="Q1210" s="28" t="s">
        <v>3573</v>
      </c>
      <c r="R1210" s="28" t="s">
        <v>3656</v>
      </c>
      <c r="S1210" s="28" t="s">
        <v>3657</v>
      </c>
      <c r="T1210" s="28" t="s">
        <v>3576</v>
      </c>
      <c r="U1210" s="29" t="s">
        <v>3658</v>
      </c>
      <c r="V1210" s="29"/>
      <c r="W1210" s="28"/>
      <c r="X1210" s="30"/>
      <c r="Y1210" s="28"/>
      <c r="Z1210" s="28"/>
      <c r="AA1210" s="31" t="str">
        <f t="shared" si="23"/>
        <v/>
      </c>
      <c r="AB1210" s="29"/>
      <c r="AC1210" s="29"/>
      <c r="AD1210" s="29"/>
      <c r="AE1210" s="27" t="s">
        <v>3659</v>
      </c>
      <c r="AF1210" s="28" t="s">
        <v>54</v>
      </c>
      <c r="AG1210" s="27" t="s">
        <v>453</v>
      </c>
    </row>
    <row r="1211" spans="1:33" s="32" customFormat="1" ht="63.75" x14ac:dyDescent="0.25">
      <c r="A1211" s="25" t="s">
        <v>3565</v>
      </c>
      <c r="B1211" s="26">
        <v>80111504</v>
      </c>
      <c r="C1211" s="27" t="s">
        <v>3696</v>
      </c>
      <c r="D1211" s="27" t="s">
        <v>4383</v>
      </c>
      <c r="E1211" s="26" t="s">
        <v>4399</v>
      </c>
      <c r="F1211" s="35" t="s">
        <v>4522</v>
      </c>
      <c r="G1211" s="38" t="s">
        <v>4525</v>
      </c>
      <c r="H1211" s="36">
        <v>35000000</v>
      </c>
      <c r="I1211" s="36">
        <v>35000000</v>
      </c>
      <c r="J1211" s="28" t="s">
        <v>4423</v>
      </c>
      <c r="K1211" s="28" t="s">
        <v>48</v>
      </c>
      <c r="L1211" s="27" t="s">
        <v>3639</v>
      </c>
      <c r="M1211" s="27" t="s">
        <v>1069</v>
      </c>
      <c r="N1211" s="27" t="s">
        <v>3640</v>
      </c>
      <c r="O1211" s="27" t="s">
        <v>3641</v>
      </c>
      <c r="P1211" s="28" t="s">
        <v>3572</v>
      </c>
      <c r="Q1211" s="28" t="s">
        <v>3573</v>
      </c>
      <c r="R1211" s="28" t="s">
        <v>3642</v>
      </c>
      <c r="S1211" s="28" t="s">
        <v>3643</v>
      </c>
      <c r="T1211" s="28" t="s">
        <v>3576</v>
      </c>
      <c r="U1211" s="29" t="s">
        <v>3649</v>
      </c>
      <c r="V1211" s="29"/>
      <c r="W1211" s="28"/>
      <c r="X1211" s="30"/>
      <c r="Y1211" s="28"/>
      <c r="Z1211" s="28"/>
      <c r="AA1211" s="31" t="str">
        <f t="shared" si="23"/>
        <v/>
      </c>
      <c r="AB1211" s="29"/>
      <c r="AC1211" s="29"/>
      <c r="AD1211" s="29"/>
      <c r="AE1211" s="27" t="s">
        <v>3623</v>
      </c>
      <c r="AF1211" s="28" t="s">
        <v>54</v>
      </c>
      <c r="AG1211" s="27" t="s">
        <v>453</v>
      </c>
    </row>
    <row r="1212" spans="1:33" s="32" customFormat="1" ht="140.25" x14ac:dyDescent="0.25">
      <c r="A1212" s="25" t="s">
        <v>3565</v>
      </c>
      <c r="B1212" s="26" t="s">
        <v>4359</v>
      </c>
      <c r="C1212" s="27" t="s">
        <v>3697</v>
      </c>
      <c r="D1212" s="27" t="s">
        <v>4383</v>
      </c>
      <c r="E1212" s="26" t="s">
        <v>4399</v>
      </c>
      <c r="F1212" s="35" t="s">
        <v>4522</v>
      </c>
      <c r="G1212" s="38" t="s">
        <v>4525</v>
      </c>
      <c r="H1212" s="36">
        <v>394417262</v>
      </c>
      <c r="I1212" s="36">
        <v>313377076</v>
      </c>
      <c r="J1212" s="28" t="s">
        <v>4424</v>
      </c>
      <c r="K1212" s="28" t="s">
        <v>4425</v>
      </c>
      <c r="L1212" s="27" t="s">
        <v>3698</v>
      </c>
      <c r="M1212" s="27" t="s">
        <v>3699</v>
      </c>
      <c r="N1212" s="27" t="s">
        <v>3700</v>
      </c>
      <c r="O1212" s="27" t="s">
        <v>3701</v>
      </c>
      <c r="P1212" s="28" t="s">
        <v>3702</v>
      </c>
      <c r="Q1212" s="28" t="s">
        <v>3703</v>
      </c>
      <c r="R1212" s="28" t="s">
        <v>3704</v>
      </c>
      <c r="S1212" s="28" t="s">
        <v>3705</v>
      </c>
      <c r="T1212" s="28" t="s">
        <v>3703</v>
      </c>
      <c r="U1212" s="29" t="s">
        <v>3706</v>
      </c>
      <c r="V1212" s="29">
        <v>7742</v>
      </c>
      <c r="W1212" s="28">
        <v>7742</v>
      </c>
      <c r="X1212" s="30">
        <v>43049</v>
      </c>
      <c r="Y1212" s="28" t="s">
        <v>3707</v>
      </c>
      <c r="Z1212" s="28">
        <v>4600007887</v>
      </c>
      <c r="AA1212" s="31">
        <f t="shared" si="23"/>
        <v>1</v>
      </c>
      <c r="AB1212" s="29" t="s">
        <v>3708</v>
      </c>
      <c r="AC1212" s="29" t="s">
        <v>425</v>
      </c>
      <c r="AD1212" s="29"/>
      <c r="AE1212" s="27" t="s">
        <v>3709</v>
      </c>
      <c r="AF1212" s="28" t="s">
        <v>908</v>
      </c>
      <c r="AG1212" s="27" t="s">
        <v>453</v>
      </c>
    </row>
    <row r="1213" spans="1:33" s="32" customFormat="1" ht="63.75" x14ac:dyDescent="0.25">
      <c r="A1213" s="25" t="s">
        <v>3565</v>
      </c>
      <c r="B1213" s="26">
        <v>81112217</v>
      </c>
      <c r="C1213" s="27" t="s">
        <v>3710</v>
      </c>
      <c r="D1213" s="27" t="s">
        <v>4383</v>
      </c>
      <c r="E1213" s="26" t="s">
        <v>4399</v>
      </c>
      <c r="F1213" s="35" t="s">
        <v>4522</v>
      </c>
      <c r="G1213" s="38" t="s">
        <v>4525</v>
      </c>
      <c r="H1213" s="36">
        <v>47419307</v>
      </c>
      <c r="I1213" s="36">
        <v>39802688</v>
      </c>
      <c r="J1213" s="28" t="s">
        <v>4424</v>
      </c>
      <c r="K1213" s="28" t="s">
        <v>4425</v>
      </c>
      <c r="L1213" s="27" t="s">
        <v>3698</v>
      </c>
      <c r="M1213" s="27" t="s">
        <v>3699</v>
      </c>
      <c r="N1213" s="27" t="s">
        <v>3700</v>
      </c>
      <c r="O1213" s="27" t="s">
        <v>3701</v>
      </c>
      <c r="P1213" s="28" t="s">
        <v>3702</v>
      </c>
      <c r="Q1213" s="28" t="s">
        <v>3703</v>
      </c>
      <c r="R1213" s="28" t="s">
        <v>3704</v>
      </c>
      <c r="S1213" s="28" t="s">
        <v>3705</v>
      </c>
      <c r="T1213" s="28" t="s">
        <v>3703</v>
      </c>
      <c r="U1213" s="29" t="s">
        <v>3711</v>
      </c>
      <c r="V1213" s="29">
        <v>7743</v>
      </c>
      <c r="W1213" s="28">
        <v>7743</v>
      </c>
      <c r="X1213" s="30">
        <v>43049</v>
      </c>
      <c r="Y1213" s="28" t="s">
        <v>3707</v>
      </c>
      <c r="Z1213" s="28">
        <v>4600007734</v>
      </c>
      <c r="AA1213" s="31">
        <f t="shared" si="23"/>
        <v>1</v>
      </c>
      <c r="AB1213" s="29" t="s">
        <v>3712</v>
      </c>
      <c r="AC1213" s="29" t="s">
        <v>425</v>
      </c>
      <c r="AD1213" s="29"/>
      <c r="AE1213" s="27" t="s">
        <v>3713</v>
      </c>
      <c r="AF1213" s="28" t="s">
        <v>54</v>
      </c>
      <c r="AG1213" s="27" t="s">
        <v>453</v>
      </c>
    </row>
    <row r="1214" spans="1:33" s="32" customFormat="1" ht="63.75" x14ac:dyDescent="0.25">
      <c r="A1214" s="25" t="s">
        <v>3565</v>
      </c>
      <c r="B1214" s="26">
        <v>81112217</v>
      </c>
      <c r="C1214" s="27" t="s">
        <v>3710</v>
      </c>
      <c r="D1214" s="27" t="s">
        <v>4383</v>
      </c>
      <c r="E1214" s="26" t="s">
        <v>4410</v>
      </c>
      <c r="F1214" s="35" t="s">
        <v>4522</v>
      </c>
      <c r="G1214" s="39" t="s">
        <v>4529</v>
      </c>
      <c r="H1214" s="36">
        <v>57692978</v>
      </c>
      <c r="I1214" s="36">
        <v>41766688</v>
      </c>
      <c r="J1214" s="28" t="s">
        <v>4424</v>
      </c>
      <c r="K1214" s="28" t="s">
        <v>4425</v>
      </c>
      <c r="L1214" s="27" t="s">
        <v>3698</v>
      </c>
      <c r="M1214" s="27" t="s">
        <v>3699</v>
      </c>
      <c r="N1214" s="27" t="s">
        <v>3700</v>
      </c>
      <c r="O1214" s="27" t="s">
        <v>3701</v>
      </c>
      <c r="P1214" s="28" t="s">
        <v>3702</v>
      </c>
      <c r="Q1214" s="28" t="s">
        <v>3703</v>
      </c>
      <c r="R1214" s="28" t="s">
        <v>3704</v>
      </c>
      <c r="S1214" s="28" t="s">
        <v>3705</v>
      </c>
      <c r="T1214" s="28" t="s">
        <v>3703</v>
      </c>
      <c r="U1214" s="29" t="s">
        <v>3711</v>
      </c>
      <c r="V1214" s="29">
        <v>7743</v>
      </c>
      <c r="W1214" s="28">
        <v>7743</v>
      </c>
      <c r="X1214" s="30">
        <v>43049</v>
      </c>
      <c r="Y1214" s="28" t="s">
        <v>3707</v>
      </c>
      <c r="Z1214" s="28">
        <v>4600007734</v>
      </c>
      <c r="AA1214" s="31">
        <f t="shared" si="23"/>
        <v>1</v>
      </c>
      <c r="AB1214" s="29" t="s">
        <v>3712</v>
      </c>
      <c r="AC1214" s="29" t="s">
        <v>425</v>
      </c>
      <c r="AD1214" s="29"/>
      <c r="AE1214" s="27" t="s">
        <v>3713</v>
      </c>
      <c r="AF1214" s="28" t="s">
        <v>54</v>
      </c>
      <c r="AG1214" s="27" t="s">
        <v>453</v>
      </c>
    </row>
    <row r="1215" spans="1:33" s="32" customFormat="1" ht="102" x14ac:dyDescent="0.25">
      <c r="A1215" s="25" t="s">
        <v>3565</v>
      </c>
      <c r="B1215" s="34" t="s">
        <v>4345</v>
      </c>
      <c r="C1215" s="27" t="s">
        <v>3714</v>
      </c>
      <c r="D1215" s="27" t="s">
        <v>4383</v>
      </c>
      <c r="E1215" s="26" t="s">
        <v>4414</v>
      </c>
      <c r="F1215" s="35" t="s">
        <v>4522</v>
      </c>
      <c r="G1215" s="38" t="s">
        <v>4525</v>
      </c>
      <c r="H1215" s="36">
        <v>252845821</v>
      </c>
      <c r="I1215" s="36">
        <v>214918948</v>
      </c>
      <c r="J1215" s="28" t="s">
        <v>4424</v>
      </c>
      <c r="K1215" s="28" t="s">
        <v>4425</v>
      </c>
      <c r="L1215" s="27" t="s">
        <v>3698</v>
      </c>
      <c r="M1215" s="27" t="s">
        <v>3699</v>
      </c>
      <c r="N1215" s="27" t="s">
        <v>3700</v>
      </c>
      <c r="O1215" s="27" t="s">
        <v>3701</v>
      </c>
      <c r="P1215" s="28" t="s">
        <v>3702</v>
      </c>
      <c r="Q1215" s="28" t="s">
        <v>3703</v>
      </c>
      <c r="R1215" s="28" t="s">
        <v>3704</v>
      </c>
      <c r="S1215" s="28" t="s">
        <v>3705</v>
      </c>
      <c r="T1215" s="28" t="s">
        <v>3703</v>
      </c>
      <c r="U1215" s="29" t="s">
        <v>3706</v>
      </c>
      <c r="V1215" s="29">
        <v>7782</v>
      </c>
      <c r="W1215" s="28">
        <v>7782</v>
      </c>
      <c r="X1215" s="30">
        <v>43049</v>
      </c>
      <c r="Y1215" s="28" t="s">
        <v>3707</v>
      </c>
      <c r="Z1215" s="28">
        <v>4600007763</v>
      </c>
      <c r="AA1215" s="31">
        <f t="shared" si="23"/>
        <v>1</v>
      </c>
      <c r="AB1215" s="29" t="s">
        <v>3708</v>
      </c>
      <c r="AC1215" s="29" t="s">
        <v>425</v>
      </c>
      <c r="AD1215" s="29"/>
      <c r="AE1215" s="27" t="s">
        <v>3713</v>
      </c>
      <c r="AF1215" s="28" t="s">
        <v>54</v>
      </c>
      <c r="AG1215" s="27" t="s">
        <v>453</v>
      </c>
    </row>
    <row r="1216" spans="1:33" s="32" customFormat="1" ht="89.25" x14ac:dyDescent="0.25">
      <c r="A1216" s="25" t="s">
        <v>3565</v>
      </c>
      <c r="B1216" s="26">
        <v>85101501</v>
      </c>
      <c r="C1216" s="27" t="s">
        <v>3715</v>
      </c>
      <c r="D1216" s="27" t="s">
        <v>4383</v>
      </c>
      <c r="E1216" s="26" t="s">
        <v>4414</v>
      </c>
      <c r="F1216" s="35" t="s">
        <v>4522</v>
      </c>
      <c r="G1216" s="39" t="s">
        <v>4529</v>
      </c>
      <c r="H1216" s="36">
        <v>5550000000</v>
      </c>
      <c r="I1216" s="36">
        <v>3000000000</v>
      </c>
      <c r="J1216" s="28" t="s">
        <v>4424</v>
      </c>
      <c r="K1216" s="28" t="s">
        <v>4425</v>
      </c>
      <c r="L1216" s="27" t="s">
        <v>3716</v>
      </c>
      <c r="M1216" s="27" t="s">
        <v>3717</v>
      </c>
      <c r="N1216" s="27" t="s">
        <v>3718</v>
      </c>
      <c r="O1216" s="27" t="s">
        <v>3719</v>
      </c>
      <c r="P1216" s="28" t="s">
        <v>3702</v>
      </c>
      <c r="Q1216" s="28" t="s">
        <v>3720</v>
      </c>
      <c r="R1216" s="28" t="s">
        <v>3721</v>
      </c>
      <c r="S1216" s="28" t="s">
        <v>3722</v>
      </c>
      <c r="T1216" s="28" t="s">
        <v>3720</v>
      </c>
      <c r="U1216" s="29" t="s">
        <v>3723</v>
      </c>
      <c r="V1216" s="29">
        <v>7636</v>
      </c>
      <c r="W1216" s="28">
        <v>18484</v>
      </c>
      <c r="X1216" s="30"/>
      <c r="Y1216" s="28"/>
      <c r="Z1216" s="28">
        <v>4600007700</v>
      </c>
      <c r="AA1216" s="31" t="str">
        <f t="shared" si="23"/>
        <v>Información incompleta</v>
      </c>
      <c r="AB1216" s="29" t="s">
        <v>3724</v>
      </c>
      <c r="AC1216" s="29" t="s">
        <v>425</v>
      </c>
      <c r="AD1216" s="29" t="s">
        <v>3725</v>
      </c>
      <c r="AE1216" s="27" t="s">
        <v>3726</v>
      </c>
      <c r="AF1216" s="28" t="s">
        <v>54</v>
      </c>
      <c r="AG1216" s="27" t="s">
        <v>453</v>
      </c>
    </row>
    <row r="1217" spans="1:33" s="32" customFormat="1" ht="89.25" x14ac:dyDescent="0.25">
      <c r="A1217" s="25" t="s">
        <v>3565</v>
      </c>
      <c r="B1217" s="26">
        <v>85101501</v>
      </c>
      <c r="C1217" s="27" t="s">
        <v>3727</v>
      </c>
      <c r="D1217" s="27" t="s">
        <v>4383</v>
      </c>
      <c r="E1217" s="26" t="s">
        <v>4414</v>
      </c>
      <c r="F1217" s="35" t="s">
        <v>4522</v>
      </c>
      <c r="G1217" s="39" t="s">
        <v>4529</v>
      </c>
      <c r="H1217" s="36">
        <v>5410908800</v>
      </c>
      <c r="I1217" s="36">
        <v>2405354400</v>
      </c>
      <c r="J1217" s="28" t="s">
        <v>4424</v>
      </c>
      <c r="K1217" s="28" t="s">
        <v>4425</v>
      </c>
      <c r="L1217" s="27" t="s">
        <v>3716</v>
      </c>
      <c r="M1217" s="27" t="s">
        <v>3717</v>
      </c>
      <c r="N1217" s="27" t="s">
        <v>3718</v>
      </c>
      <c r="O1217" s="27" t="s">
        <v>3719</v>
      </c>
      <c r="P1217" s="28" t="s">
        <v>3702</v>
      </c>
      <c r="Q1217" s="28" t="s">
        <v>3720</v>
      </c>
      <c r="R1217" s="28" t="s">
        <v>3721</v>
      </c>
      <c r="S1217" s="28" t="s">
        <v>3722</v>
      </c>
      <c r="T1217" s="28" t="s">
        <v>3720</v>
      </c>
      <c r="U1217" s="29" t="s">
        <v>3723</v>
      </c>
      <c r="V1217" s="29">
        <v>7569</v>
      </c>
      <c r="W1217" s="28">
        <v>18493</v>
      </c>
      <c r="X1217" s="30"/>
      <c r="Y1217" s="28"/>
      <c r="Z1217" s="28">
        <v>4600007650</v>
      </c>
      <c r="AA1217" s="31" t="str">
        <f t="shared" si="23"/>
        <v>Información incompleta</v>
      </c>
      <c r="AB1217" s="29" t="s">
        <v>3728</v>
      </c>
      <c r="AC1217" s="29" t="s">
        <v>425</v>
      </c>
      <c r="AD1217" s="29" t="s">
        <v>3725</v>
      </c>
      <c r="AE1217" s="27" t="s">
        <v>3729</v>
      </c>
      <c r="AF1217" s="28" t="s">
        <v>54</v>
      </c>
      <c r="AG1217" s="27" t="s">
        <v>453</v>
      </c>
    </row>
    <row r="1218" spans="1:33" s="32" customFormat="1" ht="89.25" x14ac:dyDescent="0.25">
      <c r="A1218" s="25" t="s">
        <v>3565</v>
      </c>
      <c r="B1218" s="26">
        <v>85101501</v>
      </c>
      <c r="C1218" s="27" t="s">
        <v>3730</v>
      </c>
      <c r="D1218" s="27" t="s">
        <v>4383</v>
      </c>
      <c r="E1218" s="26" t="s">
        <v>4417</v>
      </c>
      <c r="F1218" s="35" t="s">
        <v>4522</v>
      </c>
      <c r="G1218" s="39" t="s">
        <v>4529</v>
      </c>
      <c r="H1218" s="36">
        <v>432939200</v>
      </c>
      <c r="I1218" s="36">
        <v>219469600</v>
      </c>
      <c r="J1218" s="28" t="s">
        <v>4424</v>
      </c>
      <c r="K1218" s="28" t="s">
        <v>4425</v>
      </c>
      <c r="L1218" s="27" t="s">
        <v>3716</v>
      </c>
      <c r="M1218" s="27" t="s">
        <v>3717</v>
      </c>
      <c r="N1218" s="27" t="s">
        <v>3718</v>
      </c>
      <c r="O1218" s="27" t="s">
        <v>3719</v>
      </c>
      <c r="P1218" s="28" t="s">
        <v>3702</v>
      </c>
      <c r="Q1218" s="28" t="s">
        <v>3720</v>
      </c>
      <c r="R1218" s="28" t="s">
        <v>3721</v>
      </c>
      <c r="S1218" s="28" t="s">
        <v>3722</v>
      </c>
      <c r="T1218" s="28" t="s">
        <v>3720</v>
      </c>
      <c r="U1218" s="29" t="s">
        <v>3731</v>
      </c>
      <c r="V1218" s="29">
        <v>7562</v>
      </c>
      <c r="W1218" s="28">
        <v>18486</v>
      </c>
      <c r="X1218" s="30"/>
      <c r="Y1218" s="28"/>
      <c r="Z1218" s="28">
        <v>46000007651</v>
      </c>
      <c r="AA1218" s="31" t="str">
        <f t="shared" si="23"/>
        <v>Información incompleta</v>
      </c>
      <c r="AB1218" s="29" t="s">
        <v>3732</v>
      </c>
      <c r="AC1218" s="29" t="s">
        <v>425</v>
      </c>
      <c r="AD1218" s="29" t="s">
        <v>3725</v>
      </c>
      <c r="AE1218" s="27" t="s">
        <v>3726</v>
      </c>
      <c r="AF1218" s="28" t="s">
        <v>54</v>
      </c>
      <c r="AG1218" s="27" t="s">
        <v>453</v>
      </c>
    </row>
    <row r="1219" spans="1:33" s="32" customFormat="1" ht="76.5" x14ac:dyDescent="0.25">
      <c r="A1219" s="25" t="s">
        <v>3565</v>
      </c>
      <c r="B1219" s="26">
        <v>85101501</v>
      </c>
      <c r="C1219" s="27" t="s">
        <v>3733</v>
      </c>
      <c r="D1219" s="27" t="s">
        <v>4383</v>
      </c>
      <c r="E1219" s="26" t="s">
        <v>4418</v>
      </c>
      <c r="F1219" s="35" t="s">
        <v>4522</v>
      </c>
      <c r="G1219" s="39" t="s">
        <v>4529</v>
      </c>
      <c r="H1219" s="36">
        <v>1290000000</v>
      </c>
      <c r="I1219" s="36">
        <v>560000000</v>
      </c>
      <c r="J1219" s="28" t="s">
        <v>4424</v>
      </c>
      <c r="K1219" s="28" t="s">
        <v>4425</v>
      </c>
      <c r="L1219" s="27" t="s">
        <v>3716</v>
      </c>
      <c r="M1219" s="27" t="s">
        <v>3717</v>
      </c>
      <c r="N1219" s="27" t="s">
        <v>3718</v>
      </c>
      <c r="O1219" s="27" t="s">
        <v>3719</v>
      </c>
      <c r="P1219" s="28" t="s">
        <v>3702</v>
      </c>
      <c r="Q1219" s="28" t="s">
        <v>3720</v>
      </c>
      <c r="R1219" s="28" t="s">
        <v>3721</v>
      </c>
      <c r="S1219" s="28" t="s">
        <v>3722</v>
      </c>
      <c r="T1219" s="28" t="s">
        <v>3720</v>
      </c>
      <c r="U1219" s="29" t="s">
        <v>3731</v>
      </c>
      <c r="V1219" s="29">
        <v>7560</v>
      </c>
      <c r="W1219" s="28">
        <v>18492</v>
      </c>
      <c r="X1219" s="30"/>
      <c r="Y1219" s="28"/>
      <c r="Z1219" s="28">
        <v>46000007633</v>
      </c>
      <c r="AA1219" s="31" t="str">
        <f t="shared" si="23"/>
        <v>Información incompleta</v>
      </c>
      <c r="AB1219" s="29" t="s">
        <v>3734</v>
      </c>
      <c r="AC1219" s="29"/>
      <c r="AD1219" s="29" t="s">
        <v>3725</v>
      </c>
      <c r="AE1219" s="27" t="s">
        <v>3735</v>
      </c>
      <c r="AF1219" s="28" t="s">
        <v>54</v>
      </c>
      <c r="AG1219" s="27" t="s">
        <v>453</v>
      </c>
    </row>
    <row r="1220" spans="1:33" s="32" customFormat="1" ht="89.25" x14ac:dyDescent="0.25">
      <c r="A1220" s="25" t="s">
        <v>3565</v>
      </c>
      <c r="B1220" s="26">
        <v>85101501</v>
      </c>
      <c r="C1220" s="27" t="s">
        <v>3736</v>
      </c>
      <c r="D1220" s="27" t="s">
        <v>4388</v>
      </c>
      <c r="E1220" s="26" t="s">
        <v>4418</v>
      </c>
      <c r="F1220" s="35" t="s">
        <v>4522</v>
      </c>
      <c r="G1220" s="39" t="s">
        <v>4529</v>
      </c>
      <c r="H1220" s="36">
        <v>12000000000</v>
      </c>
      <c r="I1220" s="36">
        <v>5000000000</v>
      </c>
      <c r="J1220" s="27" t="s">
        <v>4424</v>
      </c>
      <c r="K1220" s="27" t="s">
        <v>4427</v>
      </c>
      <c r="L1220" s="27" t="s">
        <v>3716</v>
      </c>
      <c r="M1220" s="27" t="s">
        <v>3717</v>
      </c>
      <c r="N1220" s="27" t="s">
        <v>3718</v>
      </c>
      <c r="O1220" s="27" t="s">
        <v>3719</v>
      </c>
      <c r="P1220" s="28" t="s">
        <v>3702</v>
      </c>
      <c r="Q1220" s="28" t="s">
        <v>3720</v>
      </c>
      <c r="R1220" s="28" t="s">
        <v>3721</v>
      </c>
      <c r="S1220" s="28" t="s">
        <v>3722</v>
      </c>
      <c r="T1220" s="28" t="s">
        <v>3720</v>
      </c>
      <c r="U1220" s="29" t="s">
        <v>3723</v>
      </c>
      <c r="V1220" s="29" t="s">
        <v>48</v>
      </c>
      <c r="W1220" s="28" t="s">
        <v>48</v>
      </c>
      <c r="X1220" s="30"/>
      <c r="Y1220" s="28"/>
      <c r="Z1220" s="28"/>
      <c r="AA1220" s="31">
        <f t="shared" si="23"/>
        <v>0</v>
      </c>
      <c r="AB1220" s="29"/>
      <c r="AC1220" s="29"/>
      <c r="AD1220" s="29"/>
      <c r="AE1220" s="27" t="s">
        <v>3737</v>
      </c>
      <c r="AF1220" s="28" t="s">
        <v>54</v>
      </c>
      <c r="AG1220" s="27" t="s">
        <v>453</v>
      </c>
    </row>
    <row r="1221" spans="1:33" s="32" customFormat="1" ht="89.25" x14ac:dyDescent="0.25">
      <c r="A1221" s="25" t="s">
        <v>3565</v>
      </c>
      <c r="B1221" s="26">
        <v>85101501</v>
      </c>
      <c r="C1221" s="27" t="s">
        <v>3738</v>
      </c>
      <c r="D1221" s="27" t="s">
        <v>4388</v>
      </c>
      <c r="E1221" s="26" t="s">
        <v>4405</v>
      </c>
      <c r="F1221" s="35" t="s">
        <v>4522</v>
      </c>
      <c r="G1221" s="39" t="s">
        <v>4529</v>
      </c>
      <c r="H1221" s="36">
        <v>1000000000</v>
      </c>
      <c r="I1221" s="36">
        <v>400000000</v>
      </c>
      <c r="J1221" s="27" t="s">
        <v>4424</v>
      </c>
      <c r="K1221" s="27" t="s">
        <v>4427</v>
      </c>
      <c r="L1221" s="27" t="s">
        <v>3716</v>
      </c>
      <c r="M1221" s="27" t="s">
        <v>3717</v>
      </c>
      <c r="N1221" s="27" t="s">
        <v>3718</v>
      </c>
      <c r="O1221" s="27" t="s">
        <v>3719</v>
      </c>
      <c r="P1221" s="28" t="s">
        <v>3702</v>
      </c>
      <c r="Q1221" s="28" t="s">
        <v>3720</v>
      </c>
      <c r="R1221" s="28" t="s">
        <v>3721</v>
      </c>
      <c r="S1221" s="28" t="s">
        <v>3722</v>
      </c>
      <c r="T1221" s="28" t="s">
        <v>3720</v>
      </c>
      <c r="U1221" s="29" t="s">
        <v>3731</v>
      </c>
      <c r="V1221" s="29" t="s">
        <v>48</v>
      </c>
      <c r="W1221" s="28" t="s">
        <v>48</v>
      </c>
      <c r="X1221" s="30"/>
      <c r="Y1221" s="28"/>
      <c r="Z1221" s="28"/>
      <c r="AA1221" s="31">
        <f t="shared" si="23"/>
        <v>0</v>
      </c>
      <c r="AB1221" s="29"/>
      <c r="AC1221" s="29"/>
      <c r="AD1221" s="29"/>
      <c r="AE1221" s="27" t="s">
        <v>3726</v>
      </c>
      <c r="AF1221" s="28" t="s">
        <v>54</v>
      </c>
      <c r="AG1221" s="27" t="s">
        <v>453</v>
      </c>
    </row>
    <row r="1222" spans="1:33" s="32" customFormat="1" ht="51" x14ac:dyDescent="0.25">
      <c r="A1222" s="25" t="s">
        <v>3565</v>
      </c>
      <c r="B1222" s="26" t="s">
        <v>4369</v>
      </c>
      <c r="C1222" s="27" t="s">
        <v>3739</v>
      </c>
      <c r="D1222" s="27" t="s">
        <v>4388</v>
      </c>
      <c r="E1222" s="26" t="s">
        <v>4418</v>
      </c>
      <c r="F1222" s="35" t="s">
        <v>4522</v>
      </c>
      <c r="G1222" s="38" t="s">
        <v>4525</v>
      </c>
      <c r="H1222" s="36">
        <v>150000000</v>
      </c>
      <c r="I1222" s="36">
        <v>50000000</v>
      </c>
      <c r="J1222" s="27" t="s">
        <v>4424</v>
      </c>
      <c r="K1222" s="27" t="s">
        <v>4427</v>
      </c>
      <c r="L1222" s="27" t="s">
        <v>3716</v>
      </c>
      <c r="M1222" s="27" t="s">
        <v>3717</v>
      </c>
      <c r="N1222" s="27" t="s">
        <v>3718</v>
      </c>
      <c r="O1222" s="27" t="s">
        <v>3719</v>
      </c>
      <c r="P1222" s="28" t="s">
        <v>3702</v>
      </c>
      <c r="Q1222" s="28" t="s">
        <v>3720</v>
      </c>
      <c r="R1222" s="28" t="s">
        <v>3721</v>
      </c>
      <c r="S1222" s="28" t="s">
        <v>3722</v>
      </c>
      <c r="T1222" s="28" t="s">
        <v>3720</v>
      </c>
      <c r="U1222" s="29" t="s">
        <v>3740</v>
      </c>
      <c r="V1222" s="29" t="s">
        <v>48</v>
      </c>
      <c r="W1222" s="28" t="s">
        <v>48</v>
      </c>
      <c r="X1222" s="30"/>
      <c r="Y1222" s="28"/>
      <c r="Z1222" s="28"/>
      <c r="AA1222" s="31">
        <f t="shared" si="23"/>
        <v>0</v>
      </c>
      <c r="AB1222" s="29"/>
      <c r="AC1222" s="29"/>
      <c r="AD1222" s="29"/>
      <c r="AE1222" s="27" t="s">
        <v>3729</v>
      </c>
      <c r="AF1222" s="28" t="s">
        <v>54</v>
      </c>
      <c r="AG1222" s="27" t="s">
        <v>453</v>
      </c>
    </row>
    <row r="1223" spans="1:33" s="32" customFormat="1" ht="51" x14ac:dyDescent="0.25">
      <c r="A1223" s="25" t="s">
        <v>3565</v>
      </c>
      <c r="B1223" s="26">
        <v>85101604</v>
      </c>
      <c r="C1223" s="27" t="s">
        <v>3741</v>
      </c>
      <c r="D1223" s="27" t="s">
        <v>4388</v>
      </c>
      <c r="E1223" s="26" t="s">
        <v>4419</v>
      </c>
      <c r="F1223" s="35" t="s">
        <v>4522</v>
      </c>
      <c r="G1223" s="38" t="s">
        <v>4525</v>
      </c>
      <c r="H1223" s="36">
        <v>25000000</v>
      </c>
      <c r="I1223" s="36">
        <v>10000000</v>
      </c>
      <c r="J1223" s="27" t="s">
        <v>4424</v>
      </c>
      <c r="K1223" s="27" t="s">
        <v>4427</v>
      </c>
      <c r="L1223" s="27" t="s">
        <v>3716</v>
      </c>
      <c r="M1223" s="27" t="s">
        <v>3717</v>
      </c>
      <c r="N1223" s="27" t="s">
        <v>3718</v>
      </c>
      <c r="O1223" s="27" t="s">
        <v>3719</v>
      </c>
      <c r="P1223" s="28" t="s">
        <v>3702</v>
      </c>
      <c r="Q1223" s="28" t="s">
        <v>3720</v>
      </c>
      <c r="R1223" s="28" t="s">
        <v>3721</v>
      </c>
      <c r="S1223" s="28" t="s">
        <v>3722</v>
      </c>
      <c r="T1223" s="28" t="s">
        <v>3720</v>
      </c>
      <c r="U1223" s="29" t="s">
        <v>3742</v>
      </c>
      <c r="V1223" s="29" t="s">
        <v>48</v>
      </c>
      <c r="W1223" s="28" t="s">
        <v>48</v>
      </c>
      <c r="X1223" s="30"/>
      <c r="Y1223" s="28"/>
      <c r="Z1223" s="28"/>
      <c r="AA1223" s="31">
        <f t="shared" si="23"/>
        <v>0</v>
      </c>
      <c r="AB1223" s="29"/>
      <c r="AC1223" s="29"/>
      <c r="AD1223" s="29"/>
      <c r="AE1223" s="27" t="s">
        <v>3743</v>
      </c>
      <c r="AF1223" s="28" t="s">
        <v>54</v>
      </c>
      <c r="AG1223" s="27" t="s">
        <v>453</v>
      </c>
    </row>
    <row r="1224" spans="1:33" s="32" customFormat="1" ht="63.75" x14ac:dyDescent="0.25">
      <c r="A1224" s="25" t="s">
        <v>3565</v>
      </c>
      <c r="B1224" s="26">
        <v>85101504</v>
      </c>
      <c r="C1224" s="27" t="s">
        <v>3744</v>
      </c>
      <c r="D1224" s="27" t="s">
        <v>4384</v>
      </c>
      <c r="E1224" s="26" t="s">
        <v>4419</v>
      </c>
      <c r="F1224" s="26" t="s">
        <v>4524</v>
      </c>
      <c r="G1224" s="39" t="s">
        <v>4526</v>
      </c>
      <c r="H1224" s="36">
        <v>3800000000</v>
      </c>
      <c r="I1224" s="36">
        <v>1800000000</v>
      </c>
      <c r="J1224" s="27" t="s">
        <v>4424</v>
      </c>
      <c r="K1224" s="27" t="s">
        <v>4427</v>
      </c>
      <c r="L1224" s="27" t="s">
        <v>3716</v>
      </c>
      <c r="M1224" s="27" t="s">
        <v>3717</v>
      </c>
      <c r="N1224" s="27" t="s">
        <v>3718</v>
      </c>
      <c r="O1224" s="27" t="s">
        <v>3719</v>
      </c>
      <c r="P1224" s="28" t="s">
        <v>3702</v>
      </c>
      <c r="Q1224" s="28" t="s">
        <v>3720</v>
      </c>
      <c r="R1224" s="28" t="s">
        <v>3721</v>
      </c>
      <c r="S1224" s="28" t="s">
        <v>3722</v>
      </c>
      <c r="T1224" s="28" t="s">
        <v>3720</v>
      </c>
      <c r="U1224" s="29" t="s">
        <v>3731</v>
      </c>
      <c r="V1224" s="29" t="s">
        <v>48</v>
      </c>
      <c r="W1224" s="28" t="s">
        <v>48</v>
      </c>
      <c r="X1224" s="30"/>
      <c r="Y1224" s="28"/>
      <c r="Z1224" s="28"/>
      <c r="AA1224" s="31">
        <f t="shared" si="23"/>
        <v>0</v>
      </c>
      <c r="AB1224" s="29"/>
      <c r="AC1224" s="29"/>
      <c r="AD1224" s="29"/>
      <c r="AE1224" s="27" t="s">
        <v>3745</v>
      </c>
      <c r="AF1224" s="28" t="s">
        <v>54</v>
      </c>
      <c r="AG1224" s="27" t="s">
        <v>453</v>
      </c>
    </row>
    <row r="1225" spans="1:33" s="32" customFormat="1" ht="102" x14ac:dyDescent="0.25">
      <c r="A1225" s="25" t="s">
        <v>3565</v>
      </c>
      <c r="B1225" s="26">
        <v>85121902</v>
      </c>
      <c r="C1225" s="27" t="s">
        <v>3746</v>
      </c>
      <c r="D1225" s="27" t="s">
        <v>4384</v>
      </c>
      <c r="E1225" s="26" t="s">
        <v>4419</v>
      </c>
      <c r="F1225" s="26" t="s">
        <v>4524</v>
      </c>
      <c r="G1225" s="39" t="s">
        <v>4529</v>
      </c>
      <c r="H1225" s="36">
        <v>7700000000</v>
      </c>
      <c r="I1225" s="36">
        <v>3200000000</v>
      </c>
      <c r="J1225" s="27" t="s">
        <v>4424</v>
      </c>
      <c r="K1225" s="27" t="s">
        <v>4427</v>
      </c>
      <c r="L1225" s="27" t="s">
        <v>3716</v>
      </c>
      <c r="M1225" s="27" t="s">
        <v>3717</v>
      </c>
      <c r="N1225" s="27" t="s">
        <v>3718</v>
      </c>
      <c r="O1225" s="27" t="s">
        <v>3719</v>
      </c>
      <c r="P1225" s="28" t="s">
        <v>3702</v>
      </c>
      <c r="Q1225" s="28" t="s">
        <v>3720</v>
      </c>
      <c r="R1225" s="28" t="s">
        <v>3721</v>
      </c>
      <c r="S1225" s="28" t="s">
        <v>3722</v>
      </c>
      <c r="T1225" s="28" t="s">
        <v>3720</v>
      </c>
      <c r="U1225" s="29" t="s">
        <v>3747</v>
      </c>
      <c r="V1225" s="29" t="s">
        <v>48</v>
      </c>
      <c r="W1225" s="28" t="s">
        <v>48</v>
      </c>
      <c r="X1225" s="30"/>
      <c r="Y1225" s="28"/>
      <c r="Z1225" s="28"/>
      <c r="AA1225" s="31">
        <f t="shared" si="23"/>
        <v>0</v>
      </c>
      <c r="AB1225" s="29"/>
      <c r="AC1225" s="29"/>
      <c r="AD1225" s="29"/>
      <c r="AE1225" s="27" t="s">
        <v>3748</v>
      </c>
      <c r="AF1225" s="28" t="s">
        <v>54</v>
      </c>
      <c r="AG1225" s="27" t="s">
        <v>453</v>
      </c>
    </row>
    <row r="1226" spans="1:33" s="32" customFormat="1" ht="76.5" x14ac:dyDescent="0.25">
      <c r="A1226" s="25" t="s">
        <v>3565</v>
      </c>
      <c r="B1226" s="26">
        <v>85101501</v>
      </c>
      <c r="C1226" s="27" t="s">
        <v>3749</v>
      </c>
      <c r="D1226" s="27" t="s">
        <v>4384</v>
      </c>
      <c r="E1226" s="26" t="s">
        <v>4406</v>
      </c>
      <c r="F1226" s="26" t="s">
        <v>4524</v>
      </c>
      <c r="G1226" s="39" t="s">
        <v>4529</v>
      </c>
      <c r="H1226" s="36">
        <v>5500000000</v>
      </c>
      <c r="I1226" s="36">
        <v>2500000000</v>
      </c>
      <c r="J1226" s="27" t="s">
        <v>4424</v>
      </c>
      <c r="K1226" s="27" t="s">
        <v>4427</v>
      </c>
      <c r="L1226" s="27" t="s">
        <v>3716</v>
      </c>
      <c r="M1226" s="27" t="s">
        <v>3717</v>
      </c>
      <c r="N1226" s="27" t="s">
        <v>3718</v>
      </c>
      <c r="O1226" s="27" t="s">
        <v>3719</v>
      </c>
      <c r="P1226" s="28" t="s">
        <v>3702</v>
      </c>
      <c r="Q1226" s="28" t="s">
        <v>3720</v>
      </c>
      <c r="R1226" s="28" t="s">
        <v>3721</v>
      </c>
      <c r="S1226" s="28" t="s">
        <v>3722</v>
      </c>
      <c r="T1226" s="28" t="s">
        <v>3720</v>
      </c>
      <c r="U1226" s="29" t="s">
        <v>3723</v>
      </c>
      <c r="V1226" s="29" t="s">
        <v>48</v>
      </c>
      <c r="W1226" s="28" t="s">
        <v>48</v>
      </c>
      <c r="X1226" s="30"/>
      <c r="Y1226" s="28"/>
      <c r="Z1226" s="28"/>
      <c r="AA1226" s="31">
        <f t="shared" si="23"/>
        <v>0</v>
      </c>
      <c r="AB1226" s="29"/>
      <c r="AC1226" s="29"/>
      <c r="AD1226" s="29"/>
      <c r="AE1226" s="27" t="s">
        <v>3750</v>
      </c>
      <c r="AF1226" s="28" t="s">
        <v>54</v>
      </c>
      <c r="AG1226" s="27" t="s">
        <v>453</v>
      </c>
    </row>
    <row r="1227" spans="1:33" s="32" customFormat="1" ht="63.75" x14ac:dyDescent="0.25">
      <c r="A1227" s="25" t="s">
        <v>3565</v>
      </c>
      <c r="B1227" s="26" t="s">
        <v>4330</v>
      </c>
      <c r="C1227" s="27" t="s">
        <v>3751</v>
      </c>
      <c r="D1227" s="27" t="s">
        <v>4384</v>
      </c>
      <c r="E1227" s="26" t="s">
        <v>4406</v>
      </c>
      <c r="F1227" s="26" t="s">
        <v>4523</v>
      </c>
      <c r="G1227" s="38" t="s">
        <v>4525</v>
      </c>
      <c r="H1227" s="36">
        <v>1359558000</v>
      </c>
      <c r="I1227" s="36">
        <v>1359558000</v>
      </c>
      <c r="J1227" s="28" t="s">
        <v>4423</v>
      </c>
      <c r="K1227" s="28" t="s">
        <v>48</v>
      </c>
      <c r="L1227" s="27" t="s">
        <v>3716</v>
      </c>
      <c r="M1227" s="27" t="s">
        <v>3717</v>
      </c>
      <c r="N1227" s="27" t="s">
        <v>3718</v>
      </c>
      <c r="O1227" s="27" t="s">
        <v>3719</v>
      </c>
      <c r="P1227" s="28" t="s">
        <v>3702</v>
      </c>
      <c r="Q1227" s="28" t="s">
        <v>3720</v>
      </c>
      <c r="R1227" s="28" t="s">
        <v>3721</v>
      </c>
      <c r="S1227" s="28" t="s">
        <v>3722</v>
      </c>
      <c r="T1227" s="28" t="s">
        <v>3720</v>
      </c>
      <c r="U1227" s="29" t="s">
        <v>3752</v>
      </c>
      <c r="V1227" s="29" t="s">
        <v>48</v>
      </c>
      <c r="W1227" s="28" t="s">
        <v>48</v>
      </c>
      <c r="X1227" s="30"/>
      <c r="Y1227" s="28"/>
      <c r="Z1227" s="28"/>
      <c r="AA1227" s="31">
        <f t="shared" si="23"/>
        <v>0</v>
      </c>
      <c r="AB1227" s="29"/>
      <c r="AC1227" s="29"/>
      <c r="AD1227" s="29"/>
      <c r="AE1227" s="27" t="s">
        <v>3753</v>
      </c>
      <c r="AF1227" s="28" t="s">
        <v>54</v>
      </c>
      <c r="AG1227" s="27" t="s">
        <v>453</v>
      </c>
    </row>
    <row r="1228" spans="1:33" s="32" customFormat="1" ht="51" x14ac:dyDescent="0.25">
      <c r="A1228" s="25" t="s">
        <v>3565</v>
      </c>
      <c r="B1228" s="26" t="s">
        <v>3689</v>
      </c>
      <c r="C1228" s="27" t="s">
        <v>3754</v>
      </c>
      <c r="D1228" s="27" t="s">
        <v>4384</v>
      </c>
      <c r="E1228" s="26" t="s">
        <v>4406</v>
      </c>
      <c r="F1228" s="26" t="s">
        <v>4524</v>
      </c>
      <c r="G1228" s="38" t="s">
        <v>4525</v>
      </c>
      <c r="H1228" s="36">
        <v>27000000</v>
      </c>
      <c r="I1228" s="36">
        <v>27000000</v>
      </c>
      <c r="J1228" s="28" t="s">
        <v>4423</v>
      </c>
      <c r="K1228" s="28" t="s">
        <v>48</v>
      </c>
      <c r="L1228" s="27" t="s">
        <v>3716</v>
      </c>
      <c r="M1228" s="27" t="s">
        <v>3717</v>
      </c>
      <c r="N1228" s="27" t="s">
        <v>3718</v>
      </c>
      <c r="O1228" s="27" t="s">
        <v>3719</v>
      </c>
      <c r="P1228" s="28" t="s">
        <v>3702</v>
      </c>
      <c r="Q1228" s="28" t="s">
        <v>3720</v>
      </c>
      <c r="R1228" s="28" t="s">
        <v>3721</v>
      </c>
      <c r="S1228" s="28" t="s">
        <v>3722</v>
      </c>
      <c r="T1228" s="28" t="s">
        <v>3720</v>
      </c>
      <c r="U1228" s="29" t="s">
        <v>3752</v>
      </c>
      <c r="V1228" s="29" t="s">
        <v>48</v>
      </c>
      <c r="W1228" s="28" t="s">
        <v>48</v>
      </c>
      <c r="X1228" s="30"/>
      <c r="Y1228" s="28"/>
      <c r="Z1228" s="28"/>
      <c r="AA1228" s="31">
        <f t="shared" si="23"/>
        <v>0</v>
      </c>
      <c r="AB1228" s="29"/>
      <c r="AC1228" s="29"/>
      <c r="AD1228" s="29" t="s">
        <v>3755</v>
      </c>
      <c r="AE1228" s="27" t="s">
        <v>3756</v>
      </c>
      <c r="AF1228" s="28" t="s">
        <v>54</v>
      </c>
      <c r="AG1228" s="27" t="s">
        <v>453</v>
      </c>
    </row>
    <row r="1229" spans="1:33" s="32" customFormat="1" ht="76.5" x14ac:dyDescent="0.25">
      <c r="A1229" s="25" t="s">
        <v>3565</v>
      </c>
      <c r="B1229" s="26">
        <v>80141607</v>
      </c>
      <c r="C1229" s="27" t="s">
        <v>3757</v>
      </c>
      <c r="D1229" s="27" t="s">
        <v>4384</v>
      </c>
      <c r="E1229" s="26" t="s">
        <v>4406</v>
      </c>
      <c r="F1229" s="26" t="s">
        <v>4512</v>
      </c>
      <c r="G1229" s="38" t="s">
        <v>4525</v>
      </c>
      <c r="H1229" s="36">
        <v>100000000</v>
      </c>
      <c r="I1229" s="36">
        <v>100000000</v>
      </c>
      <c r="J1229" s="28" t="s">
        <v>4423</v>
      </c>
      <c r="K1229" s="28" t="s">
        <v>48</v>
      </c>
      <c r="L1229" s="27" t="s">
        <v>3716</v>
      </c>
      <c r="M1229" s="27" t="s">
        <v>3717</v>
      </c>
      <c r="N1229" s="27" t="s">
        <v>3718</v>
      </c>
      <c r="O1229" s="27" t="s">
        <v>3719</v>
      </c>
      <c r="P1229" s="28" t="s">
        <v>3702</v>
      </c>
      <c r="Q1229" s="28" t="s">
        <v>3720</v>
      </c>
      <c r="R1229" s="28" t="s">
        <v>3721</v>
      </c>
      <c r="S1229" s="28" t="s">
        <v>3722</v>
      </c>
      <c r="T1229" s="28" t="s">
        <v>3720</v>
      </c>
      <c r="U1229" s="29" t="s">
        <v>3752</v>
      </c>
      <c r="V1229" s="29" t="s">
        <v>48</v>
      </c>
      <c r="W1229" s="28" t="s">
        <v>48</v>
      </c>
      <c r="X1229" s="30"/>
      <c r="Y1229" s="28"/>
      <c r="Z1229" s="28"/>
      <c r="AA1229" s="31">
        <f t="shared" si="23"/>
        <v>0</v>
      </c>
      <c r="AB1229" s="29"/>
      <c r="AC1229" s="29"/>
      <c r="AD1229" s="29" t="s">
        <v>3758</v>
      </c>
      <c r="AE1229" s="27" t="s">
        <v>3759</v>
      </c>
      <c r="AF1229" s="28" t="s">
        <v>54</v>
      </c>
      <c r="AG1229" s="27" t="s">
        <v>453</v>
      </c>
    </row>
    <row r="1230" spans="1:33" s="32" customFormat="1" ht="51" x14ac:dyDescent="0.25">
      <c r="A1230" s="25" t="s">
        <v>3565</v>
      </c>
      <c r="B1230" s="26">
        <v>39121000</v>
      </c>
      <c r="C1230" s="27" t="s">
        <v>3760</v>
      </c>
      <c r="D1230" s="27" t="s">
        <v>4383</v>
      </c>
      <c r="E1230" s="26" t="s">
        <v>4406</v>
      </c>
      <c r="F1230" s="26" t="s">
        <v>4512</v>
      </c>
      <c r="G1230" s="38" t="s">
        <v>4525</v>
      </c>
      <c r="H1230" s="36">
        <v>50000000</v>
      </c>
      <c r="I1230" s="36">
        <v>50000000</v>
      </c>
      <c r="J1230" s="28" t="s">
        <v>4423</v>
      </c>
      <c r="K1230" s="28" t="s">
        <v>48</v>
      </c>
      <c r="L1230" s="27" t="s">
        <v>3761</v>
      </c>
      <c r="M1230" s="27" t="s">
        <v>50</v>
      </c>
      <c r="N1230" s="27" t="s">
        <v>3762</v>
      </c>
      <c r="O1230" s="27" t="s">
        <v>3763</v>
      </c>
      <c r="P1230" s="28" t="s">
        <v>3605</v>
      </c>
      <c r="Q1230" s="28" t="s">
        <v>3764</v>
      </c>
      <c r="R1230" s="28" t="s">
        <v>3765</v>
      </c>
      <c r="S1230" s="28" t="s">
        <v>3766</v>
      </c>
      <c r="T1230" s="28" t="s">
        <v>3767</v>
      </c>
      <c r="U1230" s="29" t="s">
        <v>3768</v>
      </c>
      <c r="V1230" s="29"/>
      <c r="W1230" s="28"/>
      <c r="X1230" s="30"/>
      <c r="Y1230" s="28"/>
      <c r="Z1230" s="28"/>
      <c r="AA1230" s="31" t="str">
        <f t="shared" si="23"/>
        <v/>
      </c>
      <c r="AB1230" s="29"/>
      <c r="AC1230" s="29"/>
      <c r="AD1230" s="29"/>
      <c r="AE1230" s="27" t="s">
        <v>3761</v>
      </c>
      <c r="AF1230" s="28" t="s">
        <v>54</v>
      </c>
      <c r="AG1230" s="27" t="s">
        <v>453</v>
      </c>
    </row>
    <row r="1231" spans="1:33" s="32" customFormat="1" ht="63.75" x14ac:dyDescent="0.25">
      <c r="A1231" s="25" t="s">
        <v>3565</v>
      </c>
      <c r="B1231" s="26">
        <v>72101517</v>
      </c>
      <c r="C1231" s="27" t="s">
        <v>3769</v>
      </c>
      <c r="D1231" s="27" t="s">
        <v>4383</v>
      </c>
      <c r="E1231" s="26" t="s">
        <v>4406</v>
      </c>
      <c r="F1231" s="26" t="s">
        <v>4447</v>
      </c>
      <c r="G1231" s="38" t="s">
        <v>4525</v>
      </c>
      <c r="H1231" s="36">
        <v>20000000</v>
      </c>
      <c r="I1231" s="36">
        <v>20000000</v>
      </c>
      <c r="J1231" s="28" t="s">
        <v>4423</v>
      </c>
      <c r="K1231" s="28" t="s">
        <v>48</v>
      </c>
      <c r="L1231" s="27" t="s">
        <v>3761</v>
      </c>
      <c r="M1231" s="27" t="s">
        <v>50</v>
      </c>
      <c r="N1231" s="27" t="s">
        <v>3762</v>
      </c>
      <c r="O1231" s="27" t="s">
        <v>3763</v>
      </c>
      <c r="P1231" s="28" t="s">
        <v>3605</v>
      </c>
      <c r="Q1231" s="28" t="s">
        <v>3764</v>
      </c>
      <c r="R1231" s="28" t="s">
        <v>3765</v>
      </c>
      <c r="S1231" s="28" t="s">
        <v>3766</v>
      </c>
      <c r="T1231" s="28" t="s">
        <v>3767</v>
      </c>
      <c r="U1231" s="29" t="s">
        <v>3768</v>
      </c>
      <c r="V1231" s="29"/>
      <c r="W1231" s="28"/>
      <c r="X1231" s="30"/>
      <c r="Y1231" s="28"/>
      <c r="Z1231" s="28"/>
      <c r="AA1231" s="31" t="str">
        <f t="shared" si="23"/>
        <v/>
      </c>
      <c r="AB1231" s="29"/>
      <c r="AC1231" s="29"/>
      <c r="AD1231" s="29"/>
      <c r="AE1231" s="27" t="s">
        <v>3761</v>
      </c>
      <c r="AF1231" s="28" t="s">
        <v>54</v>
      </c>
      <c r="AG1231" s="27" t="s">
        <v>453</v>
      </c>
    </row>
    <row r="1232" spans="1:33" s="32" customFormat="1" ht="51" x14ac:dyDescent="0.25">
      <c r="A1232" s="25" t="s">
        <v>3565</v>
      </c>
      <c r="B1232" s="26">
        <v>72101511</v>
      </c>
      <c r="C1232" s="27" t="s">
        <v>3770</v>
      </c>
      <c r="D1232" s="27" t="s">
        <v>4383</v>
      </c>
      <c r="E1232" s="26" t="s">
        <v>4399</v>
      </c>
      <c r="F1232" s="26" t="s">
        <v>4447</v>
      </c>
      <c r="G1232" s="38" t="s">
        <v>4525</v>
      </c>
      <c r="H1232" s="36">
        <v>30000000</v>
      </c>
      <c r="I1232" s="36">
        <v>30000000</v>
      </c>
      <c r="J1232" s="28" t="s">
        <v>4423</v>
      </c>
      <c r="K1232" s="28" t="s">
        <v>48</v>
      </c>
      <c r="L1232" s="27" t="s">
        <v>3771</v>
      </c>
      <c r="M1232" s="27" t="s">
        <v>50</v>
      </c>
      <c r="N1232" s="27">
        <v>3835128</v>
      </c>
      <c r="O1232" s="27" t="s">
        <v>3772</v>
      </c>
      <c r="P1232" s="28" t="s">
        <v>3605</v>
      </c>
      <c r="Q1232" s="28" t="s">
        <v>3764</v>
      </c>
      <c r="R1232" s="28" t="s">
        <v>3765</v>
      </c>
      <c r="S1232" s="28" t="s">
        <v>3766</v>
      </c>
      <c r="T1232" s="28" t="s">
        <v>3767</v>
      </c>
      <c r="U1232" s="29" t="s">
        <v>3768</v>
      </c>
      <c r="V1232" s="29"/>
      <c r="W1232" s="28"/>
      <c r="X1232" s="30"/>
      <c r="Y1232" s="28"/>
      <c r="Z1232" s="28"/>
      <c r="AA1232" s="31" t="str">
        <f t="shared" si="23"/>
        <v/>
      </c>
      <c r="AB1232" s="29"/>
      <c r="AC1232" s="29"/>
      <c r="AD1232" s="29"/>
      <c r="AE1232" s="27" t="s">
        <v>3773</v>
      </c>
      <c r="AF1232" s="28" t="s">
        <v>54</v>
      </c>
      <c r="AG1232" s="27" t="s">
        <v>453</v>
      </c>
    </row>
    <row r="1233" spans="1:33" s="32" customFormat="1" ht="63.75" x14ac:dyDescent="0.25">
      <c r="A1233" s="25" t="s">
        <v>3565</v>
      </c>
      <c r="B1233" s="26">
        <v>83111603</v>
      </c>
      <c r="C1233" s="27" t="s">
        <v>3774</v>
      </c>
      <c r="D1233" s="27" t="s">
        <v>4383</v>
      </c>
      <c r="E1233" s="26" t="s">
        <v>4400</v>
      </c>
      <c r="F1233" s="35" t="s">
        <v>4522</v>
      </c>
      <c r="G1233" s="38" t="s">
        <v>4525</v>
      </c>
      <c r="H1233" s="36">
        <v>7155167</v>
      </c>
      <c r="I1233" s="36">
        <v>7155167</v>
      </c>
      <c r="J1233" s="28" t="s">
        <v>4423</v>
      </c>
      <c r="K1233" s="28" t="s">
        <v>48</v>
      </c>
      <c r="L1233" s="27" t="s">
        <v>1471</v>
      </c>
      <c r="M1233" s="27" t="s">
        <v>50</v>
      </c>
      <c r="N1233" s="27">
        <v>3839016</v>
      </c>
      <c r="O1233" s="27" t="s">
        <v>1445</v>
      </c>
      <c r="P1233" s="28" t="s">
        <v>3605</v>
      </c>
      <c r="Q1233" s="28" t="s">
        <v>3764</v>
      </c>
      <c r="R1233" s="28" t="s">
        <v>3765</v>
      </c>
      <c r="S1233" s="28" t="s">
        <v>3766</v>
      </c>
      <c r="T1233" s="28" t="s">
        <v>3767</v>
      </c>
      <c r="U1233" s="29" t="s">
        <v>3775</v>
      </c>
      <c r="V1233" s="29"/>
      <c r="W1233" s="28"/>
      <c r="X1233" s="30"/>
      <c r="Y1233" s="28"/>
      <c r="Z1233" s="28"/>
      <c r="AA1233" s="31" t="str">
        <f t="shared" si="23"/>
        <v/>
      </c>
      <c r="AB1233" s="29"/>
      <c r="AC1233" s="29"/>
      <c r="AD1233" s="29"/>
      <c r="AE1233" s="27" t="s">
        <v>1471</v>
      </c>
      <c r="AF1233" s="28" t="s">
        <v>54</v>
      </c>
      <c r="AG1233" s="27" t="s">
        <v>453</v>
      </c>
    </row>
    <row r="1234" spans="1:33" s="32" customFormat="1" ht="76.5" x14ac:dyDescent="0.25">
      <c r="A1234" s="25" t="s">
        <v>3565</v>
      </c>
      <c r="B1234" s="26">
        <v>42172002</v>
      </c>
      <c r="C1234" s="27" t="s">
        <v>3776</v>
      </c>
      <c r="D1234" s="27" t="s">
        <v>4383</v>
      </c>
      <c r="E1234" s="26" t="s">
        <v>4406</v>
      </c>
      <c r="F1234" s="26" t="s">
        <v>4512</v>
      </c>
      <c r="G1234" s="38" t="s">
        <v>4525</v>
      </c>
      <c r="H1234" s="36">
        <v>76000000</v>
      </c>
      <c r="I1234" s="36">
        <v>76000000</v>
      </c>
      <c r="J1234" s="28" t="s">
        <v>4423</v>
      </c>
      <c r="K1234" s="28" t="s">
        <v>48</v>
      </c>
      <c r="L1234" s="27" t="s">
        <v>3777</v>
      </c>
      <c r="M1234" s="27" t="s">
        <v>50</v>
      </c>
      <c r="N1234" s="27" t="s">
        <v>3778</v>
      </c>
      <c r="O1234" s="27" t="s">
        <v>3779</v>
      </c>
      <c r="P1234" s="28" t="s">
        <v>3605</v>
      </c>
      <c r="Q1234" s="28" t="s">
        <v>3764</v>
      </c>
      <c r="R1234" s="28" t="s">
        <v>3765</v>
      </c>
      <c r="S1234" s="28" t="s">
        <v>3766</v>
      </c>
      <c r="T1234" s="28" t="s">
        <v>3767</v>
      </c>
      <c r="U1234" s="29" t="s">
        <v>3780</v>
      </c>
      <c r="V1234" s="29"/>
      <c r="W1234" s="28"/>
      <c r="X1234" s="30"/>
      <c r="Y1234" s="28"/>
      <c r="Z1234" s="28"/>
      <c r="AA1234" s="31" t="str">
        <f t="shared" si="23"/>
        <v/>
      </c>
      <c r="AB1234" s="29"/>
      <c r="AC1234" s="29"/>
      <c r="AD1234" s="29"/>
      <c r="AE1234" s="27" t="s">
        <v>3777</v>
      </c>
      <c r="AF1234" s="28" t="s">
        <v>54</v>
      </c>
      <c r="AG1234" s="27" t="s">
        <v>453</v>
      </c>
    </row>
    <row r="1235" spans="1:33" s="32" customFormat="1" ht="51" x14ac:dyDescent="0.25">
      <c r="A1235" s="25" t="s">
        <v>3565</v>
      </c>
      <c r="B1235" s="26">
        <v>51151903</v>
      </c>
      <c r="C1235" s="27" t="s">
        <v>3781</v>
      </c>
      <c r="D1235" s="27" t="s">
        <v>4383</v>
      </c>
      <c r="E1235" s="26" t="s">
        <v>4406</v>
      </c>
      <c r="F1235" s="26" t="s">
        <v>4512</v>
      </c>
      <c r="G1235" s="38" t="s">
        <v>4525</v>
      </c>
      <c r="H1235" s="36">
        <v>76000000</v>
      </c>
      <c r="I1235" s="36">
        <v>76000000</v>
      </c>
      <c r="J1235" s="28" t="s">
        <v>4423</v>
      </c>
      <c r="K1235" s="28" t="s">
        <v>48</v>
      </c>
      <c r="L1235" s="27" t="s">
        <v>3777</v>
      </c>
      <c r="M1235" s="27" t="s">
        <v>50</v>
      </c>
      <c r="N1235" s="27" t="s">
        <v>3778</v>
      </c>
      <c r="O1235" s="27" t="s">
        <v>3779</v>
      </c>
      <c r="P1235" s="28" t="s">
        <v>3605</v>
      </c>
      <c r="Q1235" s="28" t="s">
        <v>3764</v>
      </c>
      <c r="R1235" s="28" t="s">
        <v>3765</v>
      </c>
      <c r="S1235" s="28" t="s">
        <v>3766</v>
      </c>
      <c r="T1235" s="28" t="s">
        <v>3767</v>
      </c>
      <c r="U1235" s="29" t="s">
        <v>3782</v>
      </c>
      <c r="V1235" s="29"/>
      <c r="W1235" s="28"/>
      <c r="X1235" s="30"/>
      <c r="Y1235" s="28"/>
      <c r="Z1235" s="28"/>
      <c r="AA1235" s="31" t="str">
        <f t="shared" si="23"/>
        <v/>
      </c>
      <c r="AB1235" s="29"/>
      <c r="AC1235" s="29"/>
      <c r="AD1235" s="29"/>
      <c r="AE1235" s="27" t="s">
        <v>3777</v>
      </c>
      <c r="AF1235" s="28" t="s">
        <v>54</v>
      </c>
      <c r="AG1235" s="27" t="s">
        <v>453</v>
      </c>
    </row>
    <row r="1236" spans="1:33" s="32" customFormat="1" ht="63.75" x14ac:dyDescent="0.25">
      <c r="A1236" s="25" t="s">
        <v>3565</v>
      </c>
      <c r="B1236" s="26">
        <v>85131712</v>
      </c>
      <c r="C1236" s="27" t="s">
        <v>3783</v>
      </c>
      <c r="D1236" s="27" t="s">
        <v>4383</v>
      </c>
      <c r="E1236" s="26" t="s">
        <v>4406</v>
      </c>
      <c r="F1236" s="26" t="s">
        <v>4524</v>
      </c>
      <c r="G1236" s="38" t="s">
        <v>4525</v>
      </c>
      <c r="H1236" s="36">
        <v>450000000</v>
      </c>
      <c r="I1236" s="36">
        <v>450000000</v>
      </c>
      <c r="J1236" s="27" t="s">
        <v>4424</v>
      </c>
      <c r="K1236" s="27" t="s">
        <v>4427</v>
      </c>
      <c r="L1236" s="27" t="s">
        <v>3777</v>
      </c>
      <c r="M1236" s="27" t="s">
        <v>50</v>
      </c>
      <c r="N1236" s="27" t="s">
        <v>3778</v>
      </c>
      <c r="O1236" s="27" t="s">
        <v>3779</v>
      </c>
      <c r="P1236" s="28" t="s">
        <v>3605</v>
      </c>
      <c r="Q1236" s="28" t="s">
        <v>3764</v>
      </c>
      <c r="R1236" s="28" t="s">
        <v>3765</v>
      </c>
      <c r="S1236" s="28" t="s">
        <v>3766</v>
      </c>
      <c r="T1236" s="28" t="s">
        <v>3767</v>
      </c>
      <c r="U1236" s="29" t="s">
        <v>3784</v>
      </c>
      <c r="V1236" s="29"/>
      <c r="W1236" s="28"/>
      <c r="X1236" s="30"/>
      <c r="Y1236" s="28"/>
      <c r="Z1236" s="28"/>
      <c r="AA1236" s="31" t="str">
        <f t="shared" si="23"/>
        <v/>
      </c>
      <c r="AB1236" s="29"/>
      <c r="AC1236" s="29"/>
      <c r="AD1236" s="29"/>
      <c r="AE1236" s="27" t="s">
        <v>3785</v>
      </c>
      <c r="AF1236" s="28" t="s">
        <v>54</v>
      </c>
      <c r="AG1236" s="27" t="s">
        <v>453</v>
      </c>
    </row>
    <row r="1237" spans="1:33" s="32" customFormat="1" ht="51" x14ac:dyDescent="0.25">
      <c r="A1237" s="25" t="s">
        <v>3565</v>
      </c>
      <c r="B1237" s="26">
        <v>80141607</v>
      </c>
      <c r="C1237" s="27" t="s">
        <v>3786</v>
      </c>
      <c r="D1237" s="27" t="s">
        <v>4383</v>
      </c>
      <c r="E1237" s="26" t="s">
        <v>4400</v>
      </c>
      <c r="F1237" s="26" t="s">
        <v>4524</v>
      </c>
      <c r="G1237" s="38" t="s">
        <v>4525</v>
      </c>
      <c r="H1237" s="36">
        <v>120000000</v>
      </c>
      <c r="I1237" s="36">
        <v>120000000</v>
      </c>
      <c r="J1237" s="28" t="s">
        <v>4423</v>
      </c>
      <c r="K1237" s="28" t="s">
        <v>48</v>
      </c>
      <c r="L1237" s="27" t="s">
        <v>3777</v>
      </c>
      <c r="M1237" s="27" t="s">
        <v>50</v>
      </c>
      <c r="N1237" s="27" t="s">
        <v>3778</v>
      </c>
      <c r="O1237" s="27" t="s">
        <v>3779</v>
      </c>
      <c r="P1237" s="28" t="s">
        <v>3605</v>
      </c>
      <c r="Q1237" s="28" t="s">
        <v>3764</v>
      </c>
      <c r="R1237" s="28" t="s">
        <v>3765</v>
      </c>
      <c r="S1237" s="28" t="s">
        <v>3766</v>
      </c>
      <c r="T1237" s="28" t="s">
        <v>3767</v>
      </c>
      <c r="U1237" s="29" t="s">
        <v>3787</v>
      </c>
      <c r="V1237" s="29"/>
      <c r="W1237" s="28"/>
      <c r="X1237" s="30"/>
      <c r="Y1237" s="28"/>
      <c r="Z1237" s="28"/>
      <c r="AA1237" s="31" t="str">
        <f t="shared" si="23"/>
        <v/>
      </c>
      <c r="AB1237" s="29"/>
      <c r="AC1237" s="29"/>
      <c r="AD1237" s="29"/>
      <c r="AE1237" s="27" t="s">
        <v>3788</v>
      </c>
      <c r="AF1237" s="28" t="s">
        <v>54</v>
      </c>
      <c r="AG1237" s="27" t="s">
        <v>453</v>
      </c>
    </row>
    <row r="1238" spans="1:33" s="32" customFormat="1" ht="76.5" x14ac:dyDescent="0.25">
      <c r="A1238" s="25" t="s">
        <v>3565</v>
      </c>
      <c r="B1238" s="26">
        <v>43191609</v>
      </c>
      <c r="C1238" s="27" t="s">
        <v>3789</v>
      </c>
      <c r="D1238" s="27" t="s">
        <v>4383</v>
      </c>
      <c r="E1238" s="26" t="s">
        <v>4400</v>
      </c>
      <c r="F1238" s="26" t="s">
        <v>4512</v>
      </c>
      <c r="G1238" s="38" t="s">
        <v>4525</v>
      </c>
      <c r="H1238" s="36">
        <v>9397072</v>
      </c>
      <c r="I1238" s="36">
        <v>9397072</v>
      </c>
      <c r="J1238" s="28" t="s">
        <v>4423</v>
      </c>
      <c r="K1238" s="28" t="s">
        <v>48</v>
      </c>
      <c r="L1238" s="27" t="s">
        <v>3777</v>
      </c>
      <c r="M1238" s="27" t="s">
        <v>50</v>
      </c>
      <c r="N1238" s="27" t="s">
        <v>3778</v>
      </c>
      <c r="O1238" s="27" t="s">
        <v>3779</v>
      </c>
      <c r="P1238" s="28" t="s">
        <v>3605</v>
      </c>
      <c r="Q1238" s="28" t="s">
        <v>3764</v>
      </c>
      <c r="R1238" s="28" t="s">
        <v>3765</v>
      </c>
      <c r="S1238" s="28" t="s">
        <v>3766</v>
      </c>
      <c r="T1238" s="28" t="s">
        <v>3767</v>
      </c>
      <c r="U1238" s="29" t="s">
        <v>3790</v>
      </c>
      <c r="V1238" s="29"/>
      <c r="W1238" s="28"/>
      <c r="X1238" s="30"/>
      <c r="Y1238" s="28"/>
      <c r="Z1238" s="28"/>
      <c r="AA1238" s="31" t="str">
        <f t="shared" si="23"/>
        <v/>
      </c>
      <c r="AB1238" s="29"/>
      <c r="AC1238" s="29"/>
      <c r="AD1238" s="29"/>
      <c r="AE1238" s="27" t="s">
        <v>3785</v>
      </c>
      <c r="AF1238" s="28" t="s">
        <v>54</v>
      </c>
      <c r="AG1238" s="27" t="s">
        <v>453</v>
      </c>
    </row>
    <row r="1239" spans="1:33" s="32" customFormat="1" ht="51" x14ac:dyDescent="0.25">
      <c r="A1239" s="25" t="s">
        <v>3565</v>
      </c>
      <c r="B1239" s="26">
        <v>60104104</v>
      </c>
      <c r="C1239" s="27" t="s">
        <v>3791</v>
      </c>
      <c r="D1239" s="27" t="s">
        <v>4383</v>
      </c>
      <c r="E1239" s="26" t="s">
        <v>4406</v>
      </c>
      <c r="F1239" s="26" t="s">
        <v>4512</v>
      </c>
      <c r="G1239" s="38" t="s">
        <v>4525</v>
      </c>
      <c r="H1239" s="36">
        <v>51000000</v>
      </c>
      <c r="I1239" s="36">
        <v>51000000</v>
      </c>
      <c r="J1239" s="28" t="s">
        <v>4423</v>
      </c>
      <c r="K1239" s="28" t="s">
        <v>48</v>
      </c>
      <c r="L1239" s="27" t="s">
        <v>3792</v>
      </c>
      <c r="M1239" s="27" t="s">
        <v>50</v>
      </c>
      <c r="N1239" s="27" t="s">
        <v>3793</v>
      </c>
      <c r="O1239" s="27" t="s">
        <v>3794</v>
      </c>
      <c r="P1239" s="28" t="s">
        <v>3605</v>
      </c>
      <c r="Q1239" s="28" t="s">
        <v>3764</v>
      </c>
      <c r="R1239" s="28" t="s">
        <v>3765</v>
      </c>
      <c r="S1239" s="28" t="s">
        <v>3766</v>
      </c>
      <c r="T1239" s="28" t="s">
        <v>3767</v>
      </c>
      <c r="U1239" s="29" t="s">
        <v>3790</v>
      </c>
      <c r="V1239" s="29"/>
      <c r="W1239" s="28"/>
      <c r="X1239" s="30"/>
      <c r="Y1239" s="28"/>
      <c r="Z1239" s="28"/>
      <c r="AA1239" s="31" t="str">
        <f t="shared" si="23"/>
        <v/>
      </c>
      <c r="AB1239" s="29"/>
      <c r="AC1239" s="29"/>
      <c r="AD1239" s="29"/>
      <c r="AE1239" s="27" t="s">
        <v>3792</v>
      </c>
      <c r="AF1239" s="28" t="s">
        <v>54</v>
      </c>
      <c r="AG1239" s="27" t="s">
        <v>453</v>
      </c>
    </row>
    <row r="1240" spans="1:33" s="32" customFormat="1" ht="51" x14ac:dyDescent="0.25">
      <c r="A1240" s="25" t="s">
        <v>3565</v>
      </c>
      <c r="B1240" s="26">
        <v>45111616</v>
      </c>
      <c r="C1240" s="27" t="s">
        <v>3795</v>
      </c>
      <c r="D1240" s="27" t="s">
        <v>4383</v>
      </c>
      <c r="E1240" s="26" t="s">
        <v>4398</v>
      </c>
      <c r="F1240" s="26" t="s">
        <v>4512</v>
      </c>
      <c r="G1240" s="38" t="s">
        <v>4525</v>
      </c>
      <c r="H1240" s="36">
        <v>26000000</v>
      </c>
      <c r="I1240" s="36">
        <v>26000000</v>
      </c>
      <c r="J1240" s="28" t="s">
        <v>4423</v>
      </c>
      <c r="K1240" s="28" t="s">
        <v>48</v>
      </c>
      <c r="L1240" s="27" t="s">
        <v>3796</v>
      </c>
      <c r="M1240" s="27" t="s">
        <v>50</v>
      </c>
      <c r="N1240" s="27">
        <v>3839345</v>
      </c>
      <c r="O1240" s="27" t="s">
        <v>4314</v>
      </c>
      <c r="P1240" s="28" t="s">
        <v>3605</v>
      </c>
      <c r="Q1240" s="28" t="s">
        <v>3764</v>
      </c>
      <c r="R1240" s="28" t="s">
        <v>3765</v>
      </c>
      <c r="S1240" s="28" t="s">
        <v>3766</v>
      </c>
      <c r="T1240" s="28" t="s">
        <v>3767</v>
      </c>
      <c r="U1240" s="29" t="s">
        <v>3790</v>
      </c>
      <c r="V1240" s="29"/>
      <c r="W1240" s="28"/>
      <c r="X1240" s="30"/>
      <c r="Y1240" s="28"/>
      <c r="Z1240" s="28"/>
      <c r="AA1240" s="31" t="str">
        <f t="shared" si="23"/>
        <v/>
      </c>
      <c r="AB1240" s="29"/>
      <c r="AC1240" s="29"/>
      <c r="AD1240" s="29"/>
      <c r="AE1240" s="27" t="s">
        <v>3797</v>
      </c>
      <c r="AF1240" s="28" t="s">
        <v>54</v>
      </c>
      <c r="AG1240" s="27" t="s">
        <v>453</v>
      </c>
    </row>
    <row r="1241" spans="1:33" s="32" customFormat="1" ht="63.75" x14ac:dyDescent="0.25">
      <c r="A1241" s="25" t="s">
        <v>3565</v>
      </c>
      <c r="B1241" s="26">
        <v>83112206</v>
      </c>
      <c r="C1241" s="27" t="s">
        <v>3798</v>
      </c>
      <c r="D1241" s="27" t="s">
        <v>4391</v>
      </c>
      <c r="E1241" s="26" t="s">
        <v>4411</v>
      </c>
      <c r="F1241" s="26" t="s">
        <v>4524</v>
      </c>
      <c r="G1241" s="38" t="s">
        <v>4525</v>
      </c>
      <c r="H1241" s="36">
        <v>870339225</v>
      </c>
      <c r="I1241" s="36">
        <v>418000000</v>
      </c>
      <c r="J1241" s="27" t="s">
        <v>4424</v>
      </c>
      <c r="K1241" s="27" t="s">
        <v>4427</v>
      </c>
      <c r="L1241" s="27" t="s">
        <v>3777</v>
      </c>
      <c r="M1241" s="27" t="s">
        <v>50</v>
      </c>
      <c r="N1241" s="27" t="s">
        <v>3778</v>
      </c>
      <c r="O1241" s="27" t="s">
        <v>3779</v>
      </c>
      <c r="P1241" s="28" t="s">
        <v>3605</v>
      </c>
      <c r="Q1241" s="28" t="s">
        <v>3764</v>
      </c>
      <c r="R1241" s="28" t="s">
        <v>3765</v>
      </c>
      <c r="S1241" s="28" t="s">
        <v>3766</v>
      </c>
      <c r="T1241" s="28" t="s">
        <v>3767</v>
      </c>
      <c r="U1241" s="29" t="s">
        <v>3768</v>
      </c>
      <c r="V1241" s="29">
        <v>7750</v>
      </c>
      <c r="W1241" s="28">
        <v>19223</v>
      </c>
      <c r="X1241" s="30">
        <v>43032</v>
      </c>
      <c r="Y1241" s="28">
        <v>2017060177503</v>
      </c>
      <c r="Z1241" s="28">
        <v>4600007989</v>
      </c>
      <c r="AA1241" s="31">
        <f t="shared" si="23"/>
        <v>1</v>
      </c>
      <c r="AB1241" s="29" t="s">
        <v>3799</v>
      </c>
      <c r="AC1241" s="29" t="s">
        <v>1546</v>
      </c>
      <c r="AD1241" s="29" t="s">
        <v>3800</v>
      </c>
      <c r="AE1241" s="27" t="s">
        <v>3801</v>
      </c>
      <c r="AF1241" s="28" t="s">
        <v>908</v>
      </c>
      <c r="AG1241" s="27" t="s">
        <v>453</v>
      </c>
    </row>
    <row r="1242" spans="1:33" s="32" customFormat="1" ht="89.25" x14ac:dyDescent="0.25">
      <c r="A1242" s="25" t="s">
        <v>3565</v>
      </c>
      <c r="B1242" s="26">
        <v>42172002</v>
      </c>
      <c r="C1242" s="27" t="s">
        <v>3802</v>
      </c>
      <c r="D1242" s="27" t="s">
        <v>4388</v>
      </c>
      <c r="E1242" s="26" t="s">
        <v>4400</v>
      </c>
      <c r="F1242" s="26" t="s">
        <v>4524</v>
      </c>
      <c r="G1242" s="38" t="s">
        <v>4525</v>
      </c>
      <c r="H1242" s="36">
        <v>329000000</v>
      </c>
      <c r="I1242" s="36">
        <v>90000000</v>
      </c>
      <c r="J1242" s="27" t="s">
        <v>4424</v>
      </c>
      <c r="K1242" s="27" t="s">
        <v>4427</v>
      </c>
      <c r="L1242" s="27" t="s">
        <v>3777</v>
      </c>
      <c r="M1242" s="27" t="s">
        <v>50</v>
      </c>
      <c r="N1242" s="27" t="s">
        <v>3778</v>
      </c>
      <c r="O1242" s="27" t="s">
        <v>3779</v>
      </c>
      <c r="P1242" s="28" t="s">
        <v>3605</v>
      </c>
      <c r="Q1242" s="28" t="s">
        <v>3764</v>
      </c>
      <c r="R1242" s="28" t="s">
        <v>3765</v>
      </c>
      <c r="S1242" s="28" t="s">
        <v>3766</v>
      </c>
      <c r="T1242" s="28" t="s">
        <v>3767</v>
      </c>
      <c r="U1242" s="29" t="s">
        <v>3780</v>
      </c>
      <c r="V1242" s="29"/>
      <c r="W1242" s="28"/>
      <c r="X1242" s="30"/>
      <c r="Y1242" s="28"/>
      <c r="Z1242" s="28"/>
      <c r="AA1242" s="31" t="str">
        <f t="shared" si="23"/>
        <v/>
      </c>
      <c r="AB1242" s="29"/>
      <c r="AC1242" s="29"/>
      <c r="AD1242" s="29"/>
      <c r="AE1242" s="27" t="s">
        <v>3777</v>
      </c>
      <c r="AF1242" s="28" t="s">
        <v>908</v>
      </c>
      <c r="AG1242" s="27" t="s">
        <v>453</v>
      </c>
    </row>
    <row r="1243" spans="1:33" s="32" customFormat="1" ht="63.75" x14ac:dyDescent="0.25">
      <c r="A1243" s="25" t="s">
        <v>3565</v>
      </c>
      <c r="B1243" s="26">
        <v>80111504</v>
      </c>
      <c r="C1243" s="27" t="s">
        <v>3803</v>
      </c>
      <c r="D1243" s="27" t="s">
        <v>4389</v>
      </c>
      <c r="E1243" s="26" t="s">
        <v>4397</v>
      </c>
      <c r="F1243" s="35" t="s">
        <v>4522</v>
      </c>
      <c r="G1243" s="38" t="s">
        <v>4525</v>
      </c>
      <c r="H1243" s="36">
        <v>12000000</v>
      </c>
      <c r="I1243" s="36">
        <v>12000000</v>
      </c>
      <c r="J1243" s="28" t="s">
        <v>4423</v>
      </c>
      <c r="K1243" s="28" t="s">
        <v>48</v>
      </c>
      <c r="L1243" s="27" t="s">
        <v>3777</v>
      </c>
      <c r="M1243" s="27" t="s">
        <v>50</v>
      </c>
      <c r="N1243" s="27" t="s">
        <v>3778</v>
      </c>
      <c r="O1243" s="27" t="s">
        <v>3779</v>
      </c>
      <c r="P1243" s="28" t="s">
        <v>3605</v>
      </c>
      <c r="Q1243" s="28" t="s">
        <v>3764</v>
      </c>
      <c r="R1243" s="28" t="s">
        <v>3765</v>
      </c>
      <c r="S1243" s="28" t="s">
        <v>3766</v>
      </c>
      <c r="T1243" s="28" t="s">
        <v>3767</v>
      </c>
      <c r="U1243" s="29" t="s">
        <v>3784</v>
      </c>
      <c r="V1243" s="29"/>
      <c r="W1243" s="28"/>
      <c r="X1243" s="30"/>
      <c r="Y1243" s="28"/>
      <c r="Z1243" s="28"/>
      <c r="AA1243" s="31" t="str">
        <f t="shared" si="23"/>
        <v/>
      </c>
      <c r="AB1243" s="29"/>
      <c r="AC1243" s="29"/>
      <c r="AD1243" s="29"/>
      <c r="AE1243" s="27" t="s">
        <v>3804</v>
      </c>
      <c r="AF1243" s="28" t="s">
        <v>54</v>
      </c>
      <c r="AG1243" s="27" t="s">
        <v>453</v>
      </c>
    </row>
    <row r="1244" spans="1:33" s="32" customFormat="1" ht="89.25" x14ac:dyDescent="0.25">
      <c r="A1244" s="25" t="s">
        <v>3565</v>
      </c>
      <c r="B1244" s="26" t="s">
        <v>4331</v>
      </c>
      <c r="C1244" s="27" t="s">
        <v>3805</v>
      </c>
      <c r="D1244" s="27" t="s">
        <v>4383</v>
      </c>
      <c r="E1244" s="26" t="s">
        <v>4403</v>
      </c>
      <c r="F1244" s="35" t="s">
        <v>4522</v>
      </c>
      <c r="G1244" s="38" t="s">
        <v>4525</v>
      </c>
      <c r="H1244" s="36">
        <v>11444820146</v>
      </c>
      <c r="I1244" s="36">
        <v>2970719000</v>
      </c>
      <c r="J1244" s="28" t="s">
        <v>4424</v>
      </c>
      <c r="K1244" s="28" t="s">
        <v>4425</v>
      </c>
      <c r="L1244" s="27" t="s">
        <v>3716</v>
      </c>
      <c r="M1244" s="27" t="s">
        <v>3717</v>
      </c>
      <c r="N1244" s="27" t="s">
        <v>3718</v>
      </c>
      <c r="O1244" s="27" t="s">
        <v>3719</v>
      </c>
      <c r="P1244" s="28" t="s">
        <v>3702</v>
      </c>
      <c r="Q1244" s="28" t="s">
        <v>3764</v>
      </c>
      <c r="R1244" s="28" t="s">
        <v>3765</v>
      </c>
      <c r="S1244" s="28" t="s">
        <v>3766</v>
      </c>
      <c r="T1244" s="28" t="s">
        <v>3767</v>
      </c>
      <c r="U1244" s="29" t="s">
        <v>3784</v>
      </c>
      <c r="V1244" s="29"/>
      <c r="W1244" s="28"/>
      <c r="X1244" s="30"/>
      <c r="Y1244" s="28">
        <v>4600007919</v>
      </c>
      <c r="Z1244" s="28"/>
      <c r="AA1244" s="31" t="str">
        <f t="shared" si="23"/>
        <v>Información incompleta</v>
      </c>
      <c r="AB1244" s="29" t="s">
        <v>3806</v>
      </c>
      <c r="AC1244" s="29" t="s">
        <v>425</v>
      </c>
      <c r="AD1244" s="29"/>
      <c r="AE1244" s="27" t="s">
        <v>3807</v>
      </c>
      <c r="AF1244" s="28" t="s">
        <v>54</v>
      </c>
      <c r="AG1244" s="27" t="s">
        <v>453</v>
      </c>
    </row>
    <row r="1245" spans="1:33" s="32" customFormat="1" ht="38.25" x14ac:dyDescent="0.25">
      <c r="A1245" s="25" t="s">
        <v>3565</v>
      </c>
      <c r="B1245" s="26">
        <v>85111614</v>
      </c>
      <c r="C1245" s="27" t="s">
        <v>3808</v>
      </c>
      <c r="D1245" s="27" t="s">
        <v>4388</v>
      </c>
      <c r="E1245" s="26" t="s">
        <v>4403</v>
      </c>
      <c r="F1245" s="28" t="s">
        <v>4504</v>
      </c>
      <c r="G1245" s="39" t="s">
        <v>4529</v>
      </c>
      <c r="H1245" s="36">
        <v>473500000</v>
      </c>
      <c r="I1245" s="36">
        <v>473500000</v>
      </c>
      <c r="J1245" s="28" t="s">
        <v>4423</v>
      </c>
      <c r="K1245" s="28" t="s">
        <v>48</v>
      </c>
      <c r="L1245" s="27" t="s">
        <v>3809</v>
      </c>
      <c r="M1245" s="27" t="s">
        <v>3810</v>
      </c>
      <c r="N1245" s="27" t="s">
        <v>3811</v>
      </c>
      <c r="O1245" s="27" t="s">
        <v>3812</v>
      </c>
      <c r="P1245" s="28" t="s">
        <v>3605</v>
      </c>
      <c r="Q1245" s="28" t="s">
        <v>3813</v>
      </c>
      <c r="R1245" s="28" t="s">
        <v>3814</v>
      </c>
      <c r="S1245" s="28" t="s">
        <v>3815</v>
      </c>
      <c r="T1245" s="28" t="s">
        <v>3816</v>
      </c>
      <c r="U1245" s="29" t="s">
        <v>3817</v>
      </c>
      <c r="V1245" s="29"/>
      <c r="W1245" s="28"/>
      <c r="X1245" s="30"/>
      <c r="Y1245" s="28"/>
      <c r="Z1245" s="28"/>
      <c r="AA1245" s="31" t="str">
        <f t="shared" si="23"/>
        <v/>
      </c>
      <c r="AB1245" s="29"/>
      <c r="AC1245" s="29"/>
      <c r="AD1245" s="29"/>
      <c r="AE1245" s="27"/>
      <c r="AF1245" s="28" t="s">
        <v>54</v>
      </c>
      <c r="AG1245" s="27" t="s">
        <v>453</v>
      </c>
    </row>
    <row r="1246" spans="1:33" s="32" customFormat="1" ht="76.5" x14ac:dyDescent="0.25">
      <c r="A1246" s="25" t="s">
        <v>3565</v>
      </c>
      <c r="B1246" s="26">
        <v>85111602</v>
      </c>
      <c r="C1246" s="27" t="s">
        <v>3818</v>
      </c>
      <c r="D1246" s="27" t="s">
        <v>4384</v>
      </c>
      <c r="E1246" s="26" t="s">
        <v>4400</v>
      </c>
      <c r="F1246" s="26" t="s">
        <v>4524</v>
      </c>
      <c r="G1246" s="39" t="s">
        <v>4529</v>
      </c>
      <c r="H1246" s="36">
        <v>473500000</v>
      </c>
      <c r="I1246" s="36">
        <v>473500000</v>
      </c>
      <c r="J1246" s="28" t="s">
        <v>4423</v>
      </c>
      <c r="K1246" s="28" t="s">
        <v>48</v>
      </c>
      <c r="L1246" s="27" t="s">
        <v>3819</v>
      </c>
      <c r="M1246" s="27" t="s">
        <v>3810</v>
      </c>
      <c r="N1246" s="27" t="s">
        <v>3820</v>
      </c>
      <c r="O1246" s="27" t="s">
        <v>3821</v>
      </c>
      <c r="P1246" s="28" t="s">
        <v>3605</v>
      </c>
      <c r="Q1246" s="28" t="s">
        <v>3822</v>
      </c>
      <c r="R1246" s="28" t="s">
        <v>3823</v>
      </c>
      <c r="S1246" s="28" t="s">
        <v>3815</v>
      </c>
      <c r="T1246" s="28" t="s">
        <v>3824</v>
      </c>
      <c r="U1246" s="29" t="s">
        <v>3825</v>
      </c>
      <c r="V1246" s="29"/>
      <c r="W1246" s="28"/>
      <c r="X1246" s="30"/>
      <c r="Y1246" s="28"/>
      <c r="Z1246" s="28"/>
      <c r="AA1246" s="31" t="str">
        <f t="shared" si="23"/>
        <v/>
      </c>
      <c r="AB1246" s="29"/>
      <c r="AC1246" s="29"/>
      <c r="AD1246" s="29"/>
      <c r="AE1246" s="27"/>
      <c r="AF1246" s="28" t="s">
        <v>54</v>
      </c>
      <c r="AG1246" s="27" t="s">
        <v>453</v>
      </c>
    </row>
    <row r="1247" spans="1:33" s="32" customFormat="1" ht="89.25" x14ac:dyDescent="0.25">
      <c r="A1247" s="25" t="s">
        <v>3565</v>
      </c>
      <c r="B1247" s="26">
        <v>93131704</v>
      </c>
      <c r="C1247" s="27" t="s">
        <v>3826</v>
      </c>
      <c r="D1247" s="27" t="s">
        <v>4389</v>
      </c>
      <c r="E1247" s="26" t="s">
        <v>4400</v>
      </c>
      <c r="F1247" s="35" t="s">
        <v>4522</v>
      </c>
      <c r="G1247" s="39" t="s">
        <v>4529</v>
      </c>
      <c r="H1247" s="36">
        <v>300000000</v>
      </c>
      <c r="I1247" s="36">
        <v>300000000</v>
      </c>
      <c r="J1247" s="28" t="s">
        <v>4423</v>
      </c>
      <c r="K1247" s="28" t="s">
        <v>48</v>
      </c>
      <c r="L1247" s="27" t="s">
        <v>3827</v>
      </c>
      <c r="M1247" s="27" t="s">
        <v>3810</v>
      </c>
      <c r="N1247" s="27" t="s">
        <v>3828</v>
      </c>
      <c r="O1247" s="27" t="s">
        <v>3829</v>
      </c>
      <c r="P1247" s="28" t="s">
        <v>3605</v>
      </c>
      <c r="Q1247" s="28" t="s">
        <v>3830</v>
      </c>
      <c r="R1247" s="28" t="s">
        <v>3831</v>
      </c>
      <c r="S1247" s="28" t="s">
        <v>3832</v>
      </c>
      <c r="T1247" s="28" t="s">
        <v>3833</v>
      </c>
      <c r="U1247" s="29" t="s">
        <v>3834</v>
      </c>
      <c r="V1247" s="29"/>
      <c r="W1247" s="28"/>
      <c r="X1247" s="30"/>
      <c r="Y1247" s="28"/>
      <c r="Z1247" s="28"/>
      <c r="AA1247" s="31" t="str">
        <f t="shared" si="23"/>
        <v/>
      </c>
      <c r="AB1247" s="29"/>
      <c r="AC1247" s="29"/>
      <c r="AD1247" s="29"/>
      <c r="AE1247" s="27"/>
      <c r="AF1247" s="28" t="s">
        <v>54</v>
      </c>
      <c r="AG1247" s="27" t="s">
        <v>453</v>
      </c>
    </row>
    <row r="1248" spans="1:33" s="32" customFormat="1" ht="51" x14ac:dyDescent="0.25">
      <c r="A1248" s="25" t="s">
        <v>3565</v>
      </c>
      <c r="B1248" s="26">
        <v>851011705</v>
      </c>
      <c r="C1248" s="27" t="s">
        <v>3835</v>
      </c>
      <c r="D1248" s="27" t="s">
        <v>4389</v>
      </c>
      <c r="E1248" s="26" t="s">
        <v>4402</v>
      </c>
      <c r="F1248" s="35" t="s">
        <v>4522</v>
      </c>
      <c r="G1248" s="39" t="s">
        <v>4529</v>
      </c>
      <c r="H1248" s="36">
        <v>250000000</v>
      </c>
      <c r="I1248" s="36">
        <v>250000000</v>
      </c>
      <c r="J1248" s="28" t="s">
        <v>4423</v>
      </c>
      <c r="K1248" s="28" t="s">
        <v>48</v>
      </c>
      <c r="L1248" s="27" t="s">
        <v>3827</v>
      </c>
      <c r="M1248" s="27" t="s">
        <v>3810</v>
      </c>
      <c r="N1248" s="27" t="s">
        <v>3828</v>
      </c>
      <c r="O1248" s="27" t="s">
        <v>3829</v>
      </c>
      <c r="P1248" s="28" t="s">
        <v>3605</v>
      </c>
      <c r="Q1248" s="28" t="s">
        <v>3830</v>
      </c>
      <c r="R1248" s="28" t="s">
        <v>3831</v>
      </c>
      <c r="S1248" s="28" t="s">
        <v>3832</v>
      </c>
      <c r="T1248" s="28" t="s">
        <v>3833</v>
      </c>
      <c r="U1248" s="29" t="s">
        <v>3834</v>
      </c>
      <c r="V1248" s="29"/>
      <c r="W1248" s="28"/>
      <c r="X1248" s="30"/>
      <c r="Y1248" s="28"/>
      <c r="Z1248" s="28"/>
      <c r="AA1248" s="31" t="str">
        <f t="shared" ref="AA1248:AA1311" si="24">+IF(AND(W1248="",X1248="",Y1248="",Z1248=""),"",IF(AND(W1248&lt;&gt;"",X1248="",Y1248="",Z1248=""),0%,IF(AND(W1248&lt;&gt;"",X1248&lt;&gt;"",Y1248="",Z1248=""),33%,IF(AND(W1248&lt;&gt;"",X1248&lt;&gt;"",Y1248&lt;&gt;"",Z1248=""),66%,IF(AND(W1248&lt;&gt;"",X1248&lt;&gt;"",Y1248&lt;&gt;"",Z1248&lt;&gt;""),100%,"Información incompleta")))))</f>
        <v/>
      </c>
      <c r="AB1248" s="29"/>
      <c r="AC1248" s="29"/>
      <c r="AD1248" s="29"/>
      <c r="AE1248" s="27"/>
      <c r="AF1248" s="28" t="s">
        <v>54</v>
      </c>
      <c r="AG1248" s="27" t="s">
        <v>453</v>
      </c>
    </row>
    <row r="1249" spans="1:33" s="32" customFormat="1" ht="51" x14ac:dyDescent="0.25">
      <c r="A1249" s="25" t="s">
        <v>3565</v>
      </c>
      <c r="B1249" s="26">
        <v>47131805</v>
      </c>
      <c r="C1249" s="27" t="s">
        <v>3836</v>
      </c>
      <c r="D1249" s="27" t="s">
        <v>4390</v>
      </c>
      <c r="E1249" s="26" t="s">
        <v>4397</v>
      </c>
      <c r="F1249" s="26" t="s">
        <v>4512</v>
      </c>
      <c r="G1249" s="39" t="s">
        <v>4529</v>
      </c>
      <c r="H1249" s="36">
        <v>120000000</v>
      </c>
      <c r="I1249" s="36">
        <v>120000000</v>
      </c>
      <c r="J1249" s="28" t="s">
        <v>4423</v>
      </c>
      <c r="K1249" s="28" t="s">
        <v>48</v>
      </c>
      <c r="L1249" s="27" t="s">
        <v>3837</v>
      </c>
      <c r="M1249" s="27" t="s">
        <v>3810</v>
      </c>
      <c r="N1249" s="27" t="s">
        <v>3838</v>
      </c>
      <c r="O1249" s="27" t="s">
        <v>3839</v>
      </c>
      <c r="P1249" s="28" t="s">
        <v>3605</v>
      </c>
      <c r="Q1249" s="28" t="s">
        <v>3840</v>
      </c>
      <c r="R1249" s="28" t="s">
        <v>3841</v>
      </c>
      <c r="S1249" s="28" t="s">
        <v>3842</v>
      </c>
      <c r="T1249" s="28" t="s">
        <v>3843</v>
      </c>
      <c r="U1249" s="29" t="s">
        <v>3844</v>
      </c>
      <c r="V1249" s="29"/>
      <c r="W1249" s="28"/>
      <c r="X1249" s="30"/>
      <c r="Y1249" s="28"/>
      <c r="Z1249" s="28"/>
      <c r="AA1249" s="31" t="str">
        <f t="shared" si="24"/>
        <v/>
      </c>
      <c r="AB1249" s="29"/>
      <c r="AC1249" s="29"/>
      <c r="AD1249" s="29"/>
      <c r="AE1249" s="27"/>
      <c r="AF1249" s="28" t="s">
        <v>54</v>
      </c>
      <c r="AG1249" s="27" t="s">
        <v>453</v>
      </c>
    </row>
    <row r="1250" spans="1:33" s="32" customFormat="1" ht="51" x14ac:dyDescent="0.25">
      <c r="A1250" s="25" t="s">
        <v>3565</v>
      </c>
      <c r="B1250" s="26">
        <v>81000000</v>
      </c>
      <c r="C1250" s="27" t="s">
        <v>3845</v>
      </c>
      <c r="D1250" s="27" t="s">
        <v>4384</v>
      </c>
      <c r="E1250" s="26" t="s">
        <v>4403</v>
      </c>
      <c r="F1250" s="28" t="s">
        <v>4504</v>
      </c>
      <c r="G1250" s="39" t="s">
        <v>4529</v>
      </c>
      <c r="H1250" s="36">
        <v>270000000</v>
      </c>
      <c r="I1250" s="36">
        <v>270000000</v>
      </c>
      <c r="J1250" s="28" t="s">
        <v>4423</v>
      </c>
      <c r="K1250" s="28" t="s">
        <v>48</v>
      </c>
      <c r="L1250" s="27" t="s">
        <v>3837</v>
      </c>
      <c r="M1250" s="27" t="s">
        <v>3810</v>
      </c>
      <c r="N1250" s="27" t="s">
        <v>3838</v>
      </c>
      <c r="O1250" s="27" t="s">
        <v>3839</v>
      </c>
      <c r="P1250" s="28" t="s">
        <v>3605</v>
      </c>
      <c r="Q1250" s="28" t="s">
        <v>3840</v>
      </c>
      <c r="R1250" s="28" t="s">
        <v>3841</v>
      </c>
      <c r="S1250" s="28" t="s">
        <v>3842</v>
      </c>
      <c r="T1250" s="28" t="s">
        <v>3843</v>
      </c>
      <c r="U1250" s="29" t="s">
        <v>3846</v>
      </c>
      <c r="V1250" s="29"/>
      <c r="W1250" s="28"/>
      <c r="X1250" s="30"/>
      <c r="Y1250" s="28"/>
      <c r="Z1250" s="28"/>
      <c r="AA1250" s="31" t="str">
        <f t="shared" si="24"/>
        <v/>
      </c>
      <c r="AB1250" s="29"/>
      <c r="AC1250" s="29"/>
      <c r="AD1250" s="29"/>
      <c r="AE1250" s="27"/>
      <c r="AF1250" s="28" t="s">
        <v>54</v>
      </c>
      <c r="AG1250" s="27" t="s">
        <v>453</v>
      </c>
    </row>
    <row r="1251" spans="1:33" s="32" customFormat="1" ht="76.5" x14ac:dyDescent="0.25">
      <c r="A1251" s="25" t="s">
        <v>3565</v>
      </c>
      <c r="B1251" s="26">
        <v>71000000</v>
      </c>
      <c r="C1251" s="27" t="s">
        <v>3847</v>
      </c>
      <c r="D1251" s="27" t="s">
        <v>4383</v>
      </c>
      <c r="E1251" s="26" t="s">
        <v>4402</v>
      </c>
      <c r="F1251" s="35" t="s">
        <v>4522</v>
      </c>
      <c r="G1251" s="38" t="s">
        <v>4525</v>
      </c>
      <c r="H1251" s="36">
        <v>735988960</v>
      </c>
      <c r="I1251" s="36">
        <v>735988960</v>
      </c>
      <c r="J1251" s="28" t="s">
        <v>4424</v>
      </c>
      <c r="K1251" s="28" t="s">
        <v>4425</v>
      </c>
      <c r="L1251" s="27" t="s">
        <v>3848</v>
      </c>
      <c r="M1251" s="27" t="s">
        <v>3849</v>
      </c>
      <c r="N1251" s="27" t="s">
        <v>3850</v>
      </c>
      <c r="O1251" s="27" t="s">
        <v>3851</v>
      </c>
      <c r="P1251" s="28" t="s">
        <v>3605</v>
      </c>
      <c r="Q1251" s="28" t="s">
        <v>3840</v>
      </c>
      <c r="R1251" s="28" t="s">
        <v>3841</v>
      </c>
      <c r="S1251" s="28" t="s">
        <v>3842</v>
      </c>
      <c r="T1251" s="28" t="s">
        <v>3843</v>
      </c>
      <c r="U1251" s="29" t="s">
        <v>3852</v>
      </c>
      <c r="V1251" s="29">
        <v>6302</v>
      </c>
      <c r="W1251" s="28">
        <v>15684</v>
      </c>
      <c r="X1251" s="30">
        <v>42751</v>
      </c>
      <c r="Y1251" s="28" t="s">
        <v>186</v>
      </c>
      <c r="Z1251" s="28">
        <v>4600006167</v>
      </c>
      <c r="AA1251" s="31">
        <f t="shared" si="24"/>
        <v>1</v>
      </c>
      <c r="AB1251" s="29" t="s">
        <v>3853</v>
      </c>
      <c r="AC1251" s="29" t="s">
        <v>425</v>
      </c>
      <c r="AD1251" s="29" t="s">
        <v>3854</v>
      </c>
      <c r="AE1251" s="27" t="s">
        <v>3848</v>
      </c>
      <c r="AF1251" s="28" t="s">
        <v>54</v>
      </c>
      <c r="AG1251" s="27" t="s">
        <v>453</v>
      </c>
    </row>
    <row r="1252" spans="1:33" s="32" customFormat="1" ht="153" x14ac:dyDescent="0.25">
      <c r="A1252" s="25" t="s">
        <v>3565</v>
      </c>
      <c r="B1252" s="26">
        <v>41116010</v>
      </c>
      <c r="C1252" s="27" t="s">
        <v>3855</v>
      </c>
      <c r="D1252" s="27" t="s">
        <v>4385</v>
      </c>
      <c r="E1252" s="26" t="s">
        <v>4402</v>
      </c>
      <c r="F1252" s="28" t="s">
        <v>4504</v>
      </c>
      <c r="G1252" s="39" t="s">
        <v>4529</v>
      </c>
      <c r="H1252" s="36">
        <v>312000000</v>
      </c>
      <c r="I1252" s="36">
        <v>312000000</v>
      </c>
      <c r="J1252" s="28" t="s">
        <v>4423</v>
      </c>
      <c r="K1252" s="28" t="s">
        <v>48</v>
      </c>
      <c r="L1252" s="27" t="s">
        <v>3837</v>
      </c>
      <c r="M1252" s="27" t="s">
        <v>3810</v>
      </c>
      <c r="N1252" s="27" t="s">
        <v>3856</v>
      </c>
      <c r="O1252" s="27" t="s">
        <v>3839</v>
      </c>
      <c r="P1252" s="28" t="s">
        <v>3605</v>
      </c>
      <c r="Q1252" s="28" t="s">
        <v>3857</v>
      </c>
      <c r="R1252" s="28" t="s">
        <v>3858</v>
      </c>
      <c r="S1252" s="28" t="s">
        <v>3842</v>
      </c>
      <c r="T1252" s="28" t="s">
        <v>3843</v>
      </c>
      <c r="U1252" s="29" t="s">
        <v>3859</v>
      </c>
      <c r="V1252" s="29"/>
      <c r="W1252" s="28"/>
      <c r="X1252" s="30"/>
      <c r="Y1252" s="28"/>
      <c r="Z1252" s="28"/>
      <c r="AA1252" s="31" t="str">
        <f t="shared" si="24"/>
        <v/>
      </c>
      <c r="AB1252" s="29"/>
      <c r="AC1252" s="29"/>
      <c r="AD1252" s="29"/>
      <c r="AE1252" s="27"/>
      <c r="AF1252" s="28" t="s">
        <v>54</v>
      </c>
      <c r="AG1252" s="27" t="s">
        <v>453</v>
      </c>
    </row>
    <row r="1253" spans="1:33" s="32" customFormat="1" ht="51" x14ac:dyDescent="0.25">
      <c r="A1253" s="25" t="s">
        <v>3565</v>
      </c>
      <c r="B1253" s="26">
        <v>86101606</v>
      </c>
      <c r="C1253" s="27" t="s">
        <v>3860</v>
      </c>
      <c r="D1253" s="27" t="s">
        <v>4386</v>
      </c>
      <c r="E1253" s="26" t="s">
        <v>4403</v>
      </c>
      <c r="F1253" s="28" t="s">
        <v>4504</v>
      </c>
      <c r="G1253" s="39" t="s">
        <v>4529</v>
      </c>
      <c r="H1253" s="36">
        <v>150000000</v>
      </c>
      <c r="I1253" s="36">
        <v>150000000</v>
      </c>
      <c r="J1253" s="28" t="s">
        <v>4423</v>
      </c>
      <c r="K1253" s="28" t="s">
        <v>48</v>
      </c>
      <c r="L1253" s="27" t="s">
        <v>3837</v>
      </c>
      <c r="M1253" s="27" t="s">
        <v>3810</v>
      </c>
      <c r="N1253" s="27" t="s">
        <v>3856</v>
      </c>
      <c r="O1253" s="27" t="s">
        <v>3839</v>
      </c>
      <c r="P1253" s="28" t="s">
        <v>3605</v>
      </c>
      <c r="Q1253" s="28" t="s">
        <v>3857</v>
      </c>
      <c r="R1253" s="28" t="s">
        <v>3858</v>
      </c>
      <c r="S1253" s="28" t="s">
        <v>3842</v>
      </c>
      <c r="T1253" s="28" t="s">
        <v>3843</v>
      </c>
      <c r="U1253" s="29" t="s">
        <v>3859</v>
      </c>
      <c r="V1253" s="29"/>
      <c r="W1253" s="28"/>
      <c r="X1253" s="30"/>
      <c r="Y1253" s="28"/>
      <c r="Z1253" s="28"/>
      <c r="AA1253" s="31" t="str">
        <f t="shared" si="24"/>
        <v/>
      </c>
      <c r="AB1253" s="29"/>
      <c r="AC1253" s="29"/>
      <c r="AD1253" s="29"/>
      <c r="AE1253" s="27"/>
      <c r="AF1253" s="28" t="s">
        <v>54</v>
      </c>
      <c r="AG1253" s="27" t="s">
        <v>453</v>
      </c>
    </row>
    <row r="1254" spans="1:33" s="32" customFormat="1" ht="51" x14ac:dyDescent="0.25">
      <c r="A1254" s="25" t="s">
        <v>3565</v>
      </c>
      <c r="B1254" s="26">
        <v>41116010</v>
      </c>
      <c r="C1254" s="27" t="s">
        <v>3861</v>
      </c>
      <c r="D1254" s="27" t="s">
        <v>4385</v>
      </c>
      <c r="E1254" s="26" t="s">
        <v>4398</v>
      </c>
      <c r="F1254" s="28" t="s">
        <v>4504</v>
      </c>
      <c r="G1254" s="39" t="s">
        <v>4529</v>
      </c>
      <c r="H1254" s="36">
        <v>330000000</v>
      </c>
      <c r="I1254" s="36">
        <v>330000000</v>
      </c>
      <c r="J1254" s="28" t="s">
        <v>4423</v>
      </c>
      <c r="K1254" s="28" t="s">
        <v>48</v>
      </c>
      <c r="L1254" s="27" t="s">
        <v>3862</v>
      </c>
      <c r="M1254" s="27" t="s">
        <v>3810</v>
      </c>
      <c r="N1254" s="27" t="s">
        <v>3856</v>
      </c>
      <c r="O1254" s="27" t="s">
        <v>3839</v>
      </c>
      <c r="P1254" s="28" t="s">
        <v>3605</v>
      </c>
      <c r="Q1254" s="28" t="s">
        <v>3840</v>
      </c>
      <c r="R1254" s="28" t="s">
        <v>3841</v>
      </c>
      <c r="S1254" s="28" t="s">
        <v>3842</v>
      </c>
      <c r="T1254" s="28" t="s">
        <v>3843</v>
      </c>
      <c r="U1254" s="29" t="s">
        <v>3863</v>
      </c>
      <c r="V1254" s="29"/>
      <c r="W1254" s="28"/>
      <c r="X1254" s="30"/>
      <c r="Y1254" s="28"/>
      <c r="Z1254" s="28"/>
      <c r="AA1254" s="31" t="str">
        <f t="shared" si="24"/>
        <v/>
      </c>
      <c r="AB1254" s="29"/>
      <c r="AC1254" s="29"/>
      <c r="AD1254" s="29"/>
      <c r="AE1254" s="27"/>
      <c r="AF1254" s="28" t="s">
        <v>54</v>
      </c>
      <c r="AG1254" s="27" t="s">
        <v>453</v>
      </c>
    </row>
    <row r="1255" spans="1:33" s="32" customFormat="1" ht="51" x14ac:dyDescent="0.25">
      <c r="A1255" s="25" t="s">
        <v>3565</v>
      </c>
      <c r="B1255" s="26">
        <v>41112509</v>
      </c>
      <c r="C1255" s="27" t="s">
        <v>3864</v>
      </c>
      <c r="D1255" s="27" t="s">
        <v>4389</v>
      </c>
      <c r="E1255" s="26" t="s">
        <v>4403</v>
      </c>
      <c r="F1255" s="28" t="s">
        <v>4504</v>
      </c>
      <c r="G1255" s="39" t="s">
        <v>4529</v>
      </c>
      <c r="H1255" s="36">
        <v>180000000</v>
      </c>
      <c r="I1255" s="36">
        <v>180000000</v>
      </c>
      <c r="J1255" s="28" t="s">
        <v>4423</v>
      </c>
      <c r="K1255" s="28" t="s">
        <v>48</v>
      </c>
      <c r="L1255" s="27" t="s">
        <v>3837</v>
      </c>
      <c r="M1255" s="27" t="s">
        <v>3810</v>
      </c>
      <c r="N1255" s="27" t="s">
        <v>3856</v>
      </c>
      <c r="O1255" s="27" t="s">
        <v>3839</v>
      </c>
      <c r="P1255" s="28" t="s">
        <v>3605</v>
      </c>
      <c r="Q1255" s="28" t="s">
        <v>3840</v>
      </c>
      <c r="R1255" s="28" t="s">
        <v>3841</v>
      </c>
      <c r="S1255" s="28" t="s">
        <v>3842</v>
      </c>
      <c r="T1255" s="28" t="s">
        <v>3843</v>
      </c>
      <c r="U1255" s="29" t="s">
        <v>3863</v>
      </c>
      <c r="V1255" s="29"/>
      <c r="W1255" s="28"/>
      <c r="X1255" s="30"/>
      <c r="Y1255" s="28"/>
      <c r="Z1255" s="28"/>
      <c r="AA1255" s="31" t="str">
        <f t="shared" si="24"/>
        <v/>
      </c>
      <c r="AB1255" s="29"/>
      <c r="AC1255" s="29"/>
      <c r="AD1255" s="29"/>
      <c r="AE1255" s="27"/>
      <c r="AF1255" s="28" t="s">
        <v>54</v>
      </c>
      <c r="AG1255" s="27" t="s">
        <v>453</v>
      </c>
    </row>
    <row r="1256" spans="1:33" s="32" customFormat="1" ht="51" x14ac:dyDescent="0.25">
      <c r="A1256" s="25" t="s">
        <v>3565</v>
      </c>
      <c r="B1256" s="26">
        <v>42192400</v>
      </c>
      <c r="C1256" s="27" t="s">
        <v>3865</v>
      </c>
      <c r="D1256" s="27" t="s">
        <v>4385</v>
      </c>
      <c r="E1256" s="26" t="s">
        <v>4403</v>
      </c>
      <c r="F1256" s="26" t="s">
        <v>4512</v>
      </c>
      <c r="G1256" s="39" t="s">
        <v>4529</v>
      </c>
      <c r="H1256" s="36">
        <v>40000000</v>
      </c>
      <c r="I1256" s="36">
        <v>40000000</v>
      </c>
      <c r="J1256" s="28" t="s">
        <v>4423</v>
      </c>
      <c r="K1256" s="28" t="s">
        <v>48</v>
      </c>
      <c r="L1256" s="27" t="s">
        <v>3837</v>
      </c>
      <c r="M1256" s="27" t="s">
        <v>3810</v>
      </c>
      <c r="N1256" s="27" t="s">
        <v>3856</v>
      </c>
      <c r="O1256" s="27" t="s">
        <v>3839</v>
      </c>
      <c r="P1256" s="28" t="s">
        <v>3605</v>
      </c>
      <c r="Q1256" s="28" t="s">
        <v>3840</v>
      </c>
      <c r="R1256" s="28" t="s">
        <v>3841</v>
      </c>
      <c r="S1256" s="28" t="s">
        <v>3842</v>
      </c>
      <c r="T1256" s="28" t="s">
        <v>3843</v>
      </c>
      <c r="U1256" s="29" t="s">
        <v>3863</v>
      </c>
      <c r="V1256" s="29"/>
      <c r="W1256" s="28"/>
      <c r="X1256" s="30"/>
      <c r="Y1256" s="28"/>
      <c r="Z1256" s="28"/>
      <c r="AA1256" s="31" t="str">
        <f t="shared" si="24"/>
        <v/>
      </c>
      <c r="AB1256" s="29"/>
      <c r="AC1256" s="29"/>
      <c r="AD1256" s="29"/>
      <c r="AE1256" s="27"/>
      <c r="AF1256" s="28" t="s">
        <v>54</v>
      </c>
      <c r="AG1256" s="27" t="s">
        <v>453</v>
      </c>
    </row>
    <row r="1257" spans="1:33" s="32" customFormat="1" ht="51" x14ac:dyDescent="0.25">
      <c r="A1257" s="25" t="s">
        <v>3565</v>
      </c>
      <c r="B1257" s="26">
        <v>86101606</v>
      </c>
      <c r="C1257" s="27" t="s">
        <v>3866</v>
      </c>
      <c r="D1257" s="27" t="s">
        <v>4385</v>
      </c>
      <c r="E1257" s="26" t="s">
        <v>4403</v>
      </c>
      <c r="F1257" s="26" t="s">
        <v>4524</v>
      </c>
      <c r="G1257" s="39" t="s">
        <v>4529</v>
      </c>
      <c r="H1257" s="36">
        <v>260000000</v>
      </c>
      <c r="I1257" s="36">
        <v>260000000</v>
      </c>
      <c r="J1257" s="28" t="s">
        <v>4423</v>
      </c>
      <c r="K1257" s="28" t="s">
        <v>48</v>
      </c>
      <c r="L1257" s="27" t="s">
        <v>3837</v>
      </c>
      <c r="M1257" s="27" t="s">
        <v>3810</v>
      </c>
      <c r="N1257" s="27" t="s">
        <v>3856</v>
      </c>
      <c r="O1257" s="27" t="s">
        <v>3839</v>
      </c>
      <c r="P1257" s="28" t="s">
        <v>3605</v>
      </c>
      <c r="Q1257" s="28" t="s">
        <v>3840</v>
      </c>
      <c r="R1257" s="28" t="s">
        <v>3841</v>
      </c>
      <c r="S1257" s="28" t="s">
        <v>3842</v>
      </c>
      <c r="T1257" s="28" t="s">
        <v>3843</v>
      </c>
      <c r="U1257" s="29" t="s">
        <v>3863</v>
      </c>
      <c r="V1257" s="29"/>
      <c r="W1257" s="28"/>
      <c r="X1257" s="30"/>
      <c r="Y1257" s="28"/>
      <c r="Z1257" s="28"/>
      <c r="AA1257" s="31" t="str">
        <f t="shared" si="24"/>
        <v/>
      </c>
      <c r="AB1257" s="29"/>
      <c r="AC1257" s="29"/>
      <c r="AD1257" s="29"/>
      <c r="AE1257" s="27"/>
      <c r="AF1257" s="28" t="s">
        <v>54</v>
      </c>
      <c r="AG1257" s="27" t="s">
        <v>453</v>
      </c>
    </row>
    <row r="1258" spans="1:33" s="32" customFormat="1" ht="51" x14ac:dyDescent="0.25">
      <c r="A1258" s="25" t="s">
        <v>3565</v>
      </c>
      <c r="B1258" s="26">
        <v>73152108</v>
      </c>
      <c r="C1258" s="27" t="s">
        <v>3867</v>
      </c>
      <c r="D1258" s="27" t="s">
        <v>4385</v>
      </c>
      <c r="E1258" s="26" t="s">
        <v>4398</v>
      </c>
      <c r="F1258" s="35" t="s">
        <v>4522</v>
      </c>
      <c r="G1258" s="39" t="s">
        <v>4529</v>
      </c>
      <c r="H1258" s="36">
        <v>50000000</v>
      </c>
      <c r="I1258" s="36">
        <v>50000000</v>
      </c>
      <c r="J1258" s="28" t="s">
        <v>4423</v>
      </c>
      <c r="K1258" s="28" t="s">
        <v>48</v>
      </c>
      <c r="L1258" s="27" t="s">
        <v>3868</v>
      </c>
      <c r="M1258" s="27" t="s">
        <v>3810</v>
      </c>
      <c r="N1258" s="27" t="s">
        <v>3869</v>
      </c>
      <c r="O1258" s="27" t="s">
        <v>3870</v>
      </c>
      <c r="P1258" s="28" t="s">
        <v>3605</v>
      </c>
      <c r="Q1258" s="28" t="s">
        <v>3840</v>
      </c>
      <c r="R1258" s="28" t="s">
        <v>3841</v>
      </c>
      <c r="S1258" s="28" t="s">
        <v>3842</v>
      </c>
      <c r="T1258" s="28" t="s">
        <v>3843</v>
      </c>
      <c r="U1258" s="29" t="s">
        <v>3863</v>
      </c>
      <c r="V1258" s="29"/>
      <c r="W1258" s="28"/>
      <c r="X1258" s="30"/>
      <c r="Y1258" s="28"/>
      <c r="Z1258" s="28"/>
      <c r="AA1258" s="31" t="str">
        <f t="shared" si="24"/>
        <v/>
      </c>
      <c r="AB1258" s="29"/>
      <c r="AC1258" s="29"/>
      <c r="AD1258" s="29"/>
      <c r="AE1258" s="27"/>
      <c r="AF1258" s="28" t="s">
        <v>54</v>
      </c>
      <c r="AG1258" s="27" t="s">
        <v>453</v>
      </c>
    </row>
    <row r="1259" spans="1:33" s="32" customFormat="1" ht="51" x14ac:dyDescent="0.25">
      <c r="A1259" s="25" t="s">
        <v>3565</v>
      </c>
      <c r="B1259" s="26">
        <v>73152108</v>
      </c>
      <c r="C1259" s="27" t="s">
        <v>3871</v>
      </c>
      <c r="D1259" s="27" t="s">
        <v>4387</v>
      </c>
      <c r="E1259" s="26" t="s">
        <v>4401</v>
      </c>
      <c r="F1259" s="35" t="s">
        <v>4522</v>
      </c>
      <c r="G1259" s="39" t="s">
        <v>4529</v>
      </c>
      <c r="H1259" s="36">
        <v>20000000</v>
      </c>
      <c r="I1259" s="36">
        <v>20000000</v>
      </c>
      <c r="J1259" s="28" t="s">
        <v>4423</v>
      </c>
      <c r="K1259" s="28" t="s">
        <v>48</v>
      </c>
      <c r="L1259" s="27" t="s">
        <v>3872</v>
      </c>
      <c r="M1259" s="27" t="s">
        <v>3810</v>
      </c>
      <c r="N1259" s="27" t="s">
        <v>3873</v>
      </c>
      <c r="O1259" s="27" t="s">
        <v>3874</v>
      </c>
      <c r="P1259" s="28" t="s">
        <v>3605</v>
      </c>
      <c r="Q1259" s="28" t="s">
        <v>3840</v>
      </c>
      <c r="R1259" s="28" t="s">
        <v>3841</v>
      </c>
      <c r="S1259" s="28" t="s">
        <v>3842</v>
      </c>
      <c r="T1259" s="28" t="s">
        <v>3843</v>
      </c>
      <c r="U1259" s="29" t="s">
        <v>3863</v>
      </c>
      <c r="V1259" s="29"/>
      <c r="W1259" s="28"/>
      <c r="X1259" s="30"/>
      <c r="Y1259" s="28"/>
      <c r="Z1259" s="28"/>
      <c r="AA1259" s="31" t="str">
        <f t="shared" si="24"/>
        <v/>
      </c>
      <c r="AB1259" s="29"/>
      <c r="AC1259" s="29"/>
      <c r="AD1259" s="29"/>
      <c r="AE1259" s="27"/>
      <c r="AF1259" s="28" t="s">
        <v>54</v>
      </c>
      <c r="AG1259" s="27" t="s">
        <v>453</v>
      </c>
    </row>
    <row r="1260" spans="1:33" s="32" customFormat="1" ht="38.25" x14ac:dyDescent="0.25">
      <c r="A1260" s="25" t="s">
        <v>3565</v>
      </c>
      <c r="B1260" s="26">
        <v>851011705</v>
      </c>
      <c r="C1260" s="27" t="s">
        <v>3875</v>
      </c>
      <c r="D1260" s="27" t="s">
        <v>4387</v>
      </c>
      <c r="E1260" s="26" t="s">
        <v>4403</v>
      </c>
      <c r="F1260" s="35" t="s">
        <v>4522</v>
      </c>
      <c r="G1260" s="39" t="s">
        <v>4529</v>
      </c>
      <c r="H1260" s="36">
        <v>494000000</v>
      </c>
      <c r="I1260" s="36">
        <v>494000000</v>
      </c>
      <c r="J1260" s="28" t="s">
        <v>4423</v>
      </c>
      <c r="K1260" s="28" t="s">
        <v>48</v>
      </c>
      <c r="L1260" s="27" t="s">
        <v>3876</v>
      </c>
      <c r="M1260" s="27" t="s">
        <v>3810</v>
      </c>
      <c r="N1260" s="27" t="s">
        <v>3877</v>
      </c>
      <c r="O1260" s="27" t="s">
        <v>3878</v>
      </c>
      <c r="P1260" s="28" t="s">
        <v>3605</v>
      </c>
      <c r="Q1260" s="28" t="s">
        <v>3879</v>
      </c>
      <c r="R1260" s="28" t="s">
        <v>3880</v>
      </c>
      <c r="S1260" s="28" t="s">
        <v>3832</v>
      </c>
      <c r="T1260" s="28" t="s">
        <v>3881</v>
      </c>
      <c r="U1260" s="29" t="s">
        <v>3882</v>
      </c>
      <c r="V1260" s="29"/>
      <c r="W1260" s="28"/>
      <c r="X1260" s="30"/>
      <c r="Y1260" s="28"/>
      <c r="Z1260" s="28"/>
      <c r="AA1260" s="31" t="str">
        <f t="shared" si="24"/>
        <v/>
      </c>
      <c r="AB1260" s="29"/>
      <c r="AC1260" s="29"/>
      <c r="AD1260" s="29"/>
      <c r="AE1260" s="27"/>
      <c r="AF1260" s="28" t="s">
        <v>54</v>
      </c>
      <c r="AG1260" s="27" t="s">
        <v>453</v>
      </c>
    </row>
    <row r="1261" spans="1:33" s="32" customFormat="1" ht="63.75" x14ac:dyDescent="0.25">
      <c r="A1261" s="25" t="s">
        <v>3565</v>
      </c>
      <c r="B1261" s="26">
        <v>85111614</v>
      </c>
      <c r="C1261" s="27" t="s">
        <v>3883</v>
      </c>
      <c r="D1261" s="27" t="s">
        <v>4383</v>
      </c>
      <c r="E1261" s="26" t="s">
        <v>4408</v>
      </c>
      <c r="F1261" s="35" t="s">
        <v>4522</v>
      </c>
      <c r="G1261" s="39" t="s">
        <v>4529</v>
      </c>
      <c r="H1261" s="36">
        <v>1206589461</v>
      </c>
      <c r="I1261" s="36">
        <v>965271569</v>
      </c>
      <c r="J1261" s="28" t="s">
        <v>4424</v>
      </c>
      <c r="K1261" s="28" t="s">
        <v>4425</v>
      </c>
      <c r="L1261" s="27" t="s">
        <v>3884</v>
      </c>
      <c r="M1261" s="27" t="s">
        <v>3810</v>
      </c>
      <c r="N1261" s="27">
        <v>3839907</v>
      </c>
      <c r="O1261" s="27" t="s">
        <v>3885</v>
      </c>
      <c r="P1261" s="28" t="s">
        <v>3605</v>
      </c>
      <c r="Q1261" s="28" t="s">
        <v>3886</v>
      </c>
      <c r="R1261" s="28" t="s">
        <v>3887</v>
      </c>
      <c r="S1261" s="28" t="s">
        <v>3888</v>
      </c>
      <c r="T1261" s="28" t="s">
        <v>3889</v>
      </c>
      <c r="U1261" s="29" t="s">
        <v>3890</v>
      </c>
      <c r="V1261" s="29" t="s">
        <v>3891</v>
      </c>
      <c r="W1261" s="28">
        <v>19523</v>
      </c>
      <c r="X1261" s="30">
        <v>43049</v>
      </c>
      <c r="Y1261" s="28" t="s">
        <v>186</v>
      </c>
      <c r="Z1261" s="28">
        <v>4600007909</v>
      </c>
      <c r="AA1261" s="31">
        <f t="shared" si="24"/>
        <v>1</v>
      </c>
      <c r="AB1261" s="29" t="s">
        <v>3892</v>
      </c>
      <c r="AC1261" s="29" t="s">
        <v>425</v>
      </c>
      <c r="AD1261" s="29" t="s">
        <v>3893</v>
      </c>
      <c r="AE1261" s="27" t="s">
        <v>3884</v>
      </c>
      <c r="AF1261" s="28" t="s">
        <v>908</v>
      </c>
      <c r="AG1261" s="27" t="s">
        <v>453</v>
      </c>
    </row>
    <row r="1262" spans="1:33" s="32" customFormat="1" ht="191.25" x14ac:dyDescent="0.25">
      <c r="A1262" s="25" t="s">
        <v>3565</v>
      </c>
      <c r="B1262" s="26">
        <v>85111507</v>
      </c>
      <c r="C1262" s="27" t="s">
        <v>3894</v>
      </c>
      <c r="D1262" s="27" t="s">
        <v>4392</v>
      </c>
      <c r="E1262" s="26" t="s">
        <v>4408</v>
      </c>
      <c r="F1262" s="26" t="s">
        <v>4512</v>
      </c>
      <c r="G1262" s="39" t="s">
        <v>4529</v>
      </c>
      <c r="H1262" s="36">
        <v>73000000</v>
      </c>
      <c r="I1262" s="36">
        <v>73000000</v>
      </c>
      <c r="J1262" s="28" t="s">
        <v>4423</v>
      </c>
      <c r="K1262" s="28" t="s">
        <v>48</v>
      </c>
      <c r="L1262" s="27" t="s">
        <v>3895</v>
      </c>
      <c r="M1262" s="27" t="s">
        <v>3849</v>
      </c>
      <c r="N1262" s="27" t="s">
        <v>3820</v>
      </c>
      <c r="O1262" s="27" t="s">
        <v>3885</v>
      </c>
      <c r="P1262" s="28" t="s">
        <v>3605</v>
      </c>
      <c r="Q1262" s="28" t="s">
        <v>3896</v>
      </c>
      <c r="R1262" s="28" t="s">
        <v>3897</v>
      </c>
      <c r="S1262" s="28" t="s">
        <v>3898</v>
      </c>
      <c r="T1262" s="28" t="s">
        <v>3899</v>
      </c>
      <c r="U1262" s="29" t="s">
        <v>3900</v>
      </c>
      <c r="V1262" s="29"/>
      <c r="W1262" s="28"/>
      <c r="X1262" s="30"/>
      <c r="Y1262" s="28"/>
      <c r="Z1262" s="28"/>
      <c r="AA1262" s="31" t="str">
        <f t="shared" si="24"/>
        <v/>
      </c>
      <c r="AB1262" s="29"/>
      <c r="AC1262" s="29"/>
      <c r="AD1262" s="29"/>
      <c r="AE1262" s="27"/>
      <c r="AF1262" s="28" t="s">
        <v>54</v>
      </c>
      <c r="AG1262" s="27" t="s">
        <v>453</v>
      </c>
    </row>
    <row r="1263" spans="1:33" s="32" customFormat="1" ht="191.25" x14ac:dyDescent="0.25">
      <c r="A1263" s="25" t="s">
        <v>3565</v>
      </c>
      <c r="B1263" s="26">
        <v>41116126</v>
      </c>
      <c r="C1263" s="27" t="s">
        <v>3901</v>
      </c>
      <c r="D1263" s="27" t="s">
        <v>4392</v>
      </c>
      <c r="E1263" s="26" t="s">
        <v>4406</v>
      </c>
      <c r="F1263" s="26" t="s">
        <v>4512</v>
      </c>
      <c r="G1263" s="39" t="s">
        <v>4529</v>
      </c>
      <c r="H1263" s="36">
        <v>50000000</v>
      </c>
      <c r="I1263" s="36">
        <v>50000000</v>
      </c>
      <c r="J1263" s="28" t="s">
        <v>4423</v>
      </c>
      <c r="K1263" s="28" t="s">
        <v>48</v>
      </c>
      <c r="L1263" s="27" t="s">
        <v>3895</v>
      </c>
      <c r="M1263" s="27" t="s">
        <v>3849</v>
      </c>
      <c r="N1263" s="27" t="s">
        <v>3820</v>
      </c>
      <c r="O1263" s="27" t="s">
        <v>3885</v>
      </c>
      <c r="P1263" s="28" t="s">
        <v>3605</v>
      </c>
      <c r="Q1263" s="28" t="s">
        <v>3902</v>
      </c>
      <c r="R1263" s="28" t="s">
        <v>3897</v>
      </c>
      <c r="S1263" s="28" t="s">
        <v>3898</v>
      </c>
      <c r="T1263" s="28" t="s">
        <v>3899</v>
      </c>
      <c r="U1263" s="29" t="s">
        <v>3900</v>
      </c>
      <c r="V1263" s="29"/>
      <c r="W1263" s="28"/>
      <c r="X1263" s="30"/>
      <c r="Y1263" s="28"/>
      <c r="Z1263" s="28"/>
      <c r="AA1263" s="31" t="str">
        <f t="shared" si="24"/>
        <v/>
      </c>
      <c r="AB1263" s="29"/>
      <c r="AC1263" s="29"/>
      <c r="AD1263" s="29"/>
      <c r="AE1263" s="27"/>
      <c r="AF1263" s="28" t="s">
        <v>54</v>
      </c>
      <c r="AG1263" s="27" t="s">
        <v>453</v>
      </c>
    </row>
    <row r="1264" spans="1:33" s="32" customFormat="1" ht="255" x14ac:dyDescent="0.25">
      <c r="A1264" s="25" t="s">
        <v>3565</v>
      </c>
      <c r="B1264" s="26">
        <v>85151600</v>
      </c>
      <c r="C1264" s="27" t="s">
        <v>3903</v>
      </c>
      <c r="D1264" s="27" t="s">
        <v>4386</v>
      </c>
      <c r="E1264" s="26" t="s">
        <v>4398</v>
      </c>
      <c r="F1264" s="26" t="s">
        <v>4524</v>
      </c>
      <c r="G1264" s="39" t="s">
        <v>4529</v>
      </c>
      <c r="H1264" s="36">
        <v>150000000</v>
      </c>
      <c r="I1264" s="36">
        <v>150000000</v>
      </c>
      <c r="J1264" s="28" t="s">
        <v>4423</v>
      </c>
      <c r="K1264" s="28" t="s">
        <v>48</v>
      </c>
      <c r="L1264" s="27" t="s">
        <v>3904</v>
      </c>
      <c r="M1264" s="27" t="s">
        <v>3810</v>
      </c>
      <c r="N1264" s="27" t="s">
        <v>3905</v>
      </c>
      <c r="O1264" s="27" t="s">
        <v>3906</v>
      </c>
      <c r="P1264" s="28" t="s">
        <v>3605</v>
      </c>
      <c r="Q1264" s="28" t="s">
        <v>3907</v>
      </c>
      <c r="R1264" s="28" t="s">
        <v>3908</v>
      </c>
      <c r="S1264" s="28" t="s">
        <v>3909</v>
      </c>
      <c r="T1264" s="28" t="s">
        <v>3910</v>
      </c>
      <c r="U1264" s="29" t="s">
        <v>3911</v>
      </c>
      <c r="V1264" s="29"/>
      <c r="W1264" s="28"/>
      <c r="X1264" s="30"/>
      <c r="Y1264" s="28"/>
      <c r="Z1264" s="28"/>
      <c r="AA1264" s="31" t="str">
        <f t="shared" si="24"/>
        <v/>
      </c>
      <c r="AB1264" s="29"/>
      <c r="AC1264" s="29"/>
      <c r="AD1264" s="29"/>
      <c r="AE1264" s="27"/>
      <c r="AF1264" s="28" t="s">
        <v>54</v>
      </c>
      <c r="AG1264" s="27" t="s">
        <v>453</v>
      </c>
    </row>
    <row r="1265" spans="1:33" s="32" customFormat="1" ht="76.5" x14ac:dyDescent="0.25">
      <c r="A1265" s="25" t="s">
        <v>3565</v>
      </c>
      <c r="B1265" s="26">
        <v>85101705</v>
      </c>
      <c r="C1265" s="27" t="s">
        <v>3912</v>
      </c>
      <c r="D1265" s="27" t="s">
        <v>4383</v>
      </c>
      <c r="E1265" s="26" t="s">
        <v>4401</v>
      </c>
      <c r="F1265" s="35" t="s">
        <v>4522</v>
      </c>
      <c r="G1265" s="39" t="s">
        <v>4529</v>
      </c>
      <c r="H1265" s="36">
        <v>2766194230</v>
      </c>
      <c r="I1265" s="36">
        <v>620000000</v>
      </c>
      <c r="J1265" s="28" t="s">
        <v>4424</v>
      </c>
      <c r="K1265" s="28" t="s">
        <v>4425</v>
      </c>
      <c r="L1265" s="27" t="s">
        <v>3913</v>
      </c>
      <c r="M1265" s="27" t="s">
        <v>3810</v>
      </c>
      <c r="N1265" s="27" t="s">
        <v>3914</v>
      </c>
      <c r="O1265" s="27" t="s">
        <v>3915</v>
      </c>
      <c r="P1265" s="28" t="s">
        <v>3605</v>
      </c>
      <c r="Q1265" s="28" t="s">
        <v>3916</v>
      </c>
      <c r="R1265" s="28" t="s">
        <v>3917</v>
      </c>
      <c r="S1265" s="28" t="s">
        <v>3918</v>
      </c>
      <c r="T1265" s="28" t="s">
        <v>3919</v>
      </c>
      <c r="U1265" s="29" t="s">
        <v>3920</v>
      </c>
      <c r="V1265" s="29">
        <v>7264</v>
      </c>
      <c r="W1265" s="28">
        <v>18103</v>
      </c>
      <c r="X1265" s="30">
        <v>42922</v>
      </c>
      <c r="Y1265" s="28" t="s">
        <v>186</v>
      </c>
      <c r="Z1265" s="28">
        <v>4600007140</v>
      </c>
      <c r="AA1265" s="31">
        <f t="shared" si="24"/>
        <v>1</v>
      </c>
      <c r="AB1265" s="29" t="s">
        <v>3724</v>
      </c>
      <c r="AC1265" s="29" t="s">
        <v>425</v>
      </c>
      <c r="AD1265" s="29" t="s">
        <v>3854</v>
      </c>
      <c r="AE1265" s="27" t="s">
        <v>3913</v>
      </c>
      <c r="AF1265" s="28" t="s">
        <v>54</v>
      </c>
      <c r="AG1265" s="27" t="s">
        <v>453</v>
      </c>
    </row>
    <row r="1266" spans="1:33" s="32" customFormat="1" ht="51" x14ac:dyDescent="0.25">
      <c r="A1266" s="25" t="s">
        <v>3565</v>
      </c>
      <c r="B1266" s="26">
        <v>85101705</v>
      </c>
      <c r="C1266" s="27" t="s">
        <v>3921</v>
      </c>
      <c r="D1266" s="27" t="s">
        <v>4387</v>
      </c>
      <c r="E1266" s="26" t="s">
        <v>4397</v>
      </c>
      <c r="F1266" s="26" t="s">
        <v>4512</v>
      </c>
      <c r="G1266" s="39" t="s">
        <v>4529</v>
      </c>
      <c r="H1266" s="36">
        <v>40000000</v>
      </c>
      <c r="I1266" s="36">
        <v>40000000</v>
      </c>
      <c r="J1266" s="28" t="s">
        <v>4423</v>
      </c>
      <c r="K1266" s="28" t="s">
        <v>48</v>
      </c>
      <c r="L1266" s="27" t="s">
        <v>3922</v>
      </c>
      <c r="M1266" s="27" t="s">
        <v>3810</v>
      </c>
      <c r="N1266" s="27" t="s">
        <v>3923</v>
      </c>
      <c r="O1266" s="27" t="s">
        <v>3924</v>
      </c>
      <c r="P1266" s="28" t="s">
        <v>3605</v>
      </c>
      <c r="Q1266" s="28" t="s">
        <v>3925</v>
      </c>
      <c r="R1266" s="28" t="s">
        <v>3926</v>
      </c>
      <c r="S1266" s="28" t="s">
        <v>3918</v>
      </c>
      <c r="T1266" s="28" t="s">
        <v>3927</v>
      </c>
      <c r="U1266" s="29" t="s">
        <v>3928</v>
      </c>
      <c r="V1266" s="29"/>
      <c r="W1266" s="28"/>
      <c r="X1266" s="30"/>
      <c r="Y1266" s="28"/>
      <c r="Z1266" s="28"/>
      <c r="AA1266" s="31" t="str">
        <f t="shared" si="24"/>
        <v/>
      </c>
      <c r="AB1266" s="29"/>
      <c r="AC1266" s="29"/>
      <c r="AD1266" s="29"/>
      <c r="AE1266" s="27"/>
      <c r="AF1266" s="28" t="s">
        <v>54</v>
      </c>
      <c r="AG1266" s="27" t="s">
        <v>453</v>
      </c>
    </row>
    <row r="1267" spans="1:33" s="32" customFormat="1" ht="89.25" x14ac:dyDescent="0.25">
      <c r="A1267" s="25" t="s">
        <v>3565</v>
      </c>
      <c r="B1267" s="26">
        <v>85101701</v>
      </c>
      <c r="C1267" s="27" t="s">
        <v>3929</v>
      </c>
      <c r="D1267" s="27" t="s">
        <v>4383</v>
      </c>
      <c r="E1267" s="26" t="s">
        <v>4403</v>
      </c>
      <c r="F1267" s="26" t="s">
        <v>4512</v>
      </c>
      <c r="G1267" s="39" t="s">
        <v>4529</v>
      </c>
      <c r="H1267" s="36">
        <v>64760000</v>
      </c>
      <c r="I1267" s="36">
        <v>64760000</v>
      </c>
      <c r="J1267" s="28" t="s">
        <v>4423</v>
      </c>
      <c r="K1267" s="28" t="s">
        <v>48</v>
      </c>
      <c r="L1267" s="27" t="s">
        <v>3930</v>
      </c>
      <c r="M1267" s="27" t="s">
        <v>3810</v>
      </c>
      <c r="N1267" s="27" t="s">
        <v>3931</v>
      </c>
      <c r="O1267" s="27" t="s">
        <v>3932</v>
      </c>
      <c r="P1267" s="28" t="s">
        <v>3605</v>
      </c>
      <c r="Q1267" s="28" t="s">
        <v>3925</v>
      </c>
      <c r="R1267" s="28" t="s">
        <v>3933</v>
      </c>
      <c r="S1267" s="28" t="s">
        <v>3934</v>
      </c>
      <c r="T1267" s="28" t="s">
        <v>3935</v>
      </c>
      <c r="U1267" s="29" t="s">
        <v>3935</v>
      </c>
      <c r="V1267" s="29"/>
      <c r="W1267" s="28"/>
      <c r="X1267" s="30"/>
      <c r="Y1267" s="28"/>
      <c r="Z1267" s="28"/>
      <c r="AA1267" s="31" t="str">
        <f t="shared" si="24"/>
        <v/>
      </c>
      <c r="AB1267" s="29"/>
      <c r="AC1267" s="29"/>
      <c r="AD1267" s="29"/>
      <c r="AE1267" s="27"/>
      <c r="AF1267" s="28" t="s">
        <v>54</v>
      </c>
      <c r="AG1267" s="27" t="s">
        <v>453</v>
      </c>
    </row>
    <row r="1268" spans="1:33" s="32" customFormat="1" ht="127.5" x14ac:dyDescent="0.25">
      <c r="A1268" s="25" t="s">
        <v>3565</v>
      </c>
      <c r="B1268" s="26">
        <v>851011705</v>
      </c>
      <c r="C1268" s="27" t="s">
        <v>3936</v>
      </c>
      <c r="D1268" s="27" t="s">
        <v>4391</v>
      </c>
      <c r="E1268" s="26" t="s">
        <v>4400</v>
      </c>
      <c r="F1268" s="26" t="s">
        <v>4524</v>
      </c>
      <c r="G1268" s="39" t="s">
        <v>4529</v>
      </c>
      <c r="H1268" s="36">
        <v>450000000</v>
      </c>
      <c r="I1268" s="36">
        <v>450000000</v>
      </c>
      <c r="J1268" s="28" t="s">
        <v>4423</v>
      </c>
      <c r="K1268" s="28" t="s">
        <v>48</v>
      </c>
      <c r="L1268" s="27" t="s">
        <v>3937</v>
      </c>
      <c r="M1268" s="27" t="s">
        <v>3849</v>
      </c>
      <c r="N1268" s="27" t="s">
        <v>3938</v>
      </c>
      <c r="O1268" s="27" t="s">
        <v>3939</v>
      </c>
      <c r="P1268" s="28" t="s">
        <v>3605</v>
      </c>
      <c r="Q1268" s="28" t="s">
        <v>3940</v>
      </c>
      <c r="R1268" s="28" t="s">
        <v>3933</v>
      </c>
      <c r="S1268" s="28" t="s">
        <v>3941</v>
      </c>
      <c r="T1268" s="28" t="s">
        <v>3942</v>
      </c>
      <c r="U1268" s="29" t="s">
        <v>3943</v>
      </c>
      <c r="V1268" s="29"/>
      <c r="W1268" s="28"/>
      <c r="X1268" s="30"/>
      <c r="Y1268" s="28"/>
      <c r="Z1268" s="28"/>
      <c r="AA1268" s="31" t="str">
        <f t="shared" si="24"/>
        <v/>
      </c>
      <c r="AB1268" s="29"/>
      <c r="AC1268" s="29"/>
      <c r="AD1268" s="29"/>
      <c r="AE1268" s="27"/>
      <c r="AF1268" s="28" t="s">
        <v>54</v>
      </c>
      <c r="AG1268" s="27" t="s">
        <v>453</v>
      </c>
    </row>
    <row r="1269" spans="1:33" s="32" customFormat="1" ht="51" x14ac:dyDescent="0.25">
      <c r="A1269" s="25" t="s">
        <v>3565</v>
      </c>
      <c r="B1269" s="26">
        <v>41103011</v>
      </c>
      <c r="C1269" s="27" t="s">
        <v>3944</v>
      </c>
      <c r="D1269" s="27" t="s">
        <v>4387</v>
      </c>
      <c r="E1269" s="26" t="s">
        <v>4397</v>
      </c>
      <c r="F1269" s="26" t="s">
        <v>4524</v>
      </c>
      <c r="G1269" s="39" t="s">
        <v>4529</v>
      </c>
      <c r="H1269" s="36">
        <v>150000000</v>
      </c>
      <c r="I1269" s="36">
        <v>150000000</v>
      </c>
      <c r="J1269" s="28" t="s">
        <v>4423</v>
      </c>
      <c r="K1269" s="28" t="s">
        <v>48</v>
      </c>
      <c r="L1269" s="27" t="s">
        <v>3837</v>
      </c>
      <c r="M1269" s="27" t="s">
        <v>3810</v>
      </c>
      <c r="N1269" s="27" t="s">
        <v>3856</v>
      </c>
      <c r="O1269" s="27" t="s">
        <v>3839</v>
      </c>
      <c r="P1269" s="28" t="s">
        <v>3605</v>
      </c>
      <c r="Q1269" s="28" t="s">
        <v>3857</v>
      </c>
      <c r="R1269" s="28" t="s">
        <v>3841</v>
      </c>
      <c r="S1269" s="28" t="s">
        <v>3842</v>
      </c>
      <c r="T1269" s="28" t="s">
        <v>3843</v>
      </c>
      <c r="U1269" s="29" t="s">
        <v>3945</v>
      </c>
      <c r="V1269" s="29"/>
      <c r="W1269" s="28"/>
      <c r="X1269" s="30"/>
      <c r="Y1269" s="28"/>
      <c r="Z1269" s="28"/>
      <c r="AA1269" s="31" t="str">
        <f t="shared" si="24"/>
        <v/>
      </c>
      <c r="AB1269" s="29"/>
      <c r="AC1269" s="29"/>
      <c r="AD1269" s="29"/>
      <c r="AE1269" s="27"/>
      <c r="AF1269" s="28" t="s">
        <v>54</v>
      </c>
      <c r="AG1269" s="27" t="s">
        <v>453</v>
      </c>
    </row>
    <row r="1270" spans="1:33" s="32" customFormat="1" ht="255" x14ac:dyDescent="0.25">
      <c r="A1270" s="25" t="s">
        <v>3565</v>
      </c>
      <c r="B1270" s="26">
        <v>80000000</v>
      </c>
      <c r="C1270" s="27" t="s">
        <v>3946</v>
      </c>
      <c r="D1270" s="27" t="s">
        <v>4383</v>
      </c>
      <c r="E1270" s="26" t="s">
        <v>4397</v>
      </c>
      <c r="F1270" s="35" t="s">
        <v>4522</v>
      </c>
      <c r="G1270" s="39" t="s">
        <v>4529</v>
      </c>
      <c r="H1270" s="36">
        <v>11444820146</v>
      </c>
      <c r="I1270" s="36">
        <v>97985000</v>
      </c>
      <c r="J1270" s="28" t="s">
        <v>4424</v>
      </c>
      <c r="K1270" s="28" t="s">
        <v>4425</v>
      </c>
      <c r="L1270" s="27" t="s">
        <v>3904</v>
      </c>
      <c r="M1270" s="27" t="s">
        <v>3810</v>
      </c>
      <c r="N1270" s="27" t="s">
        <v>3905</v>
      </c>
      <c r="O1270" s="27" t="s">
        <v>3906</v>
      </c>
      <c r="P1270" s="28" t="s">
        <v>3605</v>
      </c>
      <c r="Q1270" s="28" t="s">
        <v>3907</v>
      </c>
      <c r="R1270" s="28" t="s">
        <v>3908</v>
      </c>
      <c r="S1270" s="28" t="s">
        <v>3909</v>
      </c>
      <c r="T1270" s="28" t="s">
        <v>3910</v>
      </c>
      <c r="U1270" s="29" t="s">
        <v>3911</v>
      </c>
      <c r="V1270" s="29">
        <v>7966</v>
      </c>
      <c r="W1270" s="28">
        <v>17329</v>
      </c>
      <c r="X1270" s="30">
        <v>43049</v>
      </c>
      <c r="Y1270" s="28" t="s">
        <v>48</v>
      </c>
      <c r="Z1270" s="28">
        <v>4600007919</v>
      </c>
      <c r="AA1270" s="31">
        <f t="shared" si="24"/>
        <v>1</v>
      </c>
      <c r="AB1270" s="29" t="s">
        <v>3947</v>
      </c>
      <c r="AC1270" s="29" t="s">
        <v>425</v>
      </c>
      <c r="AD1270" s="29" t="s">
        <v>3948</v>
      </c>
      <c r="AE1270" s="27" t="s">
        <v>3807</v>
      </c>
      <c r="AF1270" s="28" t="s">
        <v>54</v>
      </c>
      <c r="AG1270" s="27" t="s">
        <v>453</v>
      </c>
    </row>
    <row r="1271" spans="1:33" s="32" customFormat="1" ht="76.5" x14ac:dyDescent="0.25">
      <c r="A1271" s="25" t="s">
        <v>3565</v>
      </c>
      <c r="B1271" s="26">
        <v>80000000</v>
      </c>
      <c r="C1271" s="27" t="s">
        <v>3946</v>
      </c>
      <c r="D1271" s="27" t="s">
        <v>4383</v>
      </c>
      <c r="E1271" s="26" t="s">
        <v>4399</v>
      </c>
      <c r="F1271" s="35" t="s">
        <v>4522</v>
      </c>
      <c r="G1271" s="39" t="s">
        <v>4529</v>
      </c>
      <c r="H1271" s="36">
        <v>11444820146</v>
      </c>
      <c r="I1271" s="36">
        <v>97985000</v>
      </c>
      <c r="J1271" s="28" t="s">
        <v>4424</v>
      </c>
      <c r="K1271" s="28" t="s">
        <v>4425</v>
      </c>
      <c r="L1271" s="27" t="s">
        <v>3930</v>
      </c>
      <c r="M1271" s="27" t="s">
        <v>3810</v>
      </c>
      <c r="N1271" s="27" t="s">
        <v>3931</v>
      </c>
      <c r="O1271" s="27" t="s">
        <v>3932</v>
      </c>
      <c r="P1271" s="28" t="s">
        <v>3605</v>
      </c>
      <c r="Q1271" s="28" t="s">
        <v>3925</v>
      </c>
      <c r="R1271" s="28" t="s">
        <v>3933</v>
      </c>
      <c r="S1271" s="28" t="s">
        <v>3934</v>
      </c>
      <c r="T1271" s="28" t="s">
        <v>3935</v>
      </c>
      <c r="U1271" s="29" t="s">
        <v>3935</v>
      </c>
      <c r="V1271" s="29">
        <v>7966</v>
      </c>
      <c r="W1271" s="28">
        <v>17329</v>
      </c>
      <c r="X1271" s="30">
        <v>43049</v>
      </c>
      <c r="Y1271" s="28" t="s">
        <v>48</v>
      </c>
      <c r="Z1271" s="28">
        <v>4600007919</v>
      </c>
      <c r="AA1271" s="31">
        <f t="shared" si="24"/>
        <v>1</v>
      </c>
      <c r="AB1271" s="29" t="s">
        <v>3947</v>
      </c>
      <c r="AC1271" s="29" t="s">
        <v>425</v>
      </c>
      <c r="AD1271" s="29" t="s">
        <v>3948</v>
      </c>
      <c r="AE1271" s="27" t="s">
        <v>3807</v>
      </c>
      <c r="AF1271" s="28" t="s">
        <v>54</v>
      </c>
      <c r="AG1271" s="27" t="s">
        <v>453</v>
      </c>
    </row>
    <row r="1272" spans="1:33" s="32" customFormat="1" ht="114.75" x14ac:dyDescent="0.25">
      <c r="A1272" s="25" t="s">
        <v>3565</v>
      </c>
      <c r="B1272" s="26">
        <v>80141607</v>
      </c>
      <c r="C1272" s="27" t="s">
        <v>3949</v>
      </c>
      <c r="D1272" s="27" t="s">
        <v>4383</v>
      </c>
      <c r="E1272" s="26" t="s">
        <v>4409</v>
      </c>
      <c r="F1272" s="26" t="s">
        <v>4512</v>
      </c>
      <c r="G1272" s="38" t="s">
        <v>4525</v>
      </c>
      <c r="H1272" s="36">
        <v>40000000</v>
      </c>
      <c r="I1272" s="36">
        <v>40000000</v>
      </c>
      <c r="J1272" s="28" t="s">
        <v>4423</v>
      </c>
      <c r="K1272" s="28" t="s">
        <v>48</v>
      </c>
      <c r="L1272" s="27" t="s">
        <v>3950</v>
      </c>
      <c r="M1272" s="27" t="s">
        <v>3951</v>
      </c>
      <c r="N1272" s="27" t="s">
        <v>3952</v>
      </c>
      <c r="O1272" s="27" t="s">
        <v>3953</v>
      </c>
      <c r="P1272" s="28" t="s">
        <v>3702</v>
      </c>
      <c r="Q1272" s="28" t="s">
        <v>3954</v>
      </c>
      <c r="R1272" s="28" t="s">
        <v>3955</v>
      </c>
      <c r="S1272" s="28">
        <v>10033</v>
      </c>
      <c r="T1272" s="28" t="s">
        <v>3954</v>
      </c>
      <c r="U1272" s="29" t="s">
        <v>3956</v>
      </c>
      <c r="V1272" s="29"/>
      <c r="W1272" s="28"/>
      <c r="X1272" s="30"/>
      <c r="Y1272" s="28"/>
      <c r="Z1272" s="28"/>
      <c r="AA1272" s="31" t="str">
        <f t="shared" si="24"/>
        <v/>
      </c>
      <c r="AB1272" s="29"/>
      <c r="AC1272" s="29"/>
      <c r="AD1272" s="29"/>
      <c r="AE1272" s="27" t="s">
        <v>3950</v>
      </c>
      <c r="AF1272" s="28" t="s">
        <v>54</v>
      </c>
      <c r="AG1272" s="27" t="s">
        <v>453</v>
      </c>
    </row>
    <row r="1273" spans="1:33" s="32" customFormat="1" ht="63.75" x14ac:dyDescent="0.25">
      <c r="A1273" s="25" t="s">
        <v>3565</v>
      </c>
      <c r="B1273" s="26">
        <v>45111616</v>
      </c>
      <c r="C1273" s="27" t="s">
        <v>3957</v>
      </c>
      <c r="D1273" s="27" t="s">
        <v>4383</v>
      </c>
      <c r="E1273" s="26" t="s">
        <v>4406</v>
      </c>
      <c r="F1273" s="35" t="s">
        <v>4521</v>
      </c>
      <c r="G1273" s="38" t="s">
        <v>4525</v>
      </c>
      <c r="H1273" s="36">
        <v>2600000</v>
      </c>
      <c r="I1273" s="36">
        <v>2600000</v>
      </c>
      <c r="J1273" s="28" t="s">
        <v>4423</v>
      </c>
      <c r="K1273" s="28" t="s">
        <v>48</v>
      </c>
      <c r="L1273" s="27" t="s">
        <v>3958</v>
      </c>
      <c r="M1273" s="27" t="s">
        <v>3959</v>
      </c>
      <c r="N1273" s="27" t="s">
        <v>3960</v>
      </c>
      <c r="O1273" s="27" t="s">
        <v>3961</v>
      </c>
      <c r="P1273" s="28" t="s">
        <v>3962</v>
      </c>
      <c r="Q1273" s="28" t="s">
        <v>3954</v>
      </c>
      <c r="R1273" s="28" t="s">
        <v>3955</v>
      </c>
      <c r="S1273" s="28">
        <v>10033</v>
      </c>
      <c r="T1273" s="28" t="s">
        <v>3954</v>
      </c>
      <c r="U1273" s="29" t="s">
        <v>3956</v>
      </c>
      <c r="V1273" s="29"/>
      <c r="W1273" s="28"/>
      <c r="X1273" s="30"/>
      <c r="Y1273" s="28"/>
      <c r="Z1273" s="28"/>
      <c r="AA1273" s="31" t="str">
        <f t="shared" si="24"/>
        <v/>
      </c>
      <c r="AB1273" s="29"/>
      <c r="AC1273" s="29"/>
      <c r="AD1273" s="29"/>
      <c r="AE1273" s="27" t="s">
        <v>3963</v>
      </c>
      <c r="AF1273" s="28" t="s">
        <v>54</v>
      </c>
      <c r="AG1273" s="27" t="s">
        <v>453</v>
      </c>
    </row>
    <row r="1274" spans="1:33" s="32" customFormat="1" ht="63.75" x14ac:dyDescent="0.25">
      <c r="A1274" s="25" t="s">
        <v>3565</v>
      </c>
      <c r="B1274" s="26">
        <v>85101701</v>
      </c>
      <c r="C1274" s="27" t="s">
        <v>3964</v>
      </c>
      <c r="D1274" s="27" t="s">
        <v>4385</v>
      </c>
      <c r="E1274" s="26" t="s">
        <v>4397</v>
      </c>
      <c r="F1274" s="26" t="s">
        <v>4524</v>
      </c>
      <c r="G1274" s="39" t="s">
        <v>4529</v>
      </c>
      <c r="H1274" s="36">
        <v>280000000</v>
      </c>
      <c r="I1274" s="36">
        <v>280000000</v>
      </c>
      <c r="J1274" s="28" t="s">
        <v>4423</v>
      </c>
      <c r="K1274" s="28" t="s">
        <v>48</v>
      </c>
      <c r="L1274" s="27" t="s">
        <v>3965</v>
      </c>
      <c r="M1274" s="27" t="s">
        <v>50</v>
      </c>
      <c r="N1274" s="27" t="s">
        <v>3966</v>
      </c>
      <c r="O1274" s="27" t="s">
        <v>3967</v>
      </c>
      <c r="P1274" s="28" t="s">
        <v>3968</v>
      </c>
      <c r="Q1274" s="28" t="s">
        <v>3969</v>
      </c>
      <c r="R1274" s="28" t="s">
        <v>3970</v>
      </c>
      <c r="S1274" s="28" t="s">
        <v>3971</v>
      </c>
      <c r="T1274" s="28" t="s">
        <v>3969</v>
      </c>
      <c r="U1274" s="29" t="s">
        <v>3972</v>
      </c>
      <c r="V1274" s="29"/>
      <c r="W1274" s="28"/>
      <c r="X1274" s="30"/>
      <c r="Y1274" s="28"/>
      <c r="Z1274" s="28"/>
      <c r="AA1274" s="31" t="str">
        <f t="shared" si="24"/>
        <v/>
      </c>
      <c r="AB1274" s="29"/>
      <c r="AC1274" s="29"/>
      <c r="AD1274" s="29"/>
      <c r="AE1274" s="27"/>
      <c r="AF1274" s="28" t="s">
        <v>54</v>
      </c>
      <c r="AG1274" s="27" t="s">
        <v>453</v>
      </c>
    </row>
    <row r="1275" spans="1:33" s="32" customFormat="1" ht="76.5" x14ac:dyDescent="0.25">
      <c r="A1275" s="25" t="s">
        <v>3565</v>
      </c>
      <c r="B1275" s="26">
        <v>80000000</v>
      </c>
      <c r="C1275" s="27" t="s">
        <v>3946</v>
      </c>
      <c r="D1275" s="27" t="s">
        <v>4383</v>
      </c>
      <c r="E1275" s="26" t="s">
        <v>4399</v>
      </c>
      <c r="F1275" s="35" t="s">
        <v>4522</v>
      </c>
      <c r="G1275" s="39" t="s">
        <v>4529</v>
      </c>
      <c r="H1275" s="36">
        <v>11444820146</v>
      </c>
      <c r="I1275" s="36">
        <v>3338369000</v>
      </c>
      <c r="J1275" s="28" t="s">
        <v>4424</v>
      </c>
      <c r="K1275" s="28" t="s">
        <v>4425</v>
      </c>
      <c r="L1275" s="27" t="s">
        <v>3973</v>
      </c>
      <c r="M1275" s="27" t="s">
        <v>1069</v>
      </c>
      <c r="N1275" s="27" t="s">
        <v>3974</v>
      </c>
      <c r="O1275" s="27" t="s">
        <v>3975</v>
      </c>
      <c r="P1275" s="28"/>
      <c r="Q1275" s="28"/>
      <c r="R1275" s="28"/>
      <c r="S1275" s="28" t="s">
        <v>3976</v>
      </c>
      <c r="T1275" s="28"/>
      <c r="U1275" s="29"/>
      <c r="V1275" s="29">
        <v>7966</v>
      </c>
      <c r="W1275" s="28">
        <v>17329</v>
      </c>
      <c r="X1275" s="30">
        <v>43049</v>
      </c>
      <c r="Y1275" s="28" t="s">
        <v>48</v>
      </c>
      <c r="Z1275" s="28">
        <v>4600007919</v>
      </c>
      <c r="AA1275" s="31">
        <f t="shared" si="24"/>
        <v>1</v>
      </c>
      <c r="AB1275" s="29" t="s">
        <v>3947</v>
      </c>
      <c r="AC1275" s="29" t="s">
        <v>425</v>
      </c>
      <c r="AD1275" s="29" t="s">
        <v>3948</v>
      </c>
      <c r="AE1275" s="27" t="s">
        <v>3807</v>
      </c>
      <c r="AF1275" s="28" t="s">
        <v>54</v>
      </c>
      <c r="AG1275" s="27" t="s">
        <v>453</v>
      </c>
    </row>
    <row r="1276" spans="1:33" s="32" customFormat="1" ht="63.75" x14ac:dyDescent="0.25">
      <c r="A1276" s="25" t="s">
        <v>3565</v>
      </c>
      <c r="B1276" s="26">
        <v>20102301</v>
      </c>
      <c r="C1276" s="27" t="s">
        <v>3035</v>
      </c>
      <c r="D1276" s="27" t="s">
        <v>4383</v>
      </c>
      <c r="E1276" s="26" t="s">
        <v>4399</v>
      </c>
      <c r="F1276" s="26" t="s">
        <v>4447</v>
      </c>
      <c r="G1276" s="38" t="s">
        <v>4525</v>
      </c>
      <c r="H1276" s="36">
        <v>130000000</v>
      </c>
      <c r="I1276" s="36">
        <v>130000000</v>
      </c>
      <c r="J1276" s="28" t="s">
        <v>4423</v>
      </c>
      <c r="K1276" s="28" t="s">
        <v>48</v>
      </c>
      <c r="L1276" s="27" t="s">
        <v>3977</v>
      </c>
      <c r="M1276" s="27" t="s">
        <v>3978</v>
      </c>
      <c r="N1276" s="27" t="s">
        <v>3979</v>
      </c>
      <c r="O1276" s="27" t="s">
        <v>3980</v>
      </c>
      <c r="P1276" s="28" t="s">
        <v>3702</v>
      </c>
      <c r="Q1276" s="28" t="s">
        <v>3981</v>
      </c>
      <c r="R1276" s="28" t="s">
        <v>3982</v>
      </c>
      <c r="S1276" s="28" t="s">
        <v>3983</v>
      </c>
      <c r="T1276" s="28" t="s">
        <v>3981</v>
      </c>
      <c r="U1276" s="29" t="s">
        <v>3984</v>
      </c>
      <c r="V1276" s="29"/>
      <c r="W1276" s="28"/>
      <c r="X1276" s="30"/>
      <c r="Y1276" s="28"/>
      <c r="Z1276" s="28"/>
      <c r="AA1276" s="31" t="str">
        <f t="shared" si="24"/>
        <v/>
      </c>
      <c r="AB1276" s="29"/>
      <c r="AC1276" s="29"/>
      <c r="AD1276" s="29"/>
      <c r="AE1276" s="27" t="s">
        <v>3985</v>
      </c>
      <c r="AF1276" s="28" t="s">
        <v>54</v>
      </c>
      <c r="AG1276" s="27" t="s">
        <v>453</v>
      </c>
    </row>
    <row r="1277" spans="1:33" s="32" customFormat="1" ht="63.75" x14ac:dyDescent="0.25">
      <c r="A1277" s="25" t="s">
        <v>3565</v>
      </c>
      <c r="B1277" s="26">
        <v>20102301</v>
      </c>
      <c r="C1277" s="27" t="s">
        <v>3035</v>
      </c>
      <c r="D1277" s="27" t="s">
        <v>4383</v>
      </c>
      <c r="E1277" s="26" t="s">
        <v>4403</v>
      </c>
      <c r="F1277" s="26" t="s">
        <v>4447</v>
      </c>
      <c r="G1277" s="38" t="s">
        <v>4525</v>
      </c>
      <c r="H1277" s="36">
        <v>100000000</v>
      </c>
      <c r="I1277" s="36">
        <v>100000000</v>
      </c>
      <c r="J1277" s="28" t="s">
        <v>4423</v>
      </c>
      <c r="K1277" s="28" t="s">
        <v>48</v>
      </c>
      <c r="L1277" s="27" t="s">
        <v>3977</v>
      </c>
      <c r="M1277" s="27" t="s">
        <v>3978</v>
      </c>
      <c r="N1277" s="27" t="s">
        <v>3979</v>
      </c>
      <c r="O1277" s="27" t="s">
        <v>3980</v>
      </c>
      <c r="P1277" s="28" t="s">
        <v>3702</v>
      </c>
      <c r="Q1277" s="28" t="s">
        <v>3981</v>
      </c>
      <c r="R1277" s="28" t="s">
        <v>3986</v>
      </c>
      <c r="S1277" s="28" t="s">
        <v>3987</v>
      </c>
      <c r="T1277" s="28" t="s">
        <v>3981</v>
      </c>
      <c r="U1277" s="29" t="s">
        <v>3984</v>
      </c>
      <c r="V1277" s="29"/>
      <c r="W1277" s="28"/>
      <c r="X1277" s="30"/>
      <c r="Y1277" s="28"/>
      <c r="Z1277" s="28"/>
      <c r="AA1277" s="31" t="str">
        <f t="shared" si="24"/>
        <v/>
      </c>
      <c r="AB1277" s="29"/>
      <c r="AC1277" s="29"/>
      <c r="AD1277" s="29"/>
      <c r="AE1277" s="27" t="s">
        <v>3985</v>
      </c>
      <c r="AF1277" s="28" t="s">
        <v>54</v>
      </c>
      <c r="AG1277" s="27" t="s">
        <v>453</v>
      </c>
    </row>
    <row r="1278" spans="1:33" s="32" customFormat="1" ht="63.75" x14ac:dyDescent="0.25">
      <c r="A1278" s="25" t="s">
        <v>3565</v>
      </c>
      <c r="B1278" s="26">
        <v>85121800</v>
      </c>
      <c r="C1278" s="27" t="s">
        <v>3988</v>
      </c>
      <c r="D1278" s="27" t="s">
        <v>4386</v>
      </c>
      <c r="E1278" s="26" t="s">
        <v>4399</v>
      </c>
      <c r="F1278" s="26" t="s">
        <v>4512</v>
      </c>
      <c r="G1278" s="38" t="s">
        <v>4525</v>
      </c>
      <c r="H1278" s="36">
        <v>100000000</v>
      </c>
      <c r="I1278" s="36">
        <v>100000000</v>
      </c>
      <c r="J1278" s="28" t="s">
        <v>4423</v>
      </c>
      <c r="K1278" s="28" t="s">
        <v>48</v>
      </c>
      <c r="L1278" s="27" t="s">
        <v>3989</v>
      </c>
      <c r="M1278" s="27" t="s">
        <v>3990</v>
      </c>
      <c r="N1278" s="27" t="s">
        <v>3793</v>
      </c>
      <c r="O1278" s="27" t="s">
        <v>3794</v>
      </c>
      <c r="P1278" s="28" t="s">
        <v>3702</v>
      </c>
      <c r="Q1278" s="28" t="s">
        <v>3981</v>
      </c>
      <c r="R1278" s="28" t="s">
        <v>3986</v>
      </c>
      <c r="S1278" s="28" t="s">
        <v>3991</v>
      </c>
      <c r="T1278" s="28" t="s">
        <v>3981</v>
      </c>
      <c r="U1278" s="29" t="s">
        <v>3992</v>
      </c>
      <c r="V1278" s="29"/>
      <c r="W1278" s="28"/>
      <c r="X1278" s="30"/>
      <c r="Y1278" s="28"/>
      <c r="Z1278" s="28"/>
      <c r="AA1278" s="31" t="str">
        <f t="shared" si="24"/>
        <v/>
      </c>
      <c r="AB1278" s="29"/>
      <c r="AC1278" s="29"/>
      <c r="AD1278" s="29"/>
      <c r="AE1278" s="27" t="s">
        <v>3993</v>
      </c>
      <c r="AF1278" s="28" t="s">
        <v>54</v>
      </c>
      <c r="AG1278" s="27" t="s">
        <v>453</v>
      </c>
    </row>
    <row r="1279" spans="1:33" s="32" customFormat="1" ht="63.75" x14ac:dyDescent="0.25">
      <c r="A1279" s="25" t="s">
        <v>3565</v>
      </c>
      <c r="B1279" s="26">
        <v>80111504</v>
      </c>
      <c r="C1279" s="27" t="s">
        <v>3994</v>
      </c>
      <c r="D1279" s="27" t="s">
        <v>4383</v>
      </c>
      <c r="E1279" s="26" t="s">
        <v>4403</v>
      </c>
      <c r="F1279" s="35" t="s">
        <v>4522</v>
      </c>
      <c r="G1279" s="38" t="s">
        <v>4525</v>
      </c>
      <c r="H1279" s="36">
        <v>20000000</v>
      </c>
      <c r="I1279" s="36">
        <v>20000000</v>
      </c>
      <c r="J1279" s="28" t="s">
        <v>4423</v>
      </c>
      <c r="K1279" s="28" t="s">
        <v>48</v>
      </c>
      <c r="L1279" s="27" t="s">
        <v>3995</v>
      </c>
      <c r="M1279" s="27" t="s">
        <v>3990</v>
      </c>
      <c r="N1279" s="27" t="s">
        <v>3793</v>
      </c>
      <c r="O1279" s="27" t="s">
        <v>3794</v>
      </c>
      <c r="P1279" s="28" t="s">
        <v>3702</v>
      </c>
      <c r="Q1279" s="28" t="s">
        <v>3981</v>
      </c>
      <c r="R1279" s="28" t="s">
        <v>3986</v>
      </c>
      <c r="S1279" s="28" t="s">
        <v>3991</v>
      </c>
      <c r="T1279" s="28" t="s">
        <v>3981</v>
      </c>
      <c r="U1279" s="29"/>
      <c r="V1279" s="29"/>
      <c r="W1279" s="28"/>
      <c r="X1279" s="30"/>
      <c r="Y1279" s="28"/>
      <c r="Z1279" s="28"/>
      <c r="AA1279" s="31" t="str">
        <f t="shared" si="24"/>
        <v/>
      </c>
      <c r="AB1279" s="29"/>
      <c r="AC1279" s="29"/>
      <c r="AD1279" s="29"/>
      <c r="AE1279" s="27" t="s">
        <v>3993</v>
      </c>
      <c r="AF1279" s="28" t="s">
        <v>54</v>
      </c>
      <c r="AG1279" s="27" t="s">
        <v>453</v>
      </c>
    </row>
    <row r="1280" spans="1:33" s="32" customFormat="1" ht="76.5" x14ac:dyDescent="0.25">
      <c r="A1280" s="25" t="s">
        <v>3565</v>
      </c>
      <c r="B1280" s="26">
        <v>95122001</v>
      </c>
      <c r="C1280" s="27" t="s">
        <v>3996</v>
      </c>
      <c r="D1280" s="27" t="s">
        <v>4383</v>
      </c>
      <c r="E1280" s="26" t="s">
        <v>4403</v>
      </c>
      <c r="F1280" s="28" t="s">
        <v>4504</v>
      </c>
      <c r="G1280" s="38" t="s">
        <v>4525</v>
      </c>
      <c r="H1280" s="36">
        <v>7887402972</v>
      </c>
      <c r="I1280" s="36">
        <v>4046000000</v>
      </c>
      <c r="J1280" s="28" t="s">
        <v>4424</v>
      </c>
      <c r="K1280" s="28" t="s">
        <v>4425</v>
      </c>
      <c r="L1280" s="27" t="s">
        <v>3997</v>
      </c>
      <c r="M1280" s="27" t="s">
        <v>3223</v>
      </c>
      <c r="N1280" s="27" t="s">
        <v>3793</v>
      </c>
      <c r="O1280" s="27" t="s">
        <v>3998</v>
      </c>
      <c r="P1280" s="28" t="s">
        <v>3702</v>
      </c>
      <c r="Q1280" s="28" t="s">
        <v>3981</v>
      </c>
      <c r="R1280" s="28" t="s">
        <v>3986</v>
      </c>
      <c r="S1280" s="28" t="s">
        <v>3991</v>
      </c>
      <c r="T1280" s="28" t="s">
        <v>3999</v>
      </c>
      <c r="U1280" s="29"/>
      <c r="V1280" s="29"/>
      <c r="W1280" s="28"/>
      <c r="X1280" s="30"/>
      <c r="Y1280" s="28"/>
      <c r="Z1280" s="28"/>
      <c r="AA1280" s="31" t="str">
        <f t="shared" si="24"/>
        <v/>
      </c>
      <c r="AB1280" s="29"/>
      <c r="AC1280" s="29"/>
      <c r="AD1280" s="29"/>
      <c r="AE1280" s="27" t="s">
        <v>3997</v>
      </c>
      <c r="AF1280" s="28" t="s">
        <v>54</v>
      </c>
      <c r="AG1280" s="27" t="s">
        <v>453</v>
      </c>
    </row>
    <row r="1281" spans="1:33" s="32" customFormat="1" ht="76.5" x14ac:dyDescent="0.25">
      <c r="A1281" s="25" t="s">
        <v>3565</v>
      </c>
      <c r="B1281" s="26">
        <v>95122001</v>
      </c>
      <c r="C1281" s="27" t="s">
        <v>3996</v>
      </c>
      <c r="D1281" s="27" t="s">
        <v>4383</v>
      </c>
      <c r="E1281" s="26" t="s">
        <v>4405</v>
      </c>
      <c r="F1281" s="28" t="s">
        <v>4504</v>
      </c>
      <c r="G1281" s="38" t="s">
        <v>4525</v>
      </c>
      <c r="H1281" s="36">
        <v>7887402972</v>
      </c>
      <c r="I1281" s="36">
        <v>3841402972</v>
      </c>
      <c r="J1281" s="28" t="s">
        <v>4424</v>
      </c>
      <c r="K1281" s="28" t="s">
        <v>4425</v>
      </c>
      <c r="L1281" s="27" t="s">
        <v>3997</v>
      </c>
      <c r="M1281" s="27" t="s">
        <v>3223</v>
      </c>
      <c r="N1281" s="27" t="s">
        <v>3793</v>
      </c>
      <c r="O1281" s="27" t="s">
        <v>3998</v>
      </c>
      <c r="P1281" s="28" t="s">
        <v>3702</v>
      </c>
      <c r="Q1281" s="28" t="s">
        <v>3981</v>
      </c>
      <c r="R1281" s="28" t="s">
        <v>4000</v>
      </c>
      <c r="S1281" s="28" t="s">
        <v>3983</v>
      </c>
      <c r="T1281" s="28" t="s">
        <v>3999</v>
      </c>
      <c r="U1281" s="29"/>
      <c r="V1281" s="29"/>
      <c r="W1281" s="28"/>
      <c r="X1281" s="30"/>
      <c r="Y1281" s="28"/>
      <c r="Z1281" s="28"/>
      <c r="AA1281" s="31" t="str">
        <f t="shared" si="24"/>
        <v/>
      </c>
      <c r="AB1281" s="29"/>
      <c r="AC1281" s="29"/>
      <c r="AD1281" s="29"/>
      <c r="AE1281" s="27" t="s">
        <v>3997</v>
      </c>
      <c r="AF1281" s="28" t="s">
        <v>54</v>
      </c>
      <c r="AG1281" s="27" t="s">
        <v>453</v>
      </c>
    </row>
    <row r="1282" spans="1:33" s="32" customFormat="1" ht="102" x14ac:dyDescent="0.25">
      <c r="A1282" s="25" t="s">
        <v>3565</v>
      </c>
      <c r="B1282" s="26">
        <v>93141506</v>
      </c>
      <c r="C1282" s="27" t="s">
        <v>4001</v>
      </c>
      <c r="D1282" s="27" t="s">
        <v>4383</v>
      </c>
      <c r="E1282" s="26" t="s">
        <v>4405</v>
      </c>
      <c r="F1282" s="35" t="s">
        <v>4522</v>
      </c>
      <c r="G1282" s="38" t="s">
        <v>4525</v>
      </c>
      <c r="H1282" s="36">
        <v>300000000</v>
      </c>
      <c r="I1282" s="36">
        <v>300000000</v>
      </c>
      <c r="J1282" s="28" t="s">
        <v>4423</v>
      </c>
      <c r="K1282" s="28" t="s">
        <v>48</v>
      </c>
      <c r="L1282" s="27" t="s">
        <v>4002</v>
      </c>
      <c r="M1282" s="27" t="s">
        <v>4003</v>
      </c>
      <c r="N1282" s="27" t="s">
        <v>4004</v>
      </c>
      <c r="O1282" s="27" t="s">
        <v>4005</v>
      </c>
      <c r="P1282" s="28" t="s">
        <v>4006</v>
      </c>
      <c r="Q1282" s="28" t="s">
        <v>4007</v>
      </c>
      <c r="R1282" s="28" t="s">
        <v>4008</v>
      </c>
      <c r="S1282" s="28" t="s">
        <v>4009</v>
      </c>
      <c r="T1282" s="28" t="s">
        <v>4010</v>
      </c>
      <c r="U1282" s="29" t="s">
        <v>4011</v>
      </c>
      <c r="V1282" s="29"/>
      <c r="W1282" s="28"/>
      <c r="X1282" s="30"/>
      <c r="Y1282" s="28"/>
      <c r="Z1282" s="28"/>
      <c r="AA1282" s="31" t="str">
        <f t="shared" si="24"/>
        <v/>
      </c>
      <c r="AB1282" s="29"/>
      <c r="AC1282" s="29"/>
      <c r="AD1282" s="29"/>
      <c r="AE1282" s="27" t="s">
        <v>4002</v>
      </c>
      <c r="AF1282" s="28" t="s">
        <v>54</v>
      </c>
      <c r="AG1282" s="27" t="s">
        <v>453</v>
      </c>
    </row>
    <row r="1283" spans="1:33" s="32" customFormat="1" ht="89.25" x14ac:dyDescent="0.25">
      <c r="A1283" s="25" t="s">
        <v>3565</v>
      </c>
      <c r="B1283" s="26">
        <v>93141506</v>
      </c>
      <c r="C1283" s="27" t="s">
        <v>4012</v>
      </c>
      <c r="D1283" s="27" t="s">
        <v>4383</v>
      </c>
      <c r="E1283" s="26" t="s">
        <v>4405</v>
      </c>
      <c r="F1283" s="26" t="s">
        <v>4512</v>
      </c>
      <c r="G1283" s="38" t="s">
        <v>4525</v>
      </c>
      <c r="H1283" s="36">
        <v>76000000</v>
      </c>
      <c r="I1283" s="36">
        <v>76000000</v>
      </c>
      <c r="J1283" s="28" t="s">
        <v>4423</v>
      </c>
      <c r="K1283" s="28" t="s">
        <v>48</v>
      </c>
      <c r="L1283" s="27" t="s">
        <v>4013</v>
      </c>
      <c r="M1283" s="27" t="s">
        <v>4003</v>
      </c>
      <c r="N1283" s="27" t="s">
        <v>4014</v>
      </c>
      <c r="O1283" s="27" t="s">
        <v>4015</v>
      </c>
      <c r="P1283" s="28" t="s">
        <v>4006</v>
      </c>
      <c r="Q1283" s="28" t="s">
        <v>4007</v>
      </c>
      <c r="R1283" s="28" t="s">
        <v>4008</v>
      </c>
      <c r="S1283" s="28" t="s">
        <v>4009</v>
      </c>
      <c r="T1283" s="28" t="s">
        <v>4010</v>
      </c>
      <c r="U1283" s="29" t="s">
        <v>4016</v>
      </c>
      <c r="V1283" s="29"/>
      <c r="W1283" s="28"/>
      <c r="X1283" s="30"/>
      <c r="Y1283" s="28"/>
      <c r="Z1283" s="28"/>
      <c r="AA1283" s="31" t="str">
        <f t="shared" si="24"/>
        <v/>
      </c>
      <c r="AB1283" s="29"/>
      <c r="AC1283" s="29"/>
      <c r="AD1283" s="29"/>
      <c r="AE1283" s="27" t="s">
        <v>4013</v>
      </c>
      <c r="AF1283" s="28" t="s">
        <v>54</v>
      </c>
      <c r="AG1283" s="27" t="s">
        <v>453</v>
      </c>
    </row>
    <row r="1284" spans="1:33" s="32" customFormat="1" ht="89.25" x14ac:dyDescent="0.25">
      <c r="A1284" s="25" t="s">
        <v>3565</v>
      </c>
      <c r="B1284" s="26">
        <v>93141506</v>
      </c>
      <c r="C1284" s="27" t="s">
        <v>4017</v>
      </c>
      <c r="D1284" s="27" t="s">
        <v>4383</v>
      </c>
      <c r="E1284" s="26" t="s">
        <v>4405</v>
      </c>
      <c r="F1284" s="35" t="s">
        <v>4522</v>
      </c>
      <c r="G1284" s="38" t="s">
        <v>4525</v>
      </c>
      <c r="H1284" s="36">
        <v>70000000</v>
      </c>
      <c r="I1284" s="36">
        <v>70000000</v>
      </c>
      <c r="J1284" s="28" t="s">
        <v>4423</v>
      </c>
      <c r="K1284" s="28" t="s">
        <v>48</v>
      </c>
      <c r="L1284" s="27" t="s">
        <v>4002</v>
      </c>
      <c r="M1284" s="27" t="s">
        <v>4003</v>
      </c>
      <c r="N1284" s="27" t="s">
        <v>4004</v>
      </c>
      <c r="O1284" s="27" t="s">
        <v>4005</v>
      </c>
      <c r="P1284" s="28" t="s">
        <v>4006</v>
      </c>
      <c r="Q1284" s="28" t="s">
        <v>4007</v>
      </c>
      <c r="R1284" s="28" t="s">
        <v>4008</v>
      </c>
      <c r="S1284" s="28" t="s">
        <v>4009</v>
      </c>
      <c r="T1284" s="28" t="s">
        <v>4010</v>
      </c>
      <c r="U1284" s="29" t="s">
        <v>4018</v>
      </c>
      <c r="V1284" s="29"/>
      <c r="W1284" s="28"/>
      <c r="X1284" s="30"/>
      <c r="Y1284" s="28"/>
      <c r="Z1284" s="28"/>
      <c r="AA1284" s="31" t="str">
        <f t="shared" si="24"/>
        <v/>
      </c>
      <c r="AB1284" s="29"/>
      <c r="AC1284" s="29"/>
      <c r="AD1284" s="29"/>
      <c r="AE1284" s="27" t="s">
        <v>4002</v>
      </c>
      <c r="AF1284" s="28" t="s">
        <v>54</v>
      </c>
      <c r="AG1284" s="27" t="s">
        <v>453</v>
      </c>
    </row>
    <row r="1285" spans="1:33" s="32" customFormat="1" ht="51" x14ac:dyDescent="0.25">
      <c r="A1285" s="25" t="s">
        <v>3565</v>
      </c>
      <c r="B1285" s="26">
        <v>72154110</v>
      </c>
      <c r="C1285" s="27" t="s">
        <v>4019</v>
      </c>
      <c r="D1285" s="27" t="s">
        <v>4383</v>
      </c>
      <c r="E1285" s="26" t="s">
        <v>4397</v>
      </c>
      <c r="F1285" s="26" t="s">
        <v>4512</v>
      </c>
      <c r="G1285" s="38" t="s">
        <v>4525</v>
      </c>
      <c r="H1285" s="36">
        <v>44375100</v>
      </c>
      <c r="I1285" s="36">
        <v>44375100</v>
      </c>
      <c r="J1285" s="28" t="s">
        <v>4423</v>
      </c>
      <c r="K1285" s="28" t="s">
        <v>48</v>
      </c>
      <c r="L1285" s="27" t="s">
        <v>4020</v>
      </c>
      <c r="M1285" s="27" t="s">
        <v>60</v>
      </c>
      <c r="N1285" s="27">
        <v>3839713</v>
      </c>
      <c r="O1285" s="27" t="s">
        <v>4021</v>
      </c>
      <c r="P1285" s="28"/>
      <c r="Q1285" s="28"/>
      <c r="R1285" s="28"/>
      <c r="S1285" s="28" t="s">
        <v>4022</v>
      </c>
      <c r="T1285" s="28"/>
      <c r="U1285" s="29"/>
      <c r="V1285" s="29"/>
      <c r="W1285" s="28"/>
      <c r="X1285" s="30"/>
      <c r="Y1285" s="28"/>
      <c r="Z1285" s="28"/>
      <c r="AA1285" s="31" t="str">
        <f t="shared" si="24"/>
        <v/>
      </c>
      <c r="AB1285" s="29"/>
      <c r="AC1285" s="29"/>
      <c r="AD1285" s="29"/>
      <c r="AE1285" s="27" t="s">
        <v>4023</v>
      </c>
      <c r="AF1285" s="28" t="s">
        <v>54</v>
      </c>
      <c r="AG1285" s="27" t="s">
        <v>453</v>
      </c>
    </row>
    <row r="1286" spans="1:33" s="32" customFormat="1" ht="51" x14ac:dyDescent="0.25">
      <c r="A1286" s="25" t="s">
        <v>3565</v>
      </c>
      <c r="B1286" s="26">
        <v>44120000</v>
      </c>
      <c r="C1286" s="27" t="s">
        <v>4024</v>
      </c>
      <c r="D1286" s="27" t="s">
        <v>4383</v>
      </c>
      <c r="E1286" s="26" t="s">
        <v>4397</v>
      </c>
      <c r="F1286" s="26" t="s">
        <v>4447</v>
      </c>
      <c r="G1286" s="38" t="s">
        <v>4525</v>
      </c>
      <c r="H1286" s="36">
        <v>170000000</v>
      </c>
      <c r="I1286" s="36">
        <v>170000000</v>
      </c>
      <c r="J1286" s="28" t="s">
        <v>4423</v>
      </c>
      <c r="K1286" s="28" t="s">
        <v>48</v>
      </c>
      <c r="L1286" s="27" t="s">
        <v>4020</v>
      </c>
      <c r="M1286" s="27" t="s">
        <v>60</v>
      </c>
      <c r="N1286" s="27">
        <v>3839713</v>
      </c>
      <c r="O1286" s="27" t="s">
        <v>4021</v>
      </c>
      <c r="P1286" s="28"/>
      <c r="Q1286" s="28"/>
      <c r="R1286" s="28"/>
      <c r="S1286" s="28" t="s">
        <v>4022</v>
      </c>
      <c r="T1286" s="28"/>
      <c r="U1286" s="29"/>
      <c r="V1286" s="29"/>
      <c r="W1286" s="28"/>
      <c r="X1286" s="30"/>
      <c r="Y1286" s="28"/>
      <c r="Z1286" s="28"/>
      <c r="AA1286" s="31" t="str">
        <f t="shared" si="24"/>
        <v/>
      </c>
      <c r="AB1286" s="29"/>
      <c r="AC1286" s="29"/>
      <c r="AD1286" s="29"/>
      <c r="AE1286" s="27" t="s">
        <v>4025</v>
      </c>
      <c r="AF1286" s="28" t="s">
        <v>54</v>
      </c>
      <c r="AG1286" s="27" t="s">
        <v>453</v>
      </c>
    </row>
    <row r="1287" spans="1:33" s="32" customFormat="1" ht="51" x14ac:dyDescent="0.25">
      <c r="A1287" s="25" t="s">
        <v>3565</v>
      </c>
      <c r="B1287" s="26">
        <v>44120000</v>
      </c>
      <c r="C1287" s="27" t="s">
        <v>4026</v>
      </c>
      <c r="D1287" s="27" t="s">
        <v>4383</v>
      </c>
      <c r="E1287" s="26" t="s">
        <v>4397</v>
      </c>
      <c r="F1287" s="26" t="s">
        <v>4447</v>
      </c>
      <c r="G1287" s="38" t="s">
        <v>4525</v>
      </c>
      <c r="H1287" s="36">
        <v>49000000</v>
      </c>
      <c r="I1287" s="36">
        <v>49000000</v>
      </c>
      <c r="J1287" s="28" t="s">
        <v>4423</v>
      </c>
      <c r="K1287" s="28" t="s">
        <v>48</v>
      </c>
      <c r="L1287" s="27" t="s">
        <v>4020</v>
      </c>
      <c r="M1287" s="27" t="s">
        <v>60</v>
      </c>
      <c r="N1287" s="27">
        <v>3839713</v>
      </c>
      <c r="O1287" s="27" t="s">
        <v>4021</v>
      </c>
      <c r="P1287" s="28"/>
      <c r="Q1287" s="28"/>
      <c r="R1287" s="28"/>
      <c r="S1287" s="28" t="s">
        <v>4022</v>
      </c>
      <c r="T1287" s="28"/>
      <c r="U1287" s="29"/>
      <c r="V1287" s="29"/>
      <c r="W1287" s="28"/>
      <c r="X1287" s="30"/>
      <c r="Y1287" s="28"/>
      <c r="Z1287" s="28"/>
      <c r="AA1287" s="31" t="str">
        <f t="shared" si="24"/>
        <v/>
      </c>
      <c r="AB1287" s="29"/>
      <c r="AC1287" s="29"/>
      <c r="AD1287" s="29"/>
      <c r="AE1287" s="27" t="s">
        <v>4025</v>
      </c>
      <c r="AF1287" s="28" t="s">
        <v>54</v>
      </c>
      <c r="AG1287" s="27" t="s">
        <v>453</v>
      </c>
    </row>
    <row r="1288" spans="1:33" s="32" customFormat="1" ht="51" x14ac:dyDescent="0.25">
      <c r="A1288" s="25" t="s">
        <v>3565</v>
      </c>
      <c r="B1288" s="26">
        <v>47131700</v>
      </c>
      <c r="C1288" s="27" t="s">
        <v>4027</v>
      </c>
      <c r="D1288" s="27" t="s">
        <v>4383</v>
      </c>
      <c r="E1288" s="26" t="s">
        <v>4406</v>
      </c>
      <c r="F1288" s="26" t="s">
        <v>4447</v>
      </c>
      <c r="G1288" s="38" t="s">
        <v>4525</v>
      </c>
      <c r="H1288" s="36">
        <v>46000000</v>
      </c>
      <c r="I1288" s="36">
        <v>46000000</v>
      </c>
      <c r="J1288" s="28" t="s">
        <v>4423</v>
      </c>
      <c r="K1288" s="28" t="s">
        <v>48</v>
      </c>
      <c r="L1288" s="27" t="s">
        <v>4020</v>
      </c>
      <c r="M1288" s="27" t="s">
        <v>60</v>
      </c>
      <c r="N1288" s="27">
        <v>3839713</v>
      </c>
      <c r="O1288" s="27" t="s">
        <v>4021</v>
      </c>
      <c r="P1288" s="28"/>
      <c r="Q1288" s="28"/>
      <c r="R1288" s="28"/>
      <c r="S1288" s="28" t="s">
        <v>4022</v>
      </c>
      <c r="T1288" s="28"/>
      <c r="U1288" s="29"/>
      <c r="V1288" s="29"/>
      <c r="W1288" s="28"/>
      <c r="X1288" s="30"/>
      <c r="Y1288" s="28"/>
      <c r="Z1288" s="28"/>
      <c r="AA1288" s="31" t="str">
        <f t="shared" si="24"/>
        <v/>
      </c>
      <c r="AB1288" s="29"/>
      <c r="AC1288" s="29"/>
      <c r="AD1288" s="29"/>
      <c r="AE1288" s="27" t="s">
        <v>4028</v>
      </c>
      <c r="AF1288" s="28" t="s">
        <v>54</v>
      </c>
      <c r="AG1288" s="27" t="s">
        <v>453</v>
      </c>
    </row>
    <row r="1289" spans="1:33" s="32" customFormat="1" ht="51" x14ac:dyDescent="0.25">
      <c r="A1289" s="25" t="s">
        <v>3565</v>
      </c>
      <c r="B1289" s="26">
        <v>44120000</v>
      </c>
      <c r="C1289" s="27" t="s">
        <v>4029</v>
      </c>
      <c r="D1289" s="27" t="s">
        <v>4385</v>
      </c>
      <c r="E1289" s="26" t="s">
        <v>4406</v>
      </c>
      <c r="F1289" s="26" t="s">
        <v>4512</v>
      </c>
      <c r="G1289" s="38" t="s">
        <v>4525</v>
      </c>
      <c r="H1289" s="36">
        <v>5000000</v>
      </c>
      <c r="I1289" s="36">
        <v>5000000</v>
      </c>
      <c r="J1289" s="28" t="s">
        <v>4423</v>
      </c>
      <c r="K1289" s="28" t="s">
        <v>48</v>
      </c>
      <c r="L1289" s="27" t="s">
        <v>4020</v>
      </c>
      <c r="M1289" s="27" t="s">
        <v>60</v>
      </c>
      <c r="N1289" s="27">
        <v>3839713</v>
      </c>
      <c r="O1289" s="27" t="s">
        <v>4021</v>
      </c>
      <c r="P1289" s="28"/>
      <c r="Q1289" s="28"/>
      <c r="R1289" s="28"/>
      <c r="S1289" s="28" t="s">
        <v>4022</v>
      </c>
      <c r="T1289" s="28"/>
      <c r="U1289" s="29"/>
      <c r="V1289" s="29"/>
      <c r="W1289" s="28"/>
      <c r="X1289" s="30"/>
      <c r="Y1289" s="28"/>
      <c r="Z1289" s="28"/>
      <c r="AA1289" s="31" t="str">
        <f t="shared" si="24"/>
        <v/>
      </c>
      <c r="AB1289" s="29"/>
      <c r="AC1289" s="29"/>
      <c r="AD1289" s="29"/>
      <c r="AE1289" s="27" t="s">
        <v>4030</v>
      </c>
      <c r="AF1289" s="28" t="s">
        <v>54</v>
      </c>
      <c r="AG1289" s="27" t="s">
        <v>453</v>
      </c>
    </row>
    <row r="1290" spans="1:33" s="32" customFormat="1" ht="51" x14ac:dyDescent="0.25">
      <c r="A1290" s="25" t="s">
        <v>3565</v>
      </c>
      <c r="B1290" s="26">
        <v>44102900</v>
      </c>
      <c r="C1290" s="27" t="s">
        <v>4031</v>
      </c>
      <c r="D1290" s="27" t="s">
        <v>4384</v>
      </c>
      <c r="E1290" s="26" t="s">
        <v>4399</v>
      </c>
      <c r="F1290" s="35" t="s">
        <v>4521</v>
      </c>
      <c r="G1290" s="38" t="s">
        <v>4525</v>
      </c>
      <c r="H1290" s="36">
        <v>380000000</v>
      </c>
      <c r="I1290" s="36">
        <v>380000000</v>
      </c>
      <c r="J1290" s="28" t="s">
        <v>4423</v>
      </c>
      <c r="K1290" s="28" t="s">
        <v>48</v>
      </c>
      <c r="L1290" s="27" t="s">
        <v>4020</v>
      </c>
      <c r="M1290" s="27" t="s">
        <v>60</v>
      </c>
      <c r="N1290" s="27">
        <v>3839713</v>
      </c>
      <c r="O1290" s="27" t="s">
        <v>4021</v>
      </c>
      <c r="P1290" s="28"/>
      <c r="Q1290" s="28"/>
      <c r="R1290" s="28"/>
      <c r="S1290" s="28" t="s">
        <v>4022</v>
      </c>
      <c r="T1290" s="28"/>
      <c r="U1290" s="29"/>
      <c r="V1290" s="29"/>
      <c r="W1290" s="28"/>
      <c r="X1290" s="30"/>
      <c r="Y1290" s="28"/>
      <c r="Z1290" s="28"/>
      <c r="AA1290" s="31" t="str">
        <f t="shared" si="24"/>
        <v/>
      </c>
      <c r="AB1290" s="29"/>
      <c r="AC1290" s="29"/>
      <c r="AD1290" s="29"/>
      <c r="AE1290" s="27" t="s">
        <v>4032</v>
      </c>
      <c r="AF1290" s="28" t="s">
        <v>54</v>
      </c>
      <c r="AG1290" s="27" t="s">
        <v>453</v>
      </c>
    </row>
    <row r="1291" spans="1:33" s="32" customFormat="1" ht="51" x14ac:dyDescent="0.25">
      <c r="A1291" s="25" t="s">
        <v>3565</v>
      </c>
      <c r="B1291" s="26">
        <v>78181500</v>
      </c>
      <c r="C1291" s="27" t="s">
        <v>4033</v>
      </c>
      <c r="D1291" s="27" t="s">
        <v>4383</v>
      </c>
      <c r="E1291" s="26" t="s">
        <v>4406</v>
      </c>
      <c r="F1291" s="26" t="s">
        <v>4447</v>
      </c>
      <c r="G1291" s="38" t="s">
        <v>4525</v>
      </c>
      <c r="H1291" s="36">
        <v>80144667</v>
      </c>
      <c r="I1291" s="36">
        <v>19928480</v>
      </c>
      <c r="J1291" s="28" t="s">
        <v>4424</v>
      </c>
      <c r="K1291" s="28" t="s">
        <v>4425</v>
      </c>
      <c r="L1291" s="27" t="s">
        <v>4020</v>
      </c>
      <c r="M1291" s="27" t="s">
        <v>60</v>
      </c>
      <c r="N1291" s="27">
        <v>3839713</v>
      </c>
      <c r="O1291" s="27" t="s">
        <v>4021</v>
      </c>
      <c r="P1291" s="28"/>
      <c r="Q1291" s="28"/>
      <c r="R1291" s="28"/>
      <c r="S1291" s="28" t="s">
        <v>4022</v>
      </c>
      <c r="T1291" s="28"/>
      <c r="U1291" s="29"/>
      <c r="V1291" s="29"/>
      <c r="W1291" s="28"/>
      <c r="X1291" s="30"/>
      <c r="Y1291" s="28"/>
      <c r="Z1291" s="28"/>
      <c r="AA1291" s="31" t="str">
        <f t="shared" si="24"/>
        <v/>
      </c>
      <c r="AB1291" s="29"/>
      <c r="AC1291" s="29"/>
      <c r="AD1291" s="29"/>
      <c r="AE1291" s="27" t="s">
        <v>4034</v>
      </c>
      <c r="AF1291" s="28" t="s">
        <v>54</v>
      </c>
      <c r="AG1291" s="27" t="s">
        <v>453</v>
      </c>
    </row>
    <row r="1292" spans="1:33" s="32" customFormat="1" ht="51" x14ac:dyDescent="0.25">
      <c r="A1292" s="25" t="s">
        <v>3565</v>
      </c>
      <c r="B1292" s="26">
        <v>72102900</v>
      </c>
      <c r="C1292" s="27" t="s">
        <v>4035</v>
      </c>
      <c r="D1292" s="27" t="s">
        <v>4384</v>
      </c>
      <c r="E1292" s="26" t="s">
        <v>4399</v>
      </c>
      <c r="F1292" s="26" t="s">
        <v>4524</v>
      </c>
      <c r="G1292" s="38" t="s">
        <v>4525</v>
      </c>
      <c r="H1292" s="36">
        <v>200000000</v>
      </c>
      <c r="I1292" s="36">
        <v>200000000</v>
      </c>
      <c r="J1292" s="28" t="s">
        <v>4423</v>
      </c>
      <c r="K1292" s="28" t="s">
        <v>48</v>
      </c>
      <c r="L1292" s="27" t="s">
        <v>4020</v>
      </c>
      <c r="M1292" s="27" t="s">
        <v>60</v>
      </c>
      <c r="N1292" s="27">
        <v>3839713</v>
      </c>
      <c r="O1292" s="27" t="s">
        <v>4021</v>
      </c>
      <c r="P1292" s="28"/>
      <c r="Q1292" s="28"/>
      <c r="R1292" s="28"/>
      <c r="S1292" s="28" t="s">
        <v>4022</v>
      </c>
      <c r="T1292" s="28"/>
      <c r="U1292" s="29"/>
      <c r="V1292" s="29"/>
      <c r="W1292" s="28"/>
      <c r="X1292" s="30"/>
      <c r="Y1292" s="28"/>
      <c r="Z1292" s="28"/>
      <c r="AA1292" s="31" t="str">
        <f t="shared" si="24"/>
        <v/>
      </c>
      <c r="AB1292" s="29"/>
      <c r="AC1292" s="29"/>
      <c r="AD1292" s="29"/>
      <c r="AE1292" s="27" t="s">
        <v>4034</v>
      </c>
      <c r="AF1292" s="28" t="s">
        <v>54</v>
      </c>
      <c r="AG1292" s="27" t="s">
        <v>453</v>
      </c>
    </row>
    <row r="1293" spans="1:33" s="32" customFormat="1" ht="51" x14ac:dyDescent="0.25">
      <c r="A1293" s="25" t="s">
        <v>3565</v>
      </c>
      <c r="B1293" s="26">
        <v>15101500</v>
      </c>
      <c r="C1293" s="27" t="s">
        <v>4036</v>
      </c>
      <c r="D1293" s="27" t="s">
        <v>4383</v>
      </c>
      <c r="E1293" s="26" t="s">
        <v>4399</v>
      </c>
      <c r="F1293" s="26" t="s">
        <v>4524</v>
      </c>
      <c r="G1293" s="38" t="s">
        <v>4525</v>
      </c>
      <c r="H1293" s="36">
        <v>43664038</v>
      </c>
      <c r="I1293" s="36">
        <v>12295573</v>
      </c>
      <c r="J1293" s="28" t="s">
        <v>4424</v>
      </c>
      <c r="K1293" s="28" t="s">
        <v>4425</v>
      </c>
      <c r="L1293" s="27" t="s">
        <v>4020</v>
      </c>
      <c r="M1293" s="27" t="s">
        <v>60</v>
      </c>
      <c r="N1293" s="27">
        <v>3839713</v>
      </c>
      <c r="O1293" s="27" t="s">
        <v>4021</v>
      </c>
      <c r="P1293" s="28"/>
      <c r="Q1293" s="28"/>
      <c r="R1293" s="28"/>
      <c r="S1293" s="28" t="s">
        <v>4022</v>
      </c>
      <c r="T1293" s="28"/>
      <c r="U1293" s="29"/>
      <c r="V1293" s="29"/>
      <c r="W1293" s="28"/>
      <c r="X1293" s="30"/>
      <c r="Y1293" s="28"/>
      <c r="Z1293" s="28"/>
      <c r="AA1293" s="31" t="str">
        <f t="shared" si="24"/>
        <v/>
      </c>
      <c r="AB1293" s="29"/>
      <c r="AC1293" s="29"/>
      <c r="AD1293" s="29"/>
      <c r="AE1293" s="27" t="s">
        <v>4034</v>
      </c>
      <c r="AF1293" s="28" t="s">
        <v>54</v>
      </c>
      <c r="AG1293" s="27" t="s">
        <v>453</v>
      </c>
    </row>
    <row r="1294" spans="1:33" s="32" customFormat="1" ht="51" x14ac:dyDescent="0.25">
      <c r="A1294" s="25" t="s">
        <v>3565</v>
      </c>
      <c r="B1294" s="26">
        <v>15101500</v>
      </c>
      <c r="C1294" s="27" t="s">
        <v>4037</v>
      </c>
      <c r="D1294" s="27" t="s">
        <v>4383</v>
      </c>
      <c r="E1294" s="26" t="s">
        <v>4399</v>
      </c>
      <c r="F1294" s="35" t="s">
        <v>4522</v>
      </c>
      <c r="G1294" s="38" t="s">
        <v>4525</v>
      </c>
      <c r="H1294" s="36">
        <v>15968687</v>
      </c>
      <c r="I1294" s="36">
        <v>5756695</v>
      </c>
      <c r="J1294" s="28" t="s">
        <v>4424</v>
      </c>
      <c r="K1294" s="28" t="s">
        <v>4425</v>
      </c>
      <c r="L1294" s="27" t="s">
        <v>4020</v>
      </c>
      <c r="M1294" s="27" t="s">
        <v>60</v>
      </c>
      <c r="N1294" s="27">
        <v>3839713</v>
      </c>
      <c r="O1294" s="27" t="s">
        <v>4021</v>
      </c>
      <c r="P1294" s="28"/>
      <c r="Q1294" s="28"/>
      <c r="R1294" s="28"/>
      <c r="S1294" s="28" t="s">
        <v>4022</v>
      </c>
      <c r="T1294" s="28"/>
      <c r="U1294" s="29"/>
      <c r="V1294" s="29"/>
      <c r="W1294" s="28"/>
      <c r="X1294" s="30"/>
      <c r="Y1294" s="28"/>
      <c r="Z1294" s="28"/>
      <c r="AA1294" s="31" t="str">
        <f t="shared" si="24"/>
        <v/>
      </c>
      <c r="AB1294" s="29"/>
      <c r="AC1294" s="29"/>
      <c r="AD1294" s="29"/>
      <c r="AE1294" s="27" t="s">
        <v>4034</v>
      </c>
      <c r="AF1294" s="28" t="s">
        <v>54</v>
      </c>
      <c r="AG1294" s="27" t="s">
        <v>453</v>
      </c>
    </row>
    <row r="1295" spans="1:33" s="32" customFormat="1" ht="51" x14ac:dyDescent="0.25">
      <c r="A1295" s="25" t="s">
        <v>3565</v>
      </c>
      <c r="B1295" s="26">
        <v>92121500</v>
      </c>
      <c r="C1295" s="27" t="s">
        <v>4038</v>
      </c>
      <c r="D1295" s="27" t="s">
        <v>4383</v>
      </c>
      <c r="E1295" s="26" t="s">
        <v>4399</v>
      </c>
      <c r="F1295" s="26" t="s">
        <v>4524</v>
      </c>
      <c r="G1295" s="38" t="s">
        <v>4525</v>
      </c>
      <c r="H1295" s="36">
        <v>422898399</v>
      </c>
      <c r="I1295" s="36">
        <v>43660689</v>
      </c>
      <c r="J1295" s="28" t="s">
        <v>4424</v>
      </c>
      <c r="K1295" s="28" t="s">
        <v>4425</v>
      </c>
      <c r="L1295" s="27" t="s">
        <v>4020</v>
      </c>
      <c r="M1295" s="27" t="s">
        <v>60</v>
      </c>
      <c r="N1295" s="27">
        <v>3839713</v>
      </c>
      <c r="O1295" s="27" t="s">
        <v>4021</v>
      </c>
      <c r="P1295" s="28"/>
      <c r="Q1295" s="28"/>
      <c r="R1295" s="28"/>
      <c r="S1295" s="28" t="s">
        <v>4022</v>
      </c>
      <c r="T1295" s="28"/>
      <c r="U1295" s="29"/>
      <c r="V1295" s="29"/>
      <c r="W1295" s="28"/>
      <c r="X1295" s="30"/>
      <c r="Y1295" s="28"/>
      <c r="Z1295" s="28"/>
      <c r="AA1295" s="31" t="str">
        <f t="shared" si="24"/>
        <v/>
      </c>
      <c r="AB1295" s="29"/>
      <c r="AC1295" s="29"/>
      <c r="AD1295" s="29"/>
      <c r="AE1295" s="27" t="s">
        <v>4039</v>
      </c>
      <c r="AF1295" s="28" t="s">
        <v>54</v>
      </c>
      <c r="AG1295" s="27" t="s">
        <v>453</v>
      </c>
    </row>
    <row r="1296" spans="1:33" s="32" customFormat="1" ht="89.25" x14ac:dyDescent="0.25">
      <c r="A1296" s="25" t="s">
        <v>3565</v>
      </c>
      <c r="B1296" s="26">
        <v>78102200</v>
      </c>
      <c r="C1296" s="27" t="s">
        <v>4040</v>
      </c>
      <c r="D1296" s="27" t="s">
        <v>4383</v>
      </c>
      <c r="E1296" s="26" t="s">
        <v>4406</v>
      </c>
      <c r="F1296" s="26" t="s">
        <v>4524</v>
      </c>
      <c r="G1296" s="38" t="s">
        <v>4525</v>
      </c>
      <c r="H1296" s="36">
        <v>104414559</v>
      </c>
      <c r="I1296" s="36">
        <v>25000000</v>
      </c>
      <c r="J1296" s="28" t="s">
        <v>4424</v>
      </c>
      <c r="K1296" s="28" t="s">
        <v>4425</v>
      </c>
      <c r="L1296" s="27" t="s">
        <v>4020</v>
      </c>
      <c r="M1296" s="27" t="s">
        <v>60</v>
      </c>
      <c r="N1296" s="27">
        <v>3839713</v>
      </c>
      <c r="O1296" s="27" t="s">
        <v>4021</v>
      </c>
      <c r="P1296" s="28"/>
      <c r="Q1296" s="28"/>
      <c r="R1296" s="28"/>
      <c r="S1296" s="28" t="s">
        <v>4022</v>
      </c>
      <c r="T1296" s="28"/>
      <c r="U1296" s="29"/>
      <c r="V1296" s="29"/>
      <c r="W1296" s="28"/>
      <c r="X1296" s="30"/>
      <c r="Y1296" s="28"/>
      <c r="Z1296" s="28"/>
      <c r="AA1296" s="31" t="str">
        <f t="shared" si="24"/>
        <v/>
      </c>
      <c r="AB1296" s="29"/>
      <c r="AC1296" s="29"/>
      <c r="AD1296" s="29"/>
      <c r="AE1296" s="27" t="s">
        <v>4041</v>
      </c>
      <c r="AF1296" s="28" t="s">
        <v>54</v>
      </c>
      <c r="AG1296" s="27" t="s">
        <v>453</v>
      </c>
    </row>
    <row r="1297" spans="1:33" s="32" customFormat="1" ht="76.5" x14ac:dyDescent="0.25">
      <c r="A1297" s="25" t="s">
        <v>3565</v>
      </c>
      <c r="B1297" s="26">
        <v>82121700</v>
      </c>
      <c r="C1297" s="27" t="s">
        <v>4042</v>
      </c>
      <c r="D1297" s="27" t="s">
        <v>4383</v>
      </c>
      <c r="E1297" s="26" t="s">
        <v>4399</v>
      </c>
      <c r="F1297" s="26" t="s">
        <v>4524</v>
      </c>
      <c r="G1297" s="38" t="s">
        <v>4525</v>
      </c>
      <c r="H1297" s="36">
        <v>283812876</v>
      </c>
      <c r="I1297" s="36">
        <v>66280422</v>
      </c>
      <c r="J1297" s="28" t="s">
        <v>4424</v>
      </c>
      <c r="K1297" s="28" t="s">
        <v>4425</v>
      </c>
      <c r="L1297" s="27" t="s">
        <v>4020</v>
      </c>
      <c r="M1297" s="27" t="s">
        <v>60</v>
      </c>
      <c r="N1297" s="27">
        <v>3839713</v>
      </c>
      <c r="O1297" s="27" t="s">
        <v>4021</v>
      </c>
      <c r="P1297" s="28"/>
      <c r="Q1297" s="28"/>
      <c r="R1297" s="28"/>
      <c r="S1297" s="28" t="s">
        <v>4022</v>
      </c>
      <c r="T1297" s="28"/>
      <c r="U1297" s="29"/>
      <c r="V1297" s="29"/>
      <c r="W1297" s="28"/>
      <c r="X1297" s="30"/>
      <c r="Y1297" s="28"/>
      <c r="Z1297" s="28"/>
      <c r="AA1297" s="31" t="str">
        <f t="shared" si="24"/>
        <v/>
      </c>
      <c r="AB1297" s="29"/>
      <c r="AC1297" s="29"/>
      <c r="AD1297" s="29"/>
      <c r="AE1297" s="27" t="s">
        <v>4043</v>
      </c>
      <c r="AF1297" s="28" t="s">
        <v>54</v>
      </c>
      <c r="AG1297" s="27" t="s">
        <v>453</v>
      </c>
    </row>
    <row r="1298" spans="1:33" s="32" customFormat="1" ht="51" x14ac:dyDescent="0.25">
      <c r="A1298" s="25" t="s">
        <v>3565</v>
      </c>
      <c r="B1298" s="26">
        <v>84131500</v>
      </c>
      <c r="C1298" s="27" t="s">
        <v>4044</v>
      </c>
      <c r="D1298" s="27" t="s">
        <v>4394</v>
      </c>
      <c r="E1298" s="26" t="s">
        <v>4406</v>
      </c>
      <c r="F1298" s="28" t="s">
        <v>4504</v>
      </c>
      <c r="G1298" s="38" t="s">
        <v>4525</v>
      </c>
      <c r="H1298" s="36">
        <v>1600000000</v>
      </c>
      <c r="I1298" s="36">
        <v>1600000000</v>
      </c>
      <c r="J1298" s="28" t="s">
        <v>4423</v>
      </c>
      <c r="K1298" s="28" t="s">
        <v>48</v>
      </c>
      <c r="L1298" s="27" t="s">
        <v>4020</v>
      </c>
      <c r="M1298" s="27" t="s">
        <v>60</v>
      </c>
      <c r="N1298" s="27">
        <v>3839713</v>
      </c>
      <c r="O1298" s="27" t="s">
        <v>4021</v>
      </c>
      <c r="P1298" s="28"/>
      <c r="Q1298" s="28"/>
      <c r="R1298" s="28"/>
      <c r="S1298" s="28" t="s">
        <v>4022</v>
      </c>
      <c r="T1298" s="28"/>
      <c r="U1298" s="29"/>
      <c r="V1298" s="29"/>
      <c r="W1298" s="28"/>
      <c r="X1298" s="30"/>
      <c r="Y1298" s="28"/>
      <c r="Z1298" s="28"/>
      <c r="AA1298" s="31" t="str">
        <f t="shared" si="24"/>
        <v/>
      </c>
      <c r="AB1298" s="29"/>
      <c r="AC1298" s="29"/>
      <c r="AD1298" s="29"/>
      <c r="AE1298" s="27" t="s">
        <v>4045</v>
      </c>
      <c r="AF1298" s="28" t="s">
        <v>54</v>
      </c>
      <c r="AG1298" s="27" t="s">
        <v>453</v>
      </c>
    </row>
    <row r="1299" spans="1:33" s="32" customFormat="1" ht="51" x14ac:dyDescent="0.25">
      <c r="A1299" s="25" t="s">
        <v>3565</v>
      </c>
      <c r="B1299" s="26">
        <v>82101504</v>
      </c>
      <c r="C1299" s="27" t="s">
        <v>4046</v>
      </c>
      <c r="D1299" s="27" t="s">
        <v>4385</v>
      </c>
      <c r="E1299" s="26" t="s">
        <v>4397</v>
      </c>
      <c r="F1299" s="35" t="s">
        <v>4522</v>
      </c>
      <c r="G1299" s="38" t="s">
        <v>4525</v>
      </c>
      <c r="H1299" s="36">
        <v>340000</v>
      </c>
      <c r="I1299" s="36">
        <v>340000</v>
      </c>
      <c r="J1299" s="28" t="s">
        <v>4423</v>
      </c>
      <c r="K1299" s="28" t="s">
        <v>48</v>
      </c>
      <c r="L1299" s="27" t="s">
        <v>4020</v>
      </c>
      <c r="M1299" s="27" t="s">
        <v>60</v>
      </c>
      <c r="N1299" s="27">
        <v>3839713</v>
      </c>
      <c r="O1299" s="27" t="s">
        <v>4021</v>
      </c>
      <c r="P1299" s="28"/>
      <c r="Q1299" s="28"/>
      <c r="R1299" s="28"/>
      <c r="S1299" s="28" t="s">
        <v>4022</v>
      </c>
      <c r="T1299" s="28"/>
      <c r="U1299" s="29"/>
      <c r="V1299" s="29"/>
      <c r="W1299" s="28"/>
      <c r="X1299" s="30"/>
      <c r="Y1299" s="28"/>
      <c r="Z1299" s="28"/>
      <c r="AA1299" s="31" t="str">
        <f t="shared" si="24"/>
        <v/>
      </c>
      <c r="AB1299" s="29"/>
      <c r="AC1299" s="29"/>
      <c r="AD1299" s="29"/>
      <c r="AE1299" s="27" t="s">
        <v>3368</v>
      </c>
      <c r="AF1299" s="28" t="s">
        <v>54</v>
      </c>
      <c r="AG1299" s="27" t="s">
        <v>453</v>
      </c>
    </row>
    <row r="1300" spans="1:33" s="32" customFormat="1" ht="51" x14ac:dyDescent="0.25">
      <c r="A1300" s="25" t="s">
        <v>3565</v>
      </c>
      <c r="B1300" s="26">
        <v>72102100</v>
      </c>
      <c r="C1300" s="27" t="s">
        <v>4047</v>
      </c>
      <c r="D1300" s="27" t="s">
        <v>4384</v>
      </c>
      <c r="E1300" s="26" t="s">
        <v>4406</v>
      </c>
      <c r="F1300" s="26" t="s">
        <v>4512</v>
      </c>
      <c r="G1300" s="38" t="s">
        <v>4525</v>
      </c>
      <c r="H1300" s="36">
        <v>5350000</v>
      </c>
      <c r="I1300" s="36">
        <v>5350000</v>
      </c>
      <c r="J1300" s="28" t="s">
        <v>4423</v>
      </c>
      <c r="K1300" s="28" t="s">
        <v>48</v>
      </c>
      <c r="L1300" s="27" t="s">
        <v>4020</v>
      </c>
      <c r="M1300" s="27" t="s">
        <v>60</v>
      </c>
      <c r="N1300" s="27">
        <v>3839713</v>
      </c>
      <c r="O1300" s="27" t="s">
        <v>4021</v>
      </c>
      <c r="P1300" s="28"/>
      <c r="Q1300" s="28"/>
      <c r="R1300" s="28"/>
      <c r="S1300" s="28" t="s">
        <v>4022</v>
      </c>
      <c r="T1300" s="28"/>
      <c r="U1300" s="29"/>
      <c r="V1300" s="29"/>
      <c r="W1300" s="28"/>
      <c r="X1300" s="30"/>
      <c r="Y1300" s="28"/>
      <c r="Z1300" s="28"/>
      <c r="AA1300" s="31" t="str">
        <f t="shared" si="24"/>
        <v/>
      </c>
      <c r="AB1300" s="29"/>
      <c r="AC1300" s="29"/>
      <c r="AD1300" s="29"/>
      <c r="AE1300" s="27" t="s">
        <v>4028</v>
      </c>
      <c r="AF1300" s="28" t="s">
        <v>54</v>
      </c>
      <c r="AG1300" s="27" t="s">
        <v>453</v>
      </c>
    </row>
    <row r="1301" spans="1:33" s="32" customFormat="1" ht="51" x14ac:dyDescent="0.25">
      <c r="A1301" s="25" t="s">
        <v>3565</v>
      </c>
      <c r="B1301" s="26">
        <v>92121700</v>
      </c>
      <c r="C1301" s="27" t="s">
        <v>4048</v>
      </c>
      <c r="D1301" s="27" t="s">
        <v>4385</v>
      </c>
      <c r="E1301" s="26" t="s">
        <v>4406</v>
      </c>
      <c r="F1301" s="26" t="s">
        <v>4512</v>
      </c>
      <c r="G1301" s="38" t="s">
        <v>4525</v>
      </c>
      <c r="H1301" s="36">
        <v>3500000</v>
      </c>
      <c r="I1301" s="36">
        <v>3500000</v>
      </c>
      <c r="J1301" s="28" t="s">
        <v>4423</v>
      </c>
      <c r="K1301" s="28" t="s">
        <v>48</v>
      </c>
      <c r="L1301" s="27" t="s">
        <v>4020</v>
      </c>
      <c r="M1301" s="27" t="s">
        <v>60</v>
      </c>
      <c r="N1301" s="27">
        <v>3839713</v>
      </c>
      <c r="O1301" s="27" t="s">
        <v>4021</v>
      </c>
      <c r="P1301" s="28"/>
      <c r="Q1301" s="28"/>
      <c r="R1301" s="28"/>
      <c r="S1301" s="28" t="s">
        <v>4022</v>
      </c>
      <c r="T1301" s="28"/>
      <c r="U1301" s="29"/>
      <c r="V1301" s="29"/>
      <c r="W1301" s="28"/>
      <c r="X1301" s="30"/>
      <c r="Y1301" s="28"/>
      <c r="Z1301" s="28"/>
      <c r="AA1301" s="31" t="str">
        <f t="shared" si="24"/>
        <v/>
      </c>
      <c r="AB1301" s="29"/>
      <c r="AC1301" s="29"/>
      <c r="AD1301" s="29"/>
      <c r="AE1301" s="27" t="s">
        <v>4028</v>
      </c>
      <c r="AF1301" s="28" t="s">
        <v>54</v>
      </c>
      <c r="AG1301" s="27" t="s">
        <v>453</v>
      </c>
    </row>
    <row r="1302" spans="1:33" s="32" customFormat="1" ht="76.5" x14ac:dyDescent="0.25">
      <c r="A1302" s="25" t="s">
        <v>3565</v>
      </c>
      <c r="B1302" s="26">
        <v>42131600</v>
      </c>
      <c r="C1302" s="27" t="s">
        <v>4049</v>
      </c>
      <c r="D1302" s="27" t="s">
        <v>4385</v>
      </c>
      <c r="E1302" s="26" t="s">
        <v>4399</v>
      </c>
      <c r="F1302" s="26" t="s">
        <v>4512</v>
      </c>
      <c r="G1302" s="38" t="s">
        <v>4525</v>
      </c>
      <c r="H1302" s="36">
        <v>18000000</v>
      </c>
      <c r="I1302" s="36">
        <v>18000000</v>
      </c>
      <c r="J1302" s="28" t="s">
        <v>4423</v>
      </c>
      <c r="K1302" s="28" t="s">
        <v>48</v>
      </c>
      <c r="L1302" s="27" t="s">
        <v>4020</v>
      </c>
      <c r="M1302" s="27" t="s">
        <v>60</v>
      </c>
      <c r="N1302" s="27">
        <v>3839713</v>
      </c>
      <c r="O1302" s="27" t="s">
        <v>4021</v>
      </c>
      <c r="P1302" s="28"/>
      <c r="Q1302" s="28"/>
      <c r="R1302" s="28"/>
      <c r="S1302" s="28" t="s">
        <v>4022</v>
      </c>
      <c r="T1302" s="28"/>
      <c r="U1302" s="29"/>
      <c r="V1302" s="29"/>
      <c r="W1302" s="28"/>
      <c r="X1302" s="30"/>
      <c r="Y1302" s="28"/>
      <c r="Z1302" s="28"/>
      <c r="AA1302" s="31" t="str">
        <f t="shared" si="24"/>
        <v/>
      </c>
      <c r="AB1302" s="29"/>
      <c r="AC1302" s="29"/>
      <c r="AD1302" s="29"/>
      <c r="AE1302" s="27" t="s">
        <v>4050</v>
      </c>
      <c r="AF1302" s="28" t="s">
        <v>54</v>
      </c>
      <c r="AG1302" s="27" t="s">
        <v>453</v>
      </c>
    </row>
    <row r="1303" spans="1:33" s="32" customFormat="1" ht="51" x14ac:dyDescent="0.25">
      <c r="A1303" s="25" t="s">
        <v>3565</v>
      </c>
      <c r="B1303" s="26">
        <v>83110000</v>
      </c>
      <c r="C1303" s="27" t="s">
        <v>4051</v>
      </c>
      <c r="D1303" s="27" t="s">
        <v>4383</v>
      </c>
      <c r="E1303" s="26" t="s">
        <v>4399</v>
      </c>
      <c r="F1303" s="35" t="s">
        <v>4522</v>
      </c>
      <c r="G1303" s="38" t="s">
        <v>4525</v>
      </c>
      <c r="H1303" s="36">
        <v>5645066</v>
      </c>
      <c r="I1303" s="36">
        <v>1800000</v>
      </c>
      <c r="J1303" s="28" t="s">
        <v>4424</v>
      </c>
      <c r="K1303" s="28" t="s">
        <v>4425</v>
      </c>
      <c r="L1303" s="27" t="s">
        <v>4020</v>
      </c>
      <c r="M1303" s="27" t="s">
        <v>60</v>
      </c>
      <c r="N1303" s="27">
        <v>3839713</v>
      </c>
      <c r="O1303" s="27" t="s">
        <v>4021</v>
      </c>
      <c r="P1303" s="28"/>
      <c r="Q1303" s="28"/>
      <c r="R1303" s="28"/>
      <c r="S1303" s="28" t="s">
        <v>4022</v>
      </c>
      <c r="T1303" s="28"/>
      <c r="U1303" s="29"/>
      <c r="V1303" s="29"/>
      <c r="W1303" s="28"/>
      <c r="X1303" s="30"/>
      <c r="Y1303" s="28"/>
      <c r="Z1303" s="28"/>
      <c r="AA1303" s="31" t="str">
        <f t="shared" si="24"/>
        <v/>
      </c>
      <c r="AB1303" s="29"/>
      <c r="AC1303" s="29"/>
      <c r="AD1303" s="29"/>
      <c r="AE1303" s="27" t="s">
        <v>4045</v>
      </c>
      <c r="AF1303" s="28" t="s">
        <v>54</v>
      </c>
      <c r="AG1303" s="27" t="s">
        <v>453</v>
      </c>
    </row>
    <row r="1304" spans="1:33" s="32" customFormat="1" ht="63.75" x14ac:dyDescent="0.25">
      <c r="A1304" s="25" t="s">
        <v>3565</v>
      </c>
      <c r="B1304" s="26">
        <v>78111502</v>
      </c>
      <c r="C1304" s="27" t="s">
        <v>4052</v>
      </c>
      <c r="D1304" s="27" t="s">
        <v>4383</v>
      </c>
      <c r="E1304" s="26" t="s">
        <v>4399</v>
      </c>
      <c r="F1304" s="35" t="s">
        <v>4521</v>
      </c>
      <c r="G1304" s="38" t="s">
        <v>4525</v>
      </c>
      <c r="H1304" s="36">
        <v>105400000</v>
      </c>
      <c r="I1304" s="36">
        <v>20000000</v>
      </c>
      <c r="J1304" s="28" t="s">
        <v>4424</v>
      </c>
      <c r="K1304" s="28" t="s">
        <v>4425</v>
      </c>
      <c r="L1304" s="27" t="s">
        <v>4020</v>
      </c>
      <c r="M1304" s="27" t="s">
        <v>60</v>
      </c>
      <c r="N1304" s="27">
        <v>3839713</v>
      </c>
      <c r="O1304" s="27" t="s">
        <v>4021</v>
      </c>
      <c r="P1304" s="28"/>
      <c r="Q1304" s="28"/>
      <c r="R1304" s="28"/>
      <c r="S1304" s="28" t="s">
        <v>4022</v>
      </c>
      <c r="T1304" s="28"/>
      <c r="U1304" s="29"/>
      <c r="V1304" s="29"/>
      <c r="W1304" s="28"/>
      <c r="X1304" s="30"/>
      <c r="Y1304" s="28"/>
      <c r="Z1304" s="28"/>
      <c r="AA1304" s="31" t="str">
        <f t="shared" si="24"/>
        <v/>
      </c>
      <c r="AB1304" s="29"/>
      <c r="AC1304" s="29"/>
      <c r="AD1304" s="29"/>
      <c r="AE1304" s="27" t="s">
        <v>4053</v>
      </c>
      <c r="AF1304" s="28" t="s">
        <v>54</v>
      </c>
      <c r="AG1304" s="27" t="s">
        <v>453</v>
      </c>
    </row>
    <row r="1305" spans="1:33" s="32" customFormat="1" ht="63.75" x14ac:dyDescent="0.25">
      <c r="A1305" s="25" t="s">
        <v>3565</v>
      </c>
      <c r="B1305" s="26">
        <v>78121600</v>
      </c>
      <c r="C1305" s="27" t="s">
        <v>4054</v>
      </c>
      <c r="D1305" s="27" t="s">
        <v>4383</v>
      </c>
      <c r="E1305" s="26" t="s">
        <v>4406</v>
      </c>
      <c r="F1305" s="26" t="s">
        <v>4524</v>
      </c>
      <c r="G1305" s="38" t="s">
        <v>4525</v>
      </c>
      <c r="H1305" s="36">
        <v>112099614</v>
      </c>
      <c r="I1305" s="36">
        <v>9000000</v>
      </c>
      <c r="J1305" s="28" t="s">
        <v>4424</v>
      </c>
      <c r="K1305" s="28" t="s">
        <v>4425</v>
      </c>
      <c r="L1305" s="27" t="s">
        <v>4020</v>
      </c>
      <c r="M1305" s="27" t="s">
        <v>60</v>
      </c>
      <c r="N1305" s="27">
        <v>3839713</v>
      </c>
      <c r="O1305" s="27" t="s">
        <v>4021</v>
      </c>
      <c r="P1305" s="28"/>
      <c r="Q1305" s="28"/>
      <c r="R1305" s="28"/>
      <c r="S1305" s="28" t="s">
        <v>4022</v>
      </c>
      <c r="T1305" s="28"/>
      <c r="U1305" s="29"/>
      <c r="V1305" s="29"/>
      <c r="W1305" s="28"/>
      <c r="X1305" s="30"/>
      <c r="Y1305" s="28"/>
      <c r="Z1305" s="28"/>
      <c r="AA1305" s="31" t="str">
        <f t="shared" si="24"/>
        <v/>
      </c>
      <c r="AB1305" s="29"/>
      <c r="AC1305" s="29"/>
      <c r="AD1305" s="29"/>
      <c r="AE1305" s="27" t="s">
        <v>4043</v>
      </c>
      <c r="AF1305" s="28" t="s">
        <v>54</v>
      </c>
      <c r="AG1305" s="27" t="s">
        <v>453</v>
      </c>
    </row>
    <row r="1306" spans="1:33" s="32" customFormat="1" ht="76.5" x14ac:dyDescent="0.25">
      <c r="A1306" s="25" t="s">
        <v>3565</v>
      </c>
      <c r="B1306" s="26">
        <v>81111902</v>
      </c>
      <c r="C1306" s="27" t="s">
        <v>4055</v>
      </c>
      <c r="D1306" s="27" t="s">
        <v>4384</v>
      </c>
      <c r="E1306" s="26" t="s">
        <v>4406</v>
      </c>
      <c r="F1306" s="26" t="s">
        <v>4524</v>
      </c>
      <c r="G1306" s="38" t="s">
        <v>4525</v>
      </c>
      <c r="H1306" s="36">
        <v>187900386</v>
      </c>
      <c r="I1306" s="36">
        <v>187900386</v>
      </c>
      <c r="J1306" s="28" t="s">
        <v>4423</v>
      </c>
      <c r="K1306" s="28" t="s">
        <v>48</v>
      </c>
      <c r="L1306" s="27" t="s">
        <v>4020</v>
      </c>
      <c r="M1306" s="27" t="s">
        <v>60</v>
      </c>
      <c r="N1306" s="27">
        <v>3839713</v>
      </c>
      <c r="O1306" s="27" t="s">
        <v>4021</v>
      </c>
      <c r="P1306" s="28"/>
      <c r="Q1306" s="28"/>
      <c r="R1306" s="28"/>
      <c r="S1306" s="28" t="s">
        <v>4022</v>
      </c>
      <c r="T1306" s="28"/>
      <c r="U1306" s="29"/>
      <c r="V1306" s="29"/>
      <c r="W1306" s="28"/>
      <c r="X1306" s="30"/>
      <c r="Y1306" s="28"/>
      <c r="Z1306" s="28"/>
      <c r="AA1306" s="31" t="str">
        <f t="shared" si="24"/>
        <v/>
      </c>
      <c r="AB1306" s="29"/>
      <c r="AC1306" s="29"/>
      <c r="AD1306" s="29"/>
      <c r="AE1306" s="27" t="s">
        <v>4043</v>
      </c>
      <c r="AF1306" s="28" t="s">
        <v>54</v>
      </c>
      <c r="AG1306" s="27" t="s">
        <v>453</v>
      </c>
    </row>
    <row r="1307" spans="1:33" s="32" customFormat="1" ht="51" x14ac:dyDescent="0.25">
      <c r="A1307" s="25" t="s">
        <v>3565</v>
      </c>
      <c r="B1307" s="26">
        <v>82101504</v>
      </c>
      <c r="C1307" s="27" t="s">
        <v>4056</v>
      </c>
      <c r="D1307" s="27" t="s">
        <v>4385</v>
      </c>
      <c r="E1307" s="26" t="s">
        <v>4406</v>
      </c>
      <c r="F1307" s="26" t="s">
        <v>4512</v>
      </c>
      <c r="G1307" s="38" t="s">
        <v>4525</v>
      </c>
      <c r="H1307" s="36">
        <v>28800000</v>
      </c>
      <c r="I1307" s="36">
        <v>28800000</v>
      </c>
      <c r="J1307" s="28" t="s">
        <v>4423</v>
      </c>
      <c r="K1307" s="28" t="s">
        <v>48</v>
      </c>
      <c r="L1307" s="27" t="s">
        <v>4020</v>
      </c>
      <c r="M1307" s="27" t="s">
        <v>60</v>
      </c>
      <c r="N1307" s="27">
        <v>3839713</v>
      </c>
      <c r="O1307" s="27" t="s">
        <v>4021</v>
      </c>
      <c r="P1307" s="28"/>
      <c r="Q1307" s="28"/>
      <c r="R1307" s="28"/>
      <c r="S1307" s="28"/>
      <c r="T1307" s="28"/>
      <c r="U1307" s="29"/>
      <c r="V1307" s="29"/>
      <c r="W1307" s="28"/>
      <c r="X1307" s="30"/>
      <c r="Y1307" s="28"/>
      <c r="Z1307" s="28"/>
      <c r="AA1307" s="31" t="str">
        <f t="shared" si="24"/>
        <v/>
      </c>
      <c r="AB1307" s="29"/>
      <c r="AC1307" s="29"/>
      <c r="AD1307" s="29"/>
      <c r="AE1307" s="27" t="s">
        <v>4057</v>
      </c>
      <c r="AF1307" s="28" t="s">
        <v>54</v>
      </c>
      <c r="AG1307" s="27" t="s">
        <v>453</v>
      </c>
    </row>
    <row r="1308" spans="1:33" s="32" customFormat="1" ht="63.75" x14ac:dyDescent="0.25">
      <c r="A1308" s="25" t="s">
        <v>3565</v>
      </c>
      <c r="B1308" s="26">
        <v>85101701</v>
      </c>
      <c r="C1308" s="27" t="s">
        <v>4058</v>
      </c>
      <c r="D1308" s="27" t="s">
        <v>4384</v>
      </c>
      <c r="E1308" s="26" t="s">
        <v>4406</v>
      </c>
      <c r="F1308" s="26" t="s">
        <v>4524</v>
      </c>
      <c r="G1308" s="38" t="s">
        <v>4525</v>
      </c>
      <c r="H1308" s="36">
        <v>341248000</v>
      </c>
      <c r="I1308" s="36">
        <v>221248000</v>
      </c>
      <c r="J1308" s="28" t="s">
        <v>4423</v>
      </c>
      <c r="K1308" s="28" t="s">
        <v>48</v>
      </c>
      <c r="L1308" s="27" t="s">
        <v>4059</v>
      </c>
      <c r="M1308" s="27" t="s">
        <v>4060</v>
      </c>
      <c r="N1308" s="27" t="s">
        <v>4061</v>
      </c>
      <c r="O1308" s="27" t="s">
        <v>4062</v>
      </c>
      <c r="P1308" s="28" t="s">
        <v>4063</v>
      </c>
      <c r="Q1308" s="28" t="s">
        <v>4064</v>
      </c>
      <c r="R1308" s="28" t="s">
        <v>4065</v>
      </c>
      <c r="S1308" s="28" t="s">
        <v>4066</v>
      </c>
      <c r="T1308" s="28" t="s">
        <v>4067</v>
      </c>
      <c r="U1308" s="29" t="s">
        <v>4068</v>
      </c>
      <c r="V1308" s="29"/>
      <c r="W1308" s="28"/>
      <c r="X1308" s="30"/>
      <c r="Y1308" s="28"/>
      <c r="Z1308" s="28"/>
      <c r="AA1308" s="31" t="str">
        <f t="shared" si="24"/>
        <v/>
      </c>
      <c r="AB1308" s="29"/>
      <c r="AC1308" s="29"/>
      <c r="AD1308" s="29"/>
      <c r="AE1308" s="27" t="s">
        <v>4059</v>
      </c>
      <c r="AF1308" s="28" t="s">
        <v>54</v>
      </c>
      <c r="AG1308" s="27" t="s">
        <v>453</v>
      </c>
    </row>
    <row r="1309" spans="1:33" s="32" customFormat="1" ht="63.75" x14ac:dyDescent="0.25">
      <c r="A1309" s="25" t="s">
        <v>3565</v>
      </c>
      <c r="B1309" s="26">
        <v>85101701</v>
      </c>
      <c r="C1309" s="27" t="s">
        <v>4058</v>
      </c>
      <c r="D1309" s="27" t="s">
        <v>4384</v>
      </c>
      <c r="E1309" s="26" t="s">
        <v>4399</v>
      </c>
      <c r="F1309" s="26" t="s">
        <v>4524</v>
      </c>
      <c r="G1309" s="39" t="s">
        <v>4529</v>
      </c>
      <c r="H1309" s="36">
        <v>341248000</v>
      </c>
      <c r="I1309" s="36">
        <v>120000000</v>
      </c>
      <c r="J1309" s="28" t="s">
        <v>4423</v>
      </c>
      <c r="K1309" s="28" t="s">
        <v>48</v>
      </c>
      <c r="L1309" s="27" t="s">
        <v>4059</v>
      </c>
      <c r="M1309" s="27" t="s">
        <v>4060</v>
      </c>
      <c r="N1309" s="27" t="s">
        <v>4061</v>
      </c>
      <c r="O1309" s="27" t="s">
        <v>4062</v>
      </c>
      <c r="P1309" s="28" t="s">
        <v>4063</v>
      </c>
      <c r="Q1309" s="28" t="s">
        <v>4064</v>
      </c>
      <c r="R1309" s="28" t="s">
        <v>4065</v>
      </c>
      <c r="S1309" s="28" t="s">
        <v>4066</v>
      </c>
      <c r="T1309" s="28" t="s">
        <v>4067</v>
      </c>
      <c r="U1309" s="29" t="s">
        <v>4068</v>
      </c>
      <c r="V1309" s="29"/>
      <c r="W1309" s="28"/>
      <c r="X1309" s="30"/>
      <c r="Y1309" s="28"/>
      <c r="Z1309" s="28"/>
      <c r="AA1309" s="31" t="str">
        <f t="shared" si="24"/>
        <v/>
      </c>
      <c r="AB1309" s="29"/>
      <c r="AC1309" s="29"/>
      <c r="AD1309" s="29"/>
      <c r="AE1309" s="27" t="s">
        <v>4059</v>
      </c>
      <c r="AF1309" s="28" t="s">
        <v>54</v>
      </c>
      <c r="AG1309" s="27" t="s">
        <v>453</v>
      </c>
    </row>
    <row r="1310" spans="1:33" s="32" customFormat="1" ht="38.25" x14ac:dyDescent="0.25">
      <c r="A1310" s="25" t="s">
        <v>3565</v>
      </c>
      <c r="B1310" s="26">
        <v>15101500</v>
      </c>
      <c r="C1310" s="27" t="s">
        <v>4069</v>
      </c>
      <c r="D1310" s="27" t="s">
        <v>4383</v>
      </c>
      <c r="E1310" s="26" t="s">
        <v>4399</v>
      </c>
      <c r="F1310" s="35" t="s">
        <v>4522</v>
      </c>
      <c r="G1310" s="38" t="s">
        <v>4525</v>
      </c>
      <c r="H1310" s="36">
        <v>230832501</v>
      </c>
      <c r="I1310" s="36">
        <v>230832501</v>
      </c>
      <c r="J1310" s="28" t="s">
        <v>4423</v>
      </c>
      <c r="K1310" s="28" t="s">
        <v>48</v>
      </c>
      <c r="L1310" s="27" t="s">
        <v>4070</v>
      </c>
      <c r="M1310" s="27" t="s">
        <v>4071</v>
      </c>
      <c r="N1310" s="27">
        <v>3839761</v>
      </c>
      <c r="O1310" s="27" t="s">
        <v>4072</v>
      </c>
      <c r="P1310" s="28" t="s">
        <v>3702</v>
      </c>
      <c r="Q1310" s="28" t="s">
        <v>4073</v>
      </c>
      <c r="R1310" s="28" t="s">
        <v>4074</v>
      </c>
      <c r="S1310" s="28" t="s">
        <v>4075</v>
      </c>
      <c r="T1310" s="28" t="s">
        <v>4073</v>
      </c>
      <c r="U1310" s="29" t="s">
        <v>4076</v>
      </c>
      <c r="V1310" s="29"/>
      <c r="W1310" s="28"/>
      <c r="X1310" s="30"/>
      <c r="Y1310" s="28"/>
      <c r="Z1310" s="28"/>
      <c r="AA1310" s="31" t="str">
        <f t="shared" si="24"/>
        <v/>
      </c>
      <c r="AB1310" s="29"/>
      <c r="AC1310" s="29"/>
      <c r="AD1310" s="29"/>
      <c r="AE1310" s="27" t="s">
        <v>4077</v>
      </c>
      <c r="AF1310" s="28" t="s">
        <v>54</v>
      </c>
      <c r="AG1310" s="27" t="s">
        <v>453</v>
      </c>
    </row>
    <row r="1311" spans="1:33" s="32" customFormat="1" ht="51" x14ac:dyDescent="0.25">
      <c r="A1311" s="25" t="s">
        <v>3565</v>
      </c>
      <c r="B1311" s="26">
        <v>15101500</v>
      </c>
      <c r="C1311" s="27" t="s">
        <v>4069</v>
      </c>
      <c r="D1311" s="27" t="s">
        <v>4384</v>
      </c>
      <c r="E1311" s="26" t="s">
        <v>4400</v>
      </c>
      <c r="F1311" s="35" t="s">
        <v>4522</v>
      </c>
      <c r="G1311" s="38" t="s">
        <v>4525</v>
      </c>
      <c r="H1311" s="36">
        <v>481415376</v>
      </c>
      <c r="I1311" s="36">
        <v>481415376</v>
      </c>
      <c r="J1311" s="28" t="s">
        <v>4423</v>
      </c>
      <c r="K1311" s="28" t="s">
        <v>48</v>
      </c>
      <c r="L1311" s="27" t="s">
        <v>4078</v>
      </c>
      <c r="M1311" s="27" t="s">
        <v>4079</v>
      </c>
      <c r="N1311" s="27">
        <v>3839020</v>
      </c>
      <c r="O1311" s="27" t="s">
        <v>4080</v>
      </c>
      <c r="P1311" s="28" t="s">
        <v>3702</v>
      </c>
      <c r="Q1311" s="28" t="s">
        <v>4073</v>
      </c>
      <c r="R1311" s="28" t="s">
        <v>4074</v>
      </c>
      <c r="S1311" s="28" t="s">
        <v>4075</v>
      </c>
      <c r="T1311" s="28" t="s">
        <v>4073</v>
      </c>
      <c r="U1311" s="29" t="s">
        <v>4076</v>
      </c>
      <c r="V1311" s="29"/>
      <c r="W1311" s="28"/>
      <c r="X1311" s="30"/>
      <c r="Y1311" s="28"/>
      <c r="Z1311" s="28"/>
      <c r="AA1311" s="31" t="str">
        <f t="shared" si="24"/>
        <v/>
      </c>
      <c r="AB1311" s="29"/>
      <c r="AC1311" s="29"/>
      <c r="AD1311" s="29"/>
      <c r="AE1311" s="27" t="s">
        <v>4077</v>
      </c>
      <c r="AF1311" s="28" t="s">
        <v>54</v>
      </c>
      <c r="AG1311" s="27" t="s">
        <v>453</v>
      </c>
    </row>
    <row r="1312" spans="1:33" s="32" customFormat="1" ht="38.25" x14ac:dyDescent="0.25">
      <c r="A1312" s="25" t="s">
        <v>3565</v>
      </c>
      <c r="B1312" s="26">
        <v>78181800</v>
      </c>
      <c r="C1312" s="27" t="s">
        <v>4081</v>
      </c>
      <c r="D1312" s="27" t="s">
        <v>4383</v>
      </c>
      <c r="E1312" s="26" t="s">
        <v>4402</v>
      </c>
      <c r="F1312" s="26" t="s">
        <v>4512</v>
      </c>
      <c r="G1312" s="38" t="s">
        <v>4525</v>
      </c>
      <c r="H1312" s="36">
        <v>60156142</v>
      </c>
      <c r="I1312" s="36">
        <v>60156142</v>
      </c>
      <c r="J1312" s="28" t="s">
        <v>4423</v>
      </c>
      <c r="K1312" s="28" t="s">
        <v>48</v>
      </c>
      <c r="L1312" s="27" t="s">
        <v>4070</v>
      </c>
      <c r="M1312" s="27" t="s">
        <v>4071</v>
      </c>
      <c r="N1312" s="27">
        <v>3839761</v>
      </c>
      <c r="O1312" s="27" t="s">
        <v>4072</v>
      </c>
      <c r="P1312" s="28" t="s">
        <v>3702</v>
      </c>
      <c r="Q1312" s="28" t="s">
        <v>4073</v>
      </c>
      <c r="R1312" s="28" t="s">
        <v>4074</v>
      </c>
      <c r="S1312" s="28" t="s">
        <v>4075</v>
      </c>
      <c r="T1312" s="28" t="s">
        <v>4073</v>
      </c>
      <c r="U1312" s="29" t="s">
        <v>4076</v>
      </c>
      <c r="V1312" s="29"/>
      <c r="W1312" s="28"/>
      <c r="X1312" s="30"/>
      <c r="Y1312" s="28"/>
      <c r="Z1312" s="28"/>
      <c r="AA1312" s="31" t="str">
        <f t="shared" ref="AA1312:AA1375" si="25">+IF(AND(W1312="",X1312="",Y1312="",Z1312=""),"",IF(AND(W1312&lt;&gt;"",X1312="",Y1312="",Z1312=""),0%,IF(AND(W1312&lt;&gt;"",X1312&lt;&gt;"",Y1312="",Z1312=""),33%,IF(AND(W1312&lt;&gt;"",X1312&lt;&gt;"",Y1312&lt;&gt;"",Z1312=""),66%,IF(AND(W1312&lt;&gt;"",X1312&lt;&gt;"",Y1312&lt;&gt;"",Z1312&lt;&gt;""),100%,"Información incompleta")))))</f>
        <v/>
      </c>
      <c r="AB1312" s="29"/>
      <c r="AC1312" s="29"/>
      <c r="AD1312" s="29"/>
      <c r="AE1312" s="27" t="s">
        <v>4077</v>
      </c>
      <c r="AF1312" s="28" t="s">
        <v>1002</v>
      </c>
      <c r="AG1312" s="27" t="s">
        <v>453</v>
      </c>
    </row>
    <row r="1313" spans="1:33" s="32" customFormat="1" ht="38.25" x14ac:dyDescent="0.25">
      <c r="A1313" s="25" t="s">
        <v>3565</v>
      </c>
      <c r="B1313" s="26">
        <v>78181800</v>
      </c>
      <c r="C1313" s="27" t="s">
        <v>4082</v>
      </c>
      <c r="D1313" s="27" t="s">
        <v>4383</v>
      </c>
      <c r="E1313" s="26" t="s">
        <v>4400</v>
      </c>
      <c r="F1313" s="35" t="s">
        <v>4522</v>
      </c>
      <c r="G1313" s="38" t="s">
        <v>4525</v>
      </c>
      <c r="H1313" s="36">
        <v>238224232</v>
      </c>
      <c r="I1313" s="36">
        <v>238224232</v>
      </c>
      <c r="J1313" s="28" t="s">
        <v>4423</v>
      </c>
      <c r="K1313" s="28" t="s">
        <v>48</v>
      </c>
      <c r="L1313" s="27" t="s">
        <v>4070</v>
      </c>
      <c r="M1313" s="27" t="s">
        <v>4071</v>
      </c>
      <c r="N1313" s="27">
        <v>3839761</v>
      </c>
      <c r="O1313" s="27" t="s">
        <v>4072</v>
      </c>
      <c r="P1313" s="28" t="s">
        <v>3702</v>
      </c>
      <c r="Q1313" s="28" t="s">
        <v>4073</v>
      </c>
      <c r="R1313" s="28" t="s">
        <v>4074</v>
      </c>
      <c r="S1313" s="28" t="s">
        <v>4075</v>
      </c>
      <c r="T1313" s="28" t="s">
        <v>4073</v>
      </c>
      <c r="U1313" s="29" t="s">
        <v>4076</v>
      </c>
      <c r="V1313" s="29"/>
      <c r="W1313" s="28"/>
      <c r="X1313" s="30"/>
      <c r="Y1313" s="28"/>
      <c r="Z1313" s="28"/>
      <c r="AA1313" s="31" t="str">
        <f t="shared" si="25"/>
        <v/>
      </c>
      <c r="AB1313" s="29"/>
      <c r="AC1313" s="29"/>
      <c r="AD1313" s="29"/>
      <c r="AE1313" s="27" t="s">
        <v>4083</v>
      </c>
      <c r="AF1313" s="28" t="s">
        <v>1002</v>
      </c>
      <c r="AG1313" s="27" t="s">
        <v>453</v>
      </c>
    </row>
    <row r="1314" spans="1:33" s="32" customFormat="1" ht="89.25" x14ac:dyDescent="0.25">
      <c r="A1314" s="25" t="s">
        <v>3565</v>
      </c>
      <c r="B1314" s="26">
        <v>80111700</v>
      </c>
      <c r="C1314" s="27" t="s">
        <v>4084</v>
      </c>
      <c r="D1314" s="27" t="s">
        <v>4383</v>
      </c>
      <c r="E1314" s="26" t="s">
        <v>4398</v>
      </c>
      <c r="F1314" s="35" t="s">
        <v>4522</v>
      </c>
      <c r="G1314" s="38" t="s">
        <v>4525</v>
      </c>
      <c r="H1314" s="36">
        <v>67157246</v>
      </c>
      <c r="I1314" s="36">
        <v>67157246</v>
      </c>
      <c r="J1314" s="28" t="s">
        <v>4423</v>
      </c>
      <c r="K1314" s="28" t="s">
        <v>48</v>
      </c>
      <c r="L1314" s="27" t="s">
        <v>4070</v>
      </c>
      <c r="M1314" s="27" t="s">
        <v>4071</v>
      </c>
      <c r="N1314" s="27">
        <v>3839761</v>
      </c>
      <c r="O1314" s="27" t="s">
        <v>4072</v>
      </c>
      <c r="P1314" s="28" t="s">
        <v>3702</v>
      </c>
      <c r="Q1314" s="28" t="s">
        <v>4073</v>
      </c>
      <c r="R1314" s="28" t="s">
        <v>4074</v>
      </c>
      <c r="S1314" s="28" t="s">
        <v>4075</v>
      </c>
      <c r="T1314" s="28" t="s">
        <v>4073</v>
      </c>
      <c r="U1314" s="29" t="s">
        <v>4076</v>
      </c>
      <c r="V1314" s="29"/>
      <c r="W1314" s="28"/>
      <c r="X1314" s="30"/>
      <c r="Y1314" s="28"/>
      <c r="Z1314" s="28"/>
      <c r="AA1314" s="31" t="str">
        <f t="shared" si="25"/>
        <v/>
      </c>
      <c r="AB1314" s="29"/>
      <c r="AC1314" s="29"/>
      <c r="AD1314" s="29"/>
      <c r="AE1314" s="27" t="s">
        <v>4085</v>
      </c>
      <c r="AF1314" s="28" t="s">
        <v>54</v>
      </c>
      <c r="AG1314" s="27" t="s">
        <v>453</v>
      </c>
    </row>
    <row r="1315" spans="1:33" s="32" customFormat="1" ht="89.25" x14ac:dyDescent="0.25">
      <c r="A1315" s="25" t="s">
        <v>3565</v>
      </c>
      <c r="B1315" s="26">
        <v>80111700</v>
      </c>
      <c r="C1315" s="27" t="s">
        <v>4086</v>
      </c>
      <c r="D1315" s="27" t="s">
        <v>4383</v>
      </c>
      <c r="E1315" s="26" t="s">
        <v>4398</v>
      </c>
      <c r="F1315" s="35" t="s">
        <v>4522</v>
      </c>
      <c r="G1315" s="38" t="s">
        <v>4525</v>
      </c>
      <c r="H1315" s="36">
        <v>79273477</v>
      </c>
      <c r="I1315" s="36">
        <v>79273477</v>
      </c>
      <c r="J1315" s="28" t="s">
        <v>4423</v>
      </c>
      <c r="K1315" s="28" t="s">
        <v>48</v>
      </c>
      <c r="L1315" s="27" t="s">
        <v>4070</v>
      </c>
      <c r="M1315" s="27" t="s">
        <v>4071</v>
      </c>
      <c r="N1315" s="27">
        <v>3839761</v>
      </c>
      <c r="O1315" s="27" t="s">
        <v>4072</v>
      </c>
      <c r="P1315" s="28" t="s">
        <v>3702</v>
      </c>
      <c r="Q1315" s="28" t="s">
        <v>4073</v>
      </c>
      <c r="R1315" s="28" t="s">
        <v>4074</v>
      </c>
      <c r="S1315" s="28" t="s">
        <v>4075</v>
      </c>
      <c r="T1315" s="28" t="s">
        <v>4073</v>
      </c>
      <c r="U1315" s="29" t="s">
        <v>4076</v>
      </c>
      <c r="V1315" s="29"/>
      <c r="W1315" s="28"/>
      <c r="X1315" s="30"/>
      <c r="Y1315" s="28"/>
      <c r="Z1315" s="28"/>
      <c r="AA1315" s="31" t="str">
        <f t="shared" si="25"/>
        <v/>
      </c>
      <c r="AB1315" s="29"/>
      <c r="AC1315" s="29"/>
      <c r="AD1315" s="29"/>
      <c r="AE1315" s="27" t="s">
        <v>4077</v>
      </c>
      <c r="AF1315" s="28" t="s">
        <v>54</v>
      </c>
      <c r="AG1315" s="27" t="s">
        <v>453</v>
      </c>
    </row>
    <row r="1316" spans="1:33" s="32" customFormat="1" ht="89.25" x14ac:dyDescent="0.25">
      <c r="A1316" s="25" t="s">
        <v>3565</v>
      </c>
      <c r="B1316" s="26">
        <v>80111700</v>
      </c>
      <c r="C1316" s="27" t="s">
        <v>4087</v>
      </c>
      <c r="D1316" s="27" t="s">
        <v>4383</v>
      </c>
      <c r="E1316" s="26" t="s">
        <v>4399</v>
      </c>
      <c r="F1316" s="35" t="s">
        <v>4522</v>
      </c>
      <c r="G1316" s="38" t="s">
        <v>4525</v>
      </c>
      <c r="H1316" s="36">
        <v>79273477</v>
      </c>
      <c r="I1316" s="36">
        <v>79273477</v>
      </c>
      <c r="J1316" s="28" t="s">
        <v>4423</v>
      </c>
      <c r="K1316" s="28" t="s">
        <v>48</v>
      </c>
      <c r="L1316" s="27" t="s">
        <v>4070</v>
      </c>
      <c r="M1316" s="27" t="s">
        <v>4071</v>
      </c>
      <c r="N1316" s="27">
        <v>3839762</v>
      </c>
      <c r="O1316" s="27" t="s">
        <v>4072</v>
      </c>
      <c r="P1316" s="28" t="s">
        <v>3702</v>
      </c>
      <c r="Q1316" s="28" t="s">
        <v>4073</v>
      </c>
      <c r="R1316" s="28" t="s">
        <v>4074</v>
      </c>
      <c r="S1316" s="28">
        <v>10036</v>
      </c>
      <c r="T1316" s="28" t="s">
        <v>4073</v>
      </c>
      <c r="U1316" s="29" t="s">
        <v>4076</v>
      </c>
      <c r="V1316" s="29"/>
      <c r="W1316" s="28"/>
      <c r="X1316" s="30"/>
      <c r="Y1316" s="28"/>
      <c r="Z1316" s="28"/>
      <c r="AA1316" s="31" t="str">
        <f t="shared" si="25"/>
        <v/>
      </c>
      <c r="AB1316" s="29"/>
      <c r="AC1316" s="29"/>
      <c r="AD1316" s="29"/>
      <c r="AE1316" s="27" t="s">
        <v>4077</v>
      </c>
      <c r="AF1316" s="28" t="s">
        <v>54</v>
      </c>
      <c r="AG1316" s="27" t="s">
        <v>453</v>
      </c>
    </row>
    <row r="1317" spans="1:33" s="32" customFormat="1" ht="51" x14ac:dyDescent="0.25">
      <c r="A1317" s="25" t="s">
        <v>3565</v>
      </c>
      <c r="B1317" s="26">
        <v>80131502</v>
      </c>
      <c r="C1317" s="27" t="s">
        <v>4088</v>
      </c>
      <c r="D1317" s="27" t="s">
        <v>4383</v>
      </c>
      <c r="E1317" s="26" t="s">
        <v>4400</v>
      </c>
      <c r="F1317" s="35" t="s">
        <v>4522</v>
      </c>
      <c r="G1317" s="38" t="s">
        <v>4525</v>
      </c>
      <c r="H1317" s="36">
        <v>155389692</v>
      </c>
      <c r="I1317" s="36">
        <v>155389692</v>
      </c>
      <c r="J1317" s="28" t="s">
        <v>4423</v>
      </c>
      <c r="K1317" s="28" t="s">
        <v>48</v>
      </c>
      <c r="L1317" s="27" t="s">
        <v>4070</v>
      </c>
      <c r="M1317" s="27" t="s">
        <v>4071</v>
      </c>
      <c r="N1317" s="27">
        <v>3839761</v>
      </c>
      <c r="O1317" s="27" t="s">
        <v>4072</v>
      </c>
      <c r="P1317" s="28" t="s">
        <v>3702</v>
      </c>
      <c r="Q1317" s="28" t="s">
        <v>4073</v>
      </c>
      <c r="R1317" s="28" t="s">
        <v>4074</v>
      </c>
      <c r="S1317" s="28" t="s">
        <v>4075</v>
      </c>
      <c r="T1317" s="28" t="s">
        <v>4073</v>
      </c>
      <c r="U1317" s="29" t="s">
        <v>4076</v>
      </c>
      <c r="V1317" s="29"/>
      <c r="W1317" s="28"/>
      <c r="X1317" s="30"/>
      <c r="Y1317" s="28"/>
      <c r="Z1317" s="28"/>
      <c r="AA1317" s="31" t="str">
        <f t="shared" si="25"/>
        <v/>
      </c>
      <c r="AB1317" s="29"/>
      <c r="AC1317" s="29"/>
      <c r="AD1317" s="29"/>
      <c r="AE1317" s="27" t="s">
        <v>4077</v>
      </c>
      <c r="AF1317" s="28" t="s">
        <v>54</v>
      </c>
      <c r="AG1317" s="27" t="s">
        <v>453</v>
      </c>
    </row>
    <row r="1318" spans="1:33" s="32" customFormat="1" ht="51" x14ac:dyDescent="0.25">
      <c r="A1318" s="25" t="s">
        <v>3565</v>
      </c>
      <c r="B1318" s="26" t="s">
        <v>4089</v>
      </c>
      <c r="C1318" s="27" t="s">
        <v>4090</v>
      </c>
      <c r="D1318" s="27" t="s">
        <v>4383</v>
      </c>
      <c r="E1318" s="26" t="s">
        <v>4400</v>
      </c>
      <c r="F1318" s="35" t="s">
        <v>4522</v>
      </c>
      <c r="G1318" s="38" t="s">
        <v>4525</v>
      </c>
      <c r="H1318" s="36">
        <v>31875603</v>
      </c>
      <c r="I1318" s="36">
        <v>31875603</v>
      </c>
      <c r="J1318" s="28" t="s">
        <v>4423</v>
      </c>
      <c r="K1318" s="28" t="s">
        <v>48</v>
      </c>
      <c r="L1318" s="27" t="s">
        <v>4070</v>
      </c>
      <c r="M1318" s="27" t="s">
        <v>4071</v>
      </c>
      <c r="N1318" s="27">
        <v>3839761</v>
      </c>
      <c r="O1318" s="27" t="s">
        <v>4072</v>
      </c>
      <c r="P1318" s="28" t="s">
        <v>3702</v>
      </c>
      <c r="Q1318" s="28" t="s">
        <v>4073</v>
      </c>
      <c r="R1318" s="28" t="s">
        <v>4074</v>
      </c>
      <c r="S1318" s="28" t="s">
        <v>4075</v>
      </c>
      <c r="T1318" s="28" t="s">
        <v>4073</v>
      </c>
      <c r="U1318" s="29" t="s">
        <v>4076</v>
      </c>
      <c r="V1318" s="29"/>
      <c r="W1318" s="28"/>
      <c r="X1318" s="30"/>
      <c r="Y1318" s="28"/>
      <c r="Z1318" s="28"/>
      <c r="AA1318" s="31" t="str">
        <f t="shared" si="25"/>
        <v/>
      </c>
      <c r="AB1318" s="29"/>
      <c r="AC1318" s="29"/>
      <c r="AD1318" s="29"/>
      <c r="AE1318" s="27" t="s">
        <v>4083</v>
      </c>
      <c r="AF1318" s="28" t="s">
        <v>54</v>
      </c>
      <c r="AG1318" s="27" t="s">
        <v>453</v>
      </c>
    </row>
    <row r="1319" spans="1:33" s="32" customFormat="1" ht="51" x14ac:dyDescent="0.25">
      <c r="A1319" s="25" t="s">
        <v>3565</v>
      </c>
      <c r="B1319" s="26" t="s">
        <v>4089</v>
      </c>
      <c r="C1319" s="27" t="s">
        <v>4090</v>
      </c>
      <c r="D1319" s="27" t="s">
        <v>4383</v>
      </c>
      <c r="E1319" s="26" t="s">
        <v>4420</v>
      </c>
      <c r="F1319" s="35" t="s">
        <v>4522</v>
      </c>
      <c r="G1319" s="38" t="s">
        <v>4525</v>
      </c>
      <c r="H1319" s="36">
        <v>13660973</v>
      </c>
      <c r="I1319" s="36">
        <v>13660973</v>
      </c>
      <c r="J1319" s="28" t="s">
        <v>4423</v>
      </c>
      <c r="K1319" s="28" t="s">
        <v>48</v>
      </c>
      <c r="L1319" s="27" t="s">
        <v>4078</v>
      </c>
      <c r="M1319" s="27" t="s">
        <v>4079</v>
      </c>
      <c r="N1319" s="27">
        <v>3839020</v>
      </c>
      <c r="O1319" s="27" t="s">
        <v>4080</v>
      </c>
      <c r="P1319" s="28"/>
      <c r="Q1319" s="28"/>
      <c r="R1319" s="28"/>
      <c r="S1319" s="28"/>
      <c r="T1319" s="28"/>
      <c r="U1319" s="29"/>
      <c r="V1319" s="29"/>
      <c r="W1319" s="28"/>
      <c r="X1319" s="30"/>
      <c r="Y1319" s="28"/>
      <c r="Z1319" s="28"/>
      <c r="AA1319" s="31" t="str">
        <f t="shared" si="25"/>
        <v/>
      </c>
      <c r="AB1319" s="29"/>
      <c r="AC1319" s="29"/>
      <c r="AD1319" s="29"/>
      <c r="AE1319" s="27" t="s">
        <v>4091</v>
      </c>
      <c r="AF1319" s="28" t="s">
        <v>54</v>
      </c>
      <c r="AG1319" s="27" t="s">
        <v>453</v>
      </c>
    </row>
    <row r="1320" spans="1:33" s="32" customFormat="1" ht="102" x14ac:dyDescent="0.25">
      <c r="A1320" s="25" t="s">
        <v>1086</v>
      </c>
      <c r="B1320" s="26">
        <v>77101703</v>
      </c>
      <c r="C1320" s="27" t="s">
        <v>4092</v>
      </c>
      <c r="D1320" s="27" t="s">
        <v>4383</v>
      </c>
      <c r="E1320" s="26" t="s">
        <v>4421</v>
      </c>
      <c r="F1320" s="35" t="s">
        <v>4522</v>
      </c>
      <c r="G1320" s="38" t="s">
        <v>4530</v>
      </c>
      <c r="H1320" s="36">
        <v>0</v>
      </c>
      <c r="I1320" s="36">
        <v>0</v>
      </c>
      <c r="J1320" s="28" t="s">
        <v>4423</v>
      </c>
      <c r="K1320" s="28" t="s">
        <v>48</v>
      </c>
      <c r="L1320" s="27" t="s">
        <v>4093</v>
      </c>
      <c r="M1320" s="27" t="s">
        <v>4094</v>
      </c>
      <c r="N1320" s="27" t="s">
        <v>4095</v>
      </c>
      <c r="O1320" s="27" t="s">
        <v>4096</v>
      </c>
      <c r="P1320" s="28"/>
      <c r="Q1320" s="28"/>
      <c r="R1320" s="28"/>
      <c r="S1320" s="28"/>
      <c r="T1320" s="28"/>
      <c r="U1320" s="29"/>
      <c r="V1320" s="29" t="s">
        <v>4097</v>
      </c>
      <c r="W1320" s="28">
        <v>0</v>
      </c>
      <c r="X1320" s="30">
        <v>42711</v>
      </c>
      <c r="Y1320" s="33">
        <v>20166060097540</v>
      </c>
      <c r="Z1320" s="28" t="s">
        <v>4097</v>
      </c>
      <c r="AA1320" s="31">
        <f t="shared" si="25"/>
        <v>1</v>
      </c>
      <c r="AB1320" s="29" t="s">
        <v>4098</v>
      </c>
      <c r="AC1320" s="29">
        <v>43465</v>
      </c>
      <c r="AD1320" s="29" t="s">
        <v>425</v>
      </c>
      <c r="AE1320" s="28" t="s">
        <v>4099</v>
      </c>
      <c r="AF1320" s="28" t="s">
        <v>54</v>
      </c>
      <c r="AG1320" s="27" t="s">
        <v>453</v>
      </c>
    </row>
    <row r="1321" spans="1:33" s="32" customFormat="1" ht="76.5" x14ac:dyDescent="0.25">
      <c r="A1321" s="25" t="s">
        <v>1086</v>
      </c>
      <c r="B1321" s="26">
        <v>82121500</v>
      </c>
      <c r="C1321" s="27" t="s">
        <v>4100</v>
      </c>
      <c r="D1321" s="27" t="s">
        <v>4383</v>
      </c>
      <c r="E1321" s="26" t="s">
        <v>4412</v>
      </c>
      <c r="F1321" s="26" t="s">
        <v>4447</v>
      </c>
      <c r="G1321" s="38" t="s">
        <v>4525</v>
      </c>
      <c r="H1321" s="36">
        <v>2365125000</v>
      </c>
      <c r="I1321" s="36">
        <v>835380000</v>
      </c>
      <c r="J1321" s="28" t="s">
        <v>4424</v>
      </c>
      <c r="K1321" s="28" t="s">
        <v>4425</v>
      </c>
      <c r="L1321" s="27" t="s">
        <v>1466</v>
      </c>
      <c r="M1321" s="27" t="s">
        <v>1467</v>
      </c>
      <c r="N1321" s="27" t="s">
        <v>4101</v>
      </c>
      <c r="O1321" s="27" t="s">
        <v>1469</v>
      </c>
      <c r="P1321" s="28"/>
      <c r="Q1321" s="28"/>
      <c r="R1321" s="28"/>
      <c r="S1321" s="28"/>
      <c r="T1321" s="28"/>
      <c r="U1321" s="29"/>
      <c r="V1321">
        <v>7481</v>
      </c>
      <c r="W1321" s="28">
        <v>4600007552</v>
      </c>
      <c r="X1321" s="30">
        <v>42752</v>
      </c>
      <c r="Y1321" s="33">
        <v>2017060103039</v>
      </c>
      <c r="Z1321" s="28">
        <v>4600007552</v>
      </c>
      <c r="AA1321" s="31">
        <f t="shared" si="25"/>
        <v>1</v>
      </c>
      <c r="AB1321" s="29" t="s">
        <v>4102</v>
      </c>
      <c r="AC1321" s="29"/>
      <c r="AD1321" s="29" t="s">
        <v>425</v>
      </c>
      <c r="AE1321" s="28" t="s">
        <v>4103</v>
      </c>
      <c r="AF1321" s="28" t="s">
        <v>54</v>
      </c>
      <c r="AG1321" s="27" t="s">
        <v>453</v>
      </c>
    </row>
    <row r="1322" spans="1:33" s="32" customFormat="1" ht="140.25" x14ac:dyDescent="0.25">
      <c r="A1322" s="25" t="s">
        <v>1086</v>
      </c>
      <c r="B1322" s="26" t="s">
        <v>4370</v>
      </c>
      <c r="C1322" s="27" t="s">
        <v>4104</v>
      </c>
      <c r="D1322" s="27" t="s">
        <v>4383</v>
      </c>
      <c r="E1322" s="26" t="s">
        <v>4421</v>
      </c>
      <c r="F1322" s="35" t="s">
        <v>4522</v>
      </c>
      <c r="G1322" s="38" t="s">
        <v>4525</v>
      </c>
      <c r="H1322" s="36">
        <v>142800000</v>
      </c>
      <c r="I1322" s="36">
        <v>47600000</v>
      </c>
      <c r="J1322" s="28" t="s">
        <v>4424</v>
      </c>
      <c r="K1322" s="28" t="s">
        <v>4425</v>
      </c>
      <c r="L1322" s="27" t="s">
        <v>1466</v>
      </c>
      <c r="M1322" s="27" t="s">
        <v>1467</v>
      </c>
      <c r="N1322" s="27" t="s">
        <v>4101</v>
      </c>
      <c r="O1322" s="27" t="s">
        <v>1469</v>
      </c>
      <c r="P1322" s="28"/>
      <c r="Q1322" s="28"/>
      <c r="R1322" s="28"/>
      <c r="S1322" s="28"/>
      <c r="T1322" s="28"/>
      <c r="U1322" s="29"/>
      <c r="V1322">
        <v>7493</v>
      </c>
      <c r="W1322" s="28">
        <v>4600007251</v>
      </c>
      <c r="X1322" s="30">
        <v>42984</v>
      </c>
      <c r="Y1322" s="33">
        <v>4600007251</v>
      </c>
      <c r="Z1322" s="28">
        <v>4600007251</v>
      </c>
      <c r="AA1322" s="31">
        <f t="shared" si="25"/>
        <v>1</v>
      </c>
      <c r="AB1322" s="29" t="s">
        <v>4105</v>
      </c>
      <c r="AC1322" s="29"/>
      <c r="AD1322" s="29" t="s">
        <v>425</v>
      </c>
      <c r="AE1322" s="28" t="s">
        <v>4106</v>
      </c>
      <c r="AF1322" s="28" t="s">
        <v>54</v>
      </c>
      <c r="AG1322" s="27" t="s">
        <v>453</v>
      </c>
    </row>
    <row r="1323" spans="1:33" s="32" customFormat="1" ht="51" x14ac:dyDescent="0.25">
      <c r="A1323" s="25" t="s">
        <v>1086</v>
      </c>
      <c r="B1323" s="26" t="s">
        <v>4371</v>
      </c>
      <c r="C1323" s="27" t="s">
        <v>4107</v>
      </c>
      <c r="D1323" s="27" t="s">
        <v>4383</v>
      </c>
      <c r="E1323" s="26" t="s">
        <v>4412</v>
      </c>
      <c r="F1323" s="35" t="s">
        <v>4522</v>
      </c>
      <c r="G1323" s="38" t="s">
        <v>4525</v>
      </c>
      <c r="H1323" s="36">
        <v>781199952</v>
      </c>
      <c r="I1323" s="36">
        <v>438565902</v>
      </c>
      <c r="J1323" s="28" t="s">
        <v>4424</v>
      </c>
      <c r="K1323" s="28" t="s">
        <v>4425</v>
      </c>
      <c r="L1323" s="27" t="s">
        <v>1466</v>
      </c>
      <c r="M1323" s="27" t="s">
        <v>1467</v>
      </c>
      <c r="N1323" s="27" t="s">
        <v>4101</v>
      </c>
      <c r="O1323" s="27" t="s">
        <v>1469</v>
      </c>
      <c r="P1323" s="28" t="s">
        <v>4108</v>
      </c>
      <c r="Q1323" s="28" t="s">
        <v>4109</v>
      </c>
      <c r="R1323" s="28" t="s">
        <v>4110</v>
      </c>
      <c r="S1323" s="28">
        <v>220129001</v>
      </c>
      <c r="T1323" s="28" t="s">
        <v>4111</v>
      </c>
      <c r="U1323" s="29" t="s">
        <v>4112</v>
      </c>
      <c r="V1323">
        <v>7363</v>
      </c>
      <c r="W1323" s="28">
        <v>16009</v>
      </c>
      <c r="X1323" s="30">
        <v>43018</v>
      </c>
      <c r="Y1323" s="33">
        <v>2017060102716</v>
      </c>
      <c r="Z1323" s="28">
        <v>4600007525</v>
      </c>
      <c r="AA1323" s="31">
        <f t="shared" si="25"/>
        <v>1</v>
      </c>
      <c r="AB1323" s="29" t="s">
        <v>4113</v>
      </c>
      <c r="AC1323" s="29"/>
      <c r="AD1323" s="29" t="s">
        <v>425</v>
      </c>
      <c r="AE1323" s="28" t="s">
        <v>4114</v>
      </c>
      <c r="AF1323" s="28" t="s">
        <v>54</v>
      </c>
      <c r="AG1323" s="27" t="s">
        <v>453</v>
      </c>
    </row>
    <row r="1324" spans="1:33" s="32" customFormat="1" ht="38.25" x14ac:dyDescent="0.25">
      <c r="A1324" s="25" t="s">
        <v>1086</v>
      </c>
      <c r="B1324" s="34" t="s">
        <v>4345</v>
      </c>
      <c r="C1324" s="27" t="s">
        <v>4115</v>
      </c>
      <c r="D1324" s="27" t="s">
        <v>4383</v>
      </c>
      <c r="E1324" s="26" t="s">
        <v>4413</v>
      </c>
      <c r="F1324" s="35" t="s">
        <v>4522</v>
      </c>
      <c r="G1324" s="38" t="s">
        <v>4525</v>
      </c>
      <c r="H1324" s="36">
        <v>269423616</v>
      </c>
      <c r="I1324" s="36">
        <v>269423616</v>
      </c>
      <c r="J1324" s="28" t="s">
        <v>4424</v>
      </c>
      <c r="K1324" s="28" t="s">
        <v>4425</v>
      </c>
      <c r="L1324" s="27" t="s">
        <v>1466</v>
      </c>
      <c r="M1324" s="27" t="s">
        <v>1467</v>
      </c>
      <c r="N1324" s="27" t="s">
        <v>1474</v>
      </c>
      <c r="O1324" s="27" t="s">
        <v>1469</v>
      </c>
      <c r="P1324" s="28"/>
      <c r="Q1324" s="28"/>
      <c r="R1324" s="28"/>
      <c r="S1324" s="28"/>
      <c r="T1324" s="28"/>
      <c r="U1324" s="29"/>
      <c r="V1324">
        <v>7392</v>
      </c>
      <c r="W1324" s="28">
        <v>17413</v>
      </c>
      <c r="X1324" s="30">
        <v>42976</v>
      </c>
      <c r="Y1324" s="33">
        <v>2017060098962</v>
      </c>
      <c r="Z1324" s="28">
        <v>4600007217</v>
      </c>
      <c r="AA1324" s="31">
        <f t="shared" si="25"/>
        <v>1</v>
      </c>
      <c r="AB1324" s="29" t="s">
        <v>1475</v>
      </c>
      <c r="AC1324" s="29"/>
      <c r="AD1324" s="29" t="s">
        <v>425</v>
      </c>
      <c r="AE1324" s="28" t="s">
        <v>1476</v>
      </c>
      <c r="AF1324" s="28" t="s">
        <v>54</v>
      </c>
      <c r="AG1324" s="27" t="s">
        <v>453</v>
      </c>
    </row>
    <row r="1325" spans="1:33" s="32" customFormat="1" ht="38.25" x14ac:dyDescent="0.25">
      <c r="A1325" s="25" t="s">
        <v>1086</v>
      </c>
      <c r="B1325" s="26">
        <v>83111600</v>
      </c>
      <c r="C1325" s="27" t="s">
        <v>4116</v>
      </c>
      <c r="D1325" s="27" t="s">
        <v>4383</v>
      </c>
      <c r="E1325" s="26" t="s">
        <v>4411</v>
      </c>
      <c r="F1325" s="35" t="s">
        <v>4522</v>
      </c>
      <c r="G1325" s="38" t="s">
        <v>4525</v>
      </c>
      <c r="H1325" s="36">
        <v>850071952</v>
      </c>
      <c r="I1325" s="36">
        <v>850071952</v>
      </c>
      <c r="J1325" s="28" t="s">
        <v>4424</v>
      </c>
      <c r="K1325" s="28" t="s">
        <v>4425</v>
      </c>
      <c r="L1325" s="27" t="s">
        <v>1471</v>
      </c>
      <c r="M1325" s="27" t="s">
        <v>1467</v>
      </c>
      <c r="N1325" s="27">
        <v>3839345</v>
      </c>
      <c r="O1325" s="27" t="s">
        <v>4314</v>
      </c>
      <c r="P1325" s="28"/>
      <c r="Q1325" s="28"/>
      <c r="R1325" s="28"/>
      <c r="S1325" s="28"/>
      <c r="T1325" s="28"/>
      <c r="U1325" s="29"/>
      <c r="V1325">
        <v>7394</v>
      </c>
      <c r="W1325" s="28">
        <v>5149</v>
      </c>
      <c r="X1325" s="30">
        <v>42979</v>
      </c>
      <c r="Y1325" s="33">
        <v>2017060098928</v>
      </c>
      <c r="Z1325" s="28">
        <v>4600007212</v>
      </c>
      <c r="AA1325" s="31">
        <f t="shared" si="25"/>
        <v>1</v>
      </c>
      <c r="AB1325" s="29" t="s">
        <v>1470</v>
      </c>
      <c r="AC1325" s="29"/>
      <c r="AD1325" s="29" t="s">
        <v>425</v>
      </c>
      <c r="AE1325" s="28" t="s">
        <v>1471</v>
      </c>
      <c r="AF1325" s="28" t="s">
        <v>54</v>
      </c>
      <c r="AG1325" s="27" t="s">
        <v>453</v>
      </c>
    </row>
    <row r="1326" spans="1:33" s="32" customFormat="1" ht="63.75" x14ac:dyDescent="0.25">
      <c r="A1326" s="25" t="s">
        <v>1086</v>
      </c>
      <c r="B1326" s="26">
        <v>92121500</v>
      </c>
      <c r="C1326" s="27" t="s">
        <v>4117</v>
      </c>
      <c r="D1326" s="27" t="s">
        <v>4383</v>
      </c>
      <c r="E1326" s="26" t="s">
        <v>4411</v>
      </c>
      <c r="F1326" s="28" t="s">
        <v>4504</v>
      </c>
      <c r="G1326" s="38" t="s">
        <v>4525</v>
      </c>
      <c r="H1326" s="36">
        <v>5376747297</v>
      </c>
      <c r="I1326" s="36">
        <v>2089305153</v>
      </c>
      <c r="J1326" s="28" t="s">
        <v>4424</v>
      </c>
      <c r="K1326" s="28" t="s">
        <v>4425</v>
      </c>
      <c r="L1326" s="27" t="s">
        <v>1466</v>
      </c>
      <c r="M1326" s="27" t="s">
        <v>1467</v>
      </c>
      <c r="N1326" s="27" t="s">
        <v>4101</v>
      </c>
      <c r="O1326" s="27" t="s">
        <v>1469</v>
      </c>
      <c r="P1326" s="28"/>
      <c r="Q1326" s="28"/>
      <c r="R1326" s="28"/>
      <c r="S1326" s="28"/>
      <c r="T1326" s="28"/>
      <c r="U1326" s="29"/>
      <c r="V1326">
        <v>7347</v>
      </c>
      <c r="W1326" s="28">
        <v>15645</v>
      </c>
      <c r="X1326" s="30">
        <v>42962</v>
      </c>
      <c r="Y1326" s="33">
        <v>2017060110237</v>
      </c>
      <c r="Z1326" s="28">
        <v>4600007928</v>
      </c>
      <c r="AA1326" s="31">
        <f t="shared" si="25"/>
        <v>1</v>
      </c>
      <c r="AB1326" s="29" t="s">
        <v>4118</v>
      </c>
      <c r="AC1326" s="29"/>
      <c r="AD1326" s="29" t="s">
        <v>425</v>
      </c>
      <c r="AE1326" s="28" t="s">
        <v>4119</v>
      </c>
      <c r="AF1326" s="28" t="s">
        <v>54</v>
      </c>
      <c r="AG1326" s="27" t="s">
        <v>453</v>
      </c>
    </row>
    <row r="1327" spans="1:33" s="32" customFormat="1" ht="63.75" x14ac:dyDescent="0.25">
      <c r="A1327" s="25" t="s">
        <v>1086</v>
      </c>
      <c r="B1327" s="26">
        <v>90121500</v>
      </c>
      <c r="C1327" s="27" t="s">
        <v>649</v>
      </c>
      <c r="D1327" s="27" t="s">
        <v>4383</v>
      </c>
      <c r="E1327" s="26" t="s">
        <v>4411</v>
      </c>
      <c r="F1327" s="35" t="s">
        <v>4522</v>
      </c>
      <c r="G1327" s="38" t="s">
        <v>4525</v>
      </c>
      <c r="H1327" s="36">
        <v>2307728260</v>
      </c>
      <c r="I1327" s="36">
        <v>70000000</v>
      </c>
      <c r="J1327" s="28" t="s">
        <v>4424</v>
      </c>
      <c r="K1327" s="28" t="s">
        <v>4425</v>
      </c>
      <c r="L1327" s="27" t="s">
        <v>4120</v>
      </c>
      <c r="M1327" s="27" t="s">
        <v>1467</v>
      </c>
      <c r="N1327" s="27" t="s">
        <v>4121</v>
      </c>
      <c r="O1327" s="27" t="s">
        <v>4122</v>
      </c>
      <c r="P1327" s="28"/>
      <c r="Q1327" s="28"/>
      <c r="R1327" s="28"/>
      <c r="S1327" s="28"/>
      <c r="T1327" s="28"/>
      <c r="U1327" s="29"/>
      <c r="V1327">
        <v>7571</v>
      </c>
      <c r="W1327" s="28">
        <v>15618</v>
      </c>
      <c r="X1327" s="30">
        <v>43013</v>
      </c>
      <c r="Y1327" s="33">
        <v>2017060102139</v>
      </c>
      <c r="Z1327" s="28">
        <v>4600007506</v>
      </c>
      <c r="AA1327" s="31">
        <f t="shared" si="25"/>
        <v>1</v>
      </c>
      <c r="AB1327" s="29" t="s">
        <v>4123</v>
      </c>
      <c r="AC1327" s="29">
        <v>43465</v>
      </c>
      <c r="AD1327" s="29" t="s">
        <v>425</v>
      </c>
      <c r="AE1327" s="28" t="s">
        <v>3368</v>
      </c>
      <c r="AF1327" s="28" t="s">
        <v>54</v>
      </c>
      <c r="AG1327" s="27" t="s">
        <v>453</v>
      </c>
    </row>
    <row r="1328" spans="1:33" s="32" customFormat="1" ht="76.5" x14ac:dyDescent="0.25">
      <c r="A1328" s="25" t="s">
        <v>1086</v>
      </c>
      <c r="B1328" s="26">
        <v>78181500</v>
      </c>
      <c r="C1328" s="27" t="s">
        <v>4124</v>
      </c>
      <c r="D1328" s="27" t="s">
        <v>4383</v>
      </c>
      <c r="E1328" s="26" t="s">
        <v>4411</v>
      </c>
      <c r="F1328" s="26" t="s">
        <v>4447</v>
      </c>
      <c r="G1328" s="38" t="s">
        <v>4525</v>
      </c>
      <c r="H1328" s="36">
        <v>2268463600</v>
      </c>
      <c r="I1328" s="36">
        <v>1579338756</v>
      </c>
      <c r="J1328" s="28" t="s">
        <v>4424</v>
      </c>
      <c r="K1328" s="28" t="s">
        <v>4425</v>
      </c>
      <c r="L1328" s="27" t="s">
        <v>1466</v>
      </c>
      <c r="M1328" s="27" t="s">
        <v>1467</v>
      </c>
      <c r="N1328" s="27" t="s">
        <v>4101</v>
      </c>
      <c r="O1328" s="27" t="s">
        <v>1469</v>
      </c>
      <c r="P1328" s="28"/>
      <c r="Q1328" s="28"/>
      <c r="R1328" s="28"/>
      <c r="S1328" s="28"/>
      <c r="T1328" s="28"/>
      <c r="U1328" s="29"/>
      <c r="V1328">
        <v>7380</v>
      </c>
      <c r="W1328" s="28">
        <v>0</v>
      </c>
      <c r="X1328" s="30">
        <v>42978</v>
      </c>
      <c r="Y1328" s="33">
        <v>2017060106522</v>
      </c>
      <c r="Z1328" s="28">
        <v>4600007665</v>
      </c>
      <c r="AA1328" s="31">
        <f t="shared" si="25"/>
        <v>1</v>
      </c>
      <c r="AB1328" s="29" t="s">
        <v>4125</v>
      </c>
      <c r="AC1328" s="29"/>
      <c r="AD1328" s="29" t="s">
        <v>425</v>
      </c>
      <c r="AE1328" s="28" t="s">
        <v>4126</v>
      </c>
      <c r="AF1328" s="28" t="s">
        <v>54</v>
      </c>
      <c r="AG1328" s="27" t="s">
        <v>453</v>
      </c>
    </row>
    <row r="1329" spans="1:33" s="32" customFormat="1" ht="89.25" x14ac:dyDescent="0.25">
      <c r="A1329" s="25" t="s">
        <v>1086</v>
      </c>
      <c r="B1329" s="26">
        <v>78102200</v>
      </c>
      <c r="C1329" s="27" t="s">
        <v>4127</v>
      </c>
      <c r="D1329" s="27" t="s">
        <v>4383</v>
      </c>
      <c r="E1329" s="26" t="s">
        <v>4411</v>
      </c>
      <c r="F1329" s="35" t="s">
        <v>4522</v>
      </c>
      <c r="G1329" s="38" t="s">
        <v>4525</v>
      </c>
      <c r="H1329" s="36">
        <v>578562317</v>
      </c>
      <c r="I1329" s="36">
        <v>439427225</v>
      </c>
      <c r="J1329" s="28" t="s">
        <v>4424</v>
      </c>
      <c r="K1329" s="28" t="s">
        <v>4425</v>
      </c>
      <c r="L1329" s="27" t="s">
        <v>1466</v>
      </c>
      <c r="M1329" s="27" t="s">
        <v>1467</v>
      </c>
      <c r="N1329" s="27" t="s">
        <v>4101</v>
      </c>
      <c r="O1329" s="27" t="s">
        <v>1469</v>
      </c>
      <c r="P1329" s="28"/>
      <c r="Q1329" s="28"/>
      <c r="R1329" s="28"/>
      <c r="S1329" s="28"/>
      <c r="T1329" s="28"/>
      <c r="U1329" s="29"/>
      <c r="V1329">
        <v>7561</v>
      </c>
      <c r="W1329" s="28">
        <v>4600007517</v>
      </c>
      <c r="X1329" s="30">
        <v>43013</v>
      </c>
      <c r="Y1329" s="33">
        <v>2017060102512</v>
      </c>
      <c r="Z1329" s="28">
        <v>4600007517</v>
      </c>
      <c r="AA1329" s="31">
        <f t="shared" si="25"/>
        <v>1</v>
      </c>
      <c r="AB1329" s="29" t="s">
        <v>4128</v>
      </c>
      <c r="AC1329" s="29"/>
      <c r="AD1329" s="29" t="s">
        <v>425</v>
      </c>
      <c r="AE1329" s="28" t="s">
        <v>4114</v>
      </c>
      <c r="AF1329" s="28" t="s">
        <v>54</v>
      </c>
      <c r="AG1329" s="27" t="s">
        <v>453</v>
      </c>
    </row>
    <row r="1330" spans="1:33" s="32" customFormat="1" ht="51" x14ac:dyDescent="0.25">
      <c r="A1330" s="25" t="s">
        <v>1086</v>
      </c>
      <c r="B1330" s="26">
        <v>83101804</v>
      </c>
      <c r="C1330" s="27" t="s">
        <v>4129</v>
      </c>
      <c r="D1330" s="27" t="s">
        <v>4383</v>
      </c>
      <c r="E1330" s="26" t="s">
        <v>4411</v>
      </c>
      <c r="F1330" s="35" t="s">
        <v>4522</v>
      </c>
      <c r="G1330" s="38" t="s">
        <v>4525</v>
      </c>
      <c r="H1330" s="36">
        <v>2781833847</v>
      </c>
      <c r="I1330" s="36">
        <v>2781833847</v>
      </c>
      <c r="J1330" s="28" t="s">
        <v>4424</v>
      </c>
      <c r="K1330" s="28" t="s">
        <v>4425</v>
      </c>
      <c r="L1330" s="27" t="s">
        <v>4130</v>
      </c>
      <c r="M1330" s="27" t="s">
        <v>4131</v>
      </c>
      <c r="N1330" s="27" t="s">
        <v>4132</v>
      </c>
      <c r="O1330" s="27" t="s">
        <v>4133</v>
      </c>
      <c r="P1330" s="28"/>
      <c r="Q1330" s="28"/>
      <c r="R1330" s="28"/>
      <c r="S1330" s="28"/>
      <c r="T1330" s="28"/>
      <c r="U1330" s="29"/>
      <c r="V1330" t="s">
        <v>4134</v>
      </c>
      <c r="W1330" s="28">
        <v>7550</v>
      </c>
      <c r="X1330" s="30">
        <v>43010</v>
      </c>
      <c r="Y1330" s="33">
        <v>2017060102511</v>
      </c>
      <c r="Z1330" s="28" t="s">
        <v>4134</v>
      </c>
      <c r="AA1330" s="31">
        <f t="shared" si="25"/>
        <v>1</v>
      </c>
      <c r="AB1330" s="29" t="s">
        <v>4135</v>
      </c>
      <c r="AC1330" s="29">
        <v>43465</v>
      </c>
      <c r="AD1330" s="29" t="s">
        <v>425</v>
      </c>
      <c r="AE1330" s="28" t="s">
        <v>4136</v>
      </c>
      <c r="AF1330" s="28" t="s">
        <v>54</v>
      </c>
      <c r="AG1330" s="27" t="s">
        <v>453</v>
      </c>
    </row>
    <row r="1331" spans="1:33" s="32" customFormat="1" ht="38.25" x14ac:dyDescent="0.25">
      <c r="A1331" s="25" t="s">
        <v>1086</v>
      </c>
      <c r="B1331" s="26">
        <v>78181701</v>
      </c>
      <c r="C1331" s="27" t="s">
        <v>4137</v>
      </c>
      <c r="D1331" s="27" t="s">
        <v>4383</v>
      </c>
      <c r="E1331" s="26" t="s">
        <v>4411</v>
      </c>
      <c r="F1331" s="26" t="s">
        <v>4447</v>
      </c>
      <c r="G1331" s="38" t="s">
        <v>4525</v>
      </c>
      <c r="H1331" s="36">
        <v>972967280</v>
      </c>
      <c r="I1331" s="36">
        <v>695477012</v>
      </c>
      <c r="J1331" s="28" t="s">
        <v>4424</v>
      </c>
      <c r="K1331" s="28" t="s">
        <v>4425</v>
      </c>
      <c r="L1331" s="27" t="s">
        <v>4138</v>
      </c>
      <c r="M1331" s="27" t="s">
        <v>4131</v>
      </c>
      <c r="N1331" s="27" t="s">
        <v>4139</v>
      </c>
      <c r="O1331" s="27" t="s">
        <v>4140</v>
      </c>
      <c r="P1331" s="28"/>
      <c r="Q1331" s="28"/>
      <c r="R1331" s="28"/>
      <c r="S1331" s="28"/>
      <c r="T1331" s="28"/>
      <c r="U1331" s="29"/>
      <c r="V1331">
        <v>7373</v>
      </c>
      <c r="W1331" s="28">
        <v>16756</v>
      </c>
      <c r="X1331" s="30">
        <v>42964</v>
      </c>
      <c r="Y1331" s="33">
        <v>2017060102135</v>
      </c>
      <c r="Z1331" s="28">
        <v>4600007507</v>
      </c>
      <c r="AA1331" s="31">
        <f t="shared" si="25"/>
        <v>1</v>
      </c>
      <c r="AB1331" s="29" t="s">
        <v>4141</v>
      </c>
      <c r="AC1331" s="29">
        <v>43465</v>
      </c>
      <c r="AD1331" s="29" t="s">
        <v>425</v>
      </c>
      <c r="AE1331" s="28" t="s">
        <v>4142</v>
      </c>
      <c r="AF1331" s="28" t="s">
        <v>54</v>
      </c>
      <c r="AG1331" s="27" t="s">
        <v>453</v>
      </c>
    </row>
    <row r="1332" spans="1:33" s="32" customFormat="1" ht="63.75" x14ac:dyDescent="0.25">
      <c r="A1332" s="25" t="s">
        <v>1086</v>
      </c>
      <c r="B1332" s="26" t="s">
        <v>4372</v>
      </c>
      <c r="C1332" s="27" t="s">
        <v>4143</v>
      </c>
      <c r="D1332" s="27" t="s">
        <v>4383</v>
      </c>
      <c r="E1332" s="26" t="s">
        <v>4411</v>
      </c>
      <c r="F1332" s="26" t="s">
        <v>4447</v>
      </c>
      <c r="G1332" s="38" t="s">
        <v>4525</v>
      </c>
      <c r="H1332" s="36">
        <v>239999906</v>
      </c>
      <c r="I1332" s="36">
        <v>220673611</v>
      </c>
      <c r="J1332" s="28" t="s">
        <v>4424</v>
      </c>
      <c r="K1332" s="28" t="s">
        <v>4425</v>
      </c>
      <c r="L1332" s="27" t="s">
        <v>4144</v>
      </c>
      <c r="M1332" s="27" t="s">
        <v>4131</v>
      </c>
      <c r="N1332" s="27" t="s">
        <v>4145</v>
      </c>
      <c r="O1332" s="27" t="s">
        <v>3772</v>
      </c>
      <c r="P1332" s="28"/>
      <c r="Q1332" s="28"/>
      <c r="R1332" s="28"/>
      <c r="S1332" s="28"/>
      <c r="T1332" s="28"/>
      <c r="U1332" s="29"/>
      <c r="V1332" s="29">
        <v>7027</v>
      </c>
      <c r="W1332" s="28">
        <v>18269</v>
      </c>
      <c r="X1332" s="30">
        <v>42958</v>
      </c>
      <c r="Y1332" s="33" t="s">
        <v>4146</v>
      </c>
      <c r="Z1332" s="28">
        <v>4600007553</v>
      </c>
      <c r="AA1332" s="31">
        <f t="shared" si="25"/>
        <v>1</v>
      </c>
      <c r="AB1332" s="29" t="s">
        <v>4147</v>
      </c>
      <c r="AC1332" s="29"/>
      <c r="AD1332" s="29" t="s">
        <v>425</v>
      </c>
      <c r="AE1332" s="28" t="s">
        <v>4144</v>
      </c>
      <c r="AF1332" s="28" t="s">
        <v>54</v>
      </c>
      <c r="AG1332" s="27" t="s">
        <v>453</v>
      </c>
    </row>
    <row r="1333" spans="1:33" s="32" customFormat="1" ht="63.75" x14ac:dyDescent="0.25">
      <c r="A1333" s="25" t="s">
        <v>1086</v>
      </c>
      <c r="B1333" s="26">
        <v>72101506</v>
      </c>
      <c r="C1333" s="27" t="s">
        <v>4148</v>
      </c>
      <c r="D1333" s="27" t="s">
        <v>4383</v>
      </c>
      <c r="E1333" s="26" t="s">
        <v>4411</v>
      </c>
      <c r="F1333" s="35" t="s">
        <v>4522</v>
      </c>
      <c r="G1333" s="38" t="s">
        <v>4525</v>
      </c>
      <c r="H1333" s="36">
        <v>334029055</v>
      </c>
      <c r="I1333" s="36">
        <v>250235674</v>
      </c>
      <c r="J1333" s="28" t="s">
        <v>4424</v>
      </c>
      <c r="K1333" s="28" t="s">
        <v>4425</v>
      </c>
      <c r="L1333" s="27" t="s">
        <v>4144</v>
      </c>
      <c r="M1333" s="27" t="s">
        <v>4131</v>
      </c>
      <c r="N1333" s="27" t="s">
        <v>4145</v>
      </c>
      <c r="O1333" s="27" t="s">
        <v>3772</v>
      </c>
      <c r="P1333" s="28"/>
      <c r="Q1333" s="28"/>
      <c r="R1333" s="28"/>
      <c r="S1333" s="28"/>
      <c r="T1333" s="28"/>
      <c r="U1333" s="29"/>
      <c r="V1333">
        <v>7381</v>
      </c>
      <c r="W1333" s="28">
        <v>4600007210</v>
      </c>
      <c r="X1333" s="30">
        <v>43013</v>
      </c>
      <c r="Y1333" s="33">
        <v>2017060102513</v>
      </c>
      <c r="Z1333" s="28">
        <v>4600007210</v>
      </c>
      <c r="AA1333" s="31">
        <f t="shared" si="25"/>
        <v>1</v>
      </c>
      <c r="AB1333" s="29" t="s">
        <v>4149</v>
      </c>
      <c r="AC1333" s="29"/>
      <c r="AD1333" s="29" t="s">
        <v>425</v>
      </c>
      <c r="AE1333" s="28" t="s">
        <v>4144</v>
      </c>
      <c r="AF1333" s="28" t="s">
        <v>54</v>
      </c>
      <c r="AG1333" s="27" t="s">
        <v>453</v>
      </c>
    </row>
    <row r="1334" spans="1:33" s="32" customFormat="1" ht="63.75" x14ac:dyDescent="0.25">
      <c r="A1334" s="25" t="s">
        <v>1086</v>
      </c>
      <c r="B1334" s="26">
        <v>41103007</v>
      </c>
      <c r="C1334" s="27" t="s">
        <v>4150</v>
      </c>
      <c r="D1334" s="27" t="s">
        <v>4383</v>
      </c>
      <c r="E1334" s="26" t="s">
        <v>4410</v>
      </c>
      <c r="F1334" s="35" t="s">
        <v>4522</v>
      </c>
      <c r="G1334" s="38" t="s">
        <v>4525</v>
      </c>
      <c r="H1334" s="36">
        <v>2089305153</v>
      </c>
      <c r="I1334" s="36">
        <v>2089305153</v>
      </c>
      <c r="J1334" s="28" t="s">
        <v>4424</v>
      </c>
      <c r="K1334" s="28" t="s">
        <v>4425</v>
      </c>
      <c r="L1334" s="27" t="s">
        <v>1466</v>
      </c>
      <c r="M1334" s="27" t="s">
        <v>1467</v>
      </c>
      <c r="N1334" s="27" t="s">
        <v>4101</v>
      </c>
      <c r="O1334" s="27" t="s">
        <v>1469</v>
      </c>
      <c r="P1334" s="28"/>
      <c r="Q1334" s="28"/>
      <c r="R1334" s="28"/>
      <c r="S1334" s="28"/>
      <c r="T1334" s="28"/>
      <c r="U1334" s="29"/>
      <c r="V1334" t="s">
        <v>4151</v>
      </c>
      <c r="W1334" s="28" t="s">
        <v>4152</v>
      </c>
      <c r="X1334" s="30">
        <v>43012</v>
      </c>
      <c r="Y1334" s="33">
        <v>2017060092935</v>
      </c>
      <c r="Z1334" s="28" t="s">
        <v>4153</v>
      </c>
      <c r="AA1334" s="31">
        <f t="shared" si="25"/>
        <v>1</v>
      </c>
      <c r="AB1334" s="29" t="s">
        <v>4154</v>
      </c>
      <c r="AC1334" s="29"/>
      <c r="AD1334" s="29" t="s">
        <v>425</v>
      </c>
      <c r="AE1334" s="28" t="s">
        <v>4144</v>
      </c>
      <c r="AF1334" s="28" t="s">
        <v>54</v>
      </c>
      <c r="AG1334" s="27" t="s">
        <v>453</v>
      </c>
    </row>
    <row r="1335" spans="1:33" s="32" customFormat="1" ht="76.5" x14ac:dyDescent="0.25">
      <c r="A1335" s="25" t="s">
        <v>1086</v>
      </c>
      <c r="B1335" s="26">
        <v>76111500</v>
      </c>
      <c r="C1335" s="27" t="s">
        <v>4155</v>
      </c>
      <c r="D1335" s="27" t="s">
        <v>4383</v>
      </c>
      <c r="E1335" s="26" t="s">
        <v>4411</v>
      </c>
      <c r="F1335" s="26" t="s">
        <v>4447</v>
      </c>
      <c r="G1335" s="38" t="s">
        <v>4525</v>
      </c>
      <c r="H1335" s="36">
        <v>2203503881</v>
      </c>
      <c r="I1335" s="36">
        <v>1844990936</v>
      </c>
      <c r="J1335" s="28" t="s">
        <v>4424</v>
      </c>
      <c r="K1335" s="28" t="s">
        <v>4425</v>
      </c>
      <c r="L1335" s="27" t="s">
        <v>4130</v>
      </c>
      <c r="M1335" s="27" t="s">
        <v>4131</v>
      </c>
      <c r="N1335" s="27" t="s">
        <v>4132</v>
      </c>
      <c r="O1335" s="27" t="s">
        <v>4133</v>
      </c>
      <c r="P1335" s="28"/>
      <c r="Q1335" s="28"/>
      <c r="R1335" s="28"/>
      <c r="S1335" s="28"/>
      <c r="T1335" s="28"/>
      <c r="U1335" s="29"/>
      <c r="V1335" s="29">
        <v>7365</v>
      </c>
      <c r="W1335" s="28">
        <v>18264</v>
      </c>
      <c r="X1335" s="30">
        <v>42979</v>
      </c>
      <c r="Y1335" s="33">
        <v>2017060105691</v>
      </c>
      <c r="Z1335" s="28">
        <v>4600007614</v>
      </c>
      <c r="AA1335" s="31">
        <f t="shared" si="25"/>
        <v>1</v>
      </c>
      <c r="AB1335" s="29" t="s">
        <v>4156</v>
      </c>
      <c r="AC1335" s="29"/>
      <c r="AD1335" s="29" t="s">
        <v>425</v>
      </c>
      <c r="AE1335" s="28" t="s">
        <v>4157</v>
      </c>
      <c r="AF1335" s="28" t="s">
        <v>54</v>
      </c>
      <c r="AG1335" s="27" t="s">
        <v>453</v>
      </c>
    </row>
    <row r="1336" spans="1:33" s="32" customFormat="1" ht="76.5" x14ac:dyDescent="0.25">
      <c r="A1336" s="25" t="s">
        <v>1086</v>
      </c>
      <c r="B1336" s="26" t="s">
        <v>4358</v>
      </c>
      <c r="C1336" s="27" t="s">
        <v>4158</v>
      </c>
      <c r="D1336" s="27" t="s">
        <v>4383</v>
      </c>
      <c r="E1336" s="26" t="s">
        <v>4397</v>
      </c>
      <c r="F1336" s="35" t="s">
        <v>4522</v>
      </c>
      <c r="G1336" s="38" t="s">
        <v>4525</v>
      </c>
      <c r="H1336" s="36">
        <v>491525698</v>
      </c>
      <c r="I1336" s="36">
        <v>421307741</v>
      </c>
      <c r="J1336" s="28" t="s">
        <v>59</v>
      </c>
      <c r="K1336" s="28" t="s">
        <v>4426</v>
      </c>
      <c r="L1336" s="27" t="s">
        <v>1466</v>
      </c>
      <c r="M1336" s="27" t="s">
        <v>1467</v>
      </c>
      <c r="N1336" s="27" t="s">
        <v>4101</v>
      </c>
      <c r="O1336" s="27" t="s">
        <v>1469</v>
      </c>
      <c r="P1336" s="28"/>
      <c r="Q1336" s="28"/>
      <c r="R1336" s="28"/>
      <c r="S1336" s="28"/>
      <c r="T1336" s="28"/>
      <c r="U1336" s="29"/>
      <c r="V1336">
        <v>7963</v>
      </c>
      <c r="W1336" s="28">
        <v>19122</v>
      </c>
      <c r="X1336" s="30">
        <v>43049</v>
      </c>
      <c r="Y1336" s="33">
        <v>2017060109240</v>
      </c>
      <c r="Z1336" s="28">
        <v>4600007860</v>
      </c>
      <c r="AA1336" s="31">
        <f t="shared" si="25"/>
        <v>1</v>
      </c>
      <c r="AB1336" s="29" t="s">
        <v>1475</v>
      </c>
      <c r="AC1336" s="29">
        <v>43465</v>
      </c>
      <c r="AD1336" s="29" t="s">
        <v>425</v>
      </c>
      <c r="AE1336" s="28" t="s">
        <v>4159</v>
      </c>
      <c r="AF1336" s="28" t="s">
        <v>54</v>
      </c>
      <c r="AG1336" s="27" t="s">
        <v>453</v>
      </c>
    </row>
    <row r="1337" spans="1:33" s="32" customFormat="1" ht="76.5" x14ac:dyDescent="0.25">
      <c r="A1337" s="25" t="s">
        <v>1086</v>
      </c>
      <c r="B1337" s="26" t="s">
        <v>4160</v>
      </c>
      <c r="C1337" s="27" t="s">
        <v>4161</v>
      </c>
      <c r="D1337" s="27" t="s">
        <v>4383</v>
      </c>
      <c r="E1337" s="26" t="s">
        <v>4397</v>
      </c>
      <c r="F1337" s="35" t="s">
        <v>4522</v>
      </c>
      <c r="G1337" s="38" t="s">
        <v>4525</v>
      </c>
      <c r="H1337" s="36">
        <v>247610247</v>
      </c>
      <c r="I1337" s="36">
        <v>147610247</v>
      </c>
      <c r="J1337" s="28" t="s">
        <v>4424</v>
      </c>
      <c r="K1337" s="28" t="s">
        <v>4425</v>
      </c>
      <c r="L1337" s="27" t="s">
        <v>4144</v>
      </c>
      <c r="M1337" s="27" t="s">
        <v>4131</v>
      </c>
      <c r="N1337" s="27" t="s">
        <v>4145</v>
      </c>
      <c r="O1337" s="27" t="s">
        <v>3772</v>
      </c>
      <c r="P1337" s="28" t="s">
        <v>4162</v>
      </c>
      <c r="Q1337" s="28" t="s">
        <v>4163</v>
      </c>
      <c r="R1337" s="28" t="s">
        <v>4164</v>
      </c>
      <c r="S1337" s="28">
        <v>220098</v>
      </c>
      <c r="T1337" s="28" t="s">
        <v>4163</v>
      </c>
      <c r="U1337" s="29" t="s">
        <v>4165</v>
      </c>
      <c r="V1337">
        <v>7969</v>
      </c>
      <c r="W1337" s="28">
        <v>19645</v>
      </c>
      <c r="X1337" s="30">
        <v>43075</v>
      </c>
      <c r="Y1337" s="33">
        <v>2017060112898</v>
      </c>
      <c r="Z1337" s="28">
        <v>4600007957</v>
      </c>
      <c r="AA1337" s="31">
        <f t="shared" si="25"/>
        <v>1</v>
      </c>
      <c r="AB1337" s="29" t="s">
        <v>4166</v>
      </c>
      <c r="AC1337" s="29"/>
      <c r="AD1337" s="29" t="s">
        <v>425</v>
      </c>
      <c r="AE1337" s="28" t="s">
        <v>4144</v>
      </c>
      <c r="AF1337" s="28" t="s">
        <v>54</v>
      </c>
      <c r="AG1337" s="27" t="s">
        <v>453</v>
      </c>
    </row>
    <row r="1338" spans="1:33" s="32" customFormat="1" ht="76.5" x14ac:dyDescent="0.25">
      <c r="A1338" s="25" t="s">
        <v>1086</v>
      </c>
      <c r="B1338" s="26">
        <v>72102900</v>
      </c>
      <c r="C1338" s="27" t="s">
        <v>4167</v>
      </c>
      <c r="D1338" s="27" t="s">
        <v>4383</v>
      </c>
      <c r="E1338" s="26" t="s">
        <v>4422</v>
      </c>
      <c r="F1338" s="26" t="s">
        <v>4512</v>
      </c>
      <c r="G1338" s="38" t="s">
        <v>4525</v>
      </c>
      <c r="H1338" s="36">
        <v>68600246</v>
      </c>
      <c r="I1338" s="36">
        <v>55245135</v>
      </c>
      <c r="J1338" s="28" t="s">
        <v>4424</v>
      </c>
      <c r="K1338" s="28" t="s">
        <v>4425</v>
      </c>
      <c r="L1338" s="27" t="s">
        <v>4168</v>
      </c>
      <c r="M1338" s="27" t="s">
        <v>4131</v>
      </c>
      <c r="N1338" s="27" t="s">
        <v>4169</v>
      </c>
      <c r="O1338" s="27" t="s">
        <v>4170</v>
      </c>
      <c r="P1338" s="28" t="s">
        <v>4162</v>
      </c>
      <c r="Q1338" s="28" t="s">
        <v>4163</v>
      </c>
      <c r="R1338" s="28" t="s">
        <v>4164</v>
      </c>
      <c r="S1338" s="28">
        <v>220098</v>
      </c>
      <c r="T1338" s="28" t="s">
        <v>4163</v>
      </c>
      <c r="U1338" s="29" t="s">
        <v>4165</v>
      </c>
      <c r="V1338">
        <v>7996</v>
      </c>
      <c r="W1338" s="28"/>
      <c r="X1338" s="30">
        <v>43069</v>
      </c>
      <c r="Y1338" s="33">
        <v>4600007987</v>
      </c>
      <c r="Z1338" s="28">
        <v>4600007987</v>
      </c>
      <c r="AA1338" s="31" t="str">
        <f t="shared" si="25"/>
        <v>Información incompleta</v>
      </c>
      <c r="AB1338" s="29" t="s">
        <v>4171</v>
      </c>
      <c r="AC1338" s="29">
        <v>43374</v>
      </c>
      <c r="AD1338" s="29" t="s">
        <v>425</v>
      </c>
      <c r="AE1338" s="28" t="s">
        <v>4168</v>
      </c>
      <c r="AF1338" s="28" t="s">
        <v>54</v>
      </c>
      <c r="AG1338" s="27" t="s">
        <v>453</v>
      </c>
    </row>
    <row r="1339" spans="1:33" s="32" customFormat="1" ht="153" x14ac:dyDescent="0.25">
      <c r="A1339" s="25" t="s">
        <v>1086</v>
      </c>
      <c r="B1339" s="26">
        <v>55101500</v>
      </c>
      <c r="C1339" s="27" t="s">
        <v>4172</v>
      </c>
      <c r="D1339" s="27" t="s">
        <v>4383</v>
      </c>
      <c r="E1339" s="26" t="s">
        <v>4397</v>
      </c>
      <c r="F1339" s="35" t="s">
        <v>4522</v>
      </c>
      <c r="G1339" s="38" t="s">
        <v>4525</v>
      </c>
      <c r="H1339" s="36">
        <v>38000000</v>
      </c>
      <c r="I1339" s="36">
        <v>38000000</v>
      </c>
      <c r="J1339" s="28" t="s">
        <v>4423</v>
      </c>
      <c r="K1339" s="28" t="s">
        <v>48</v>
      </c>
      <c r="L1339" s="27" t="s">
        <v>1466</v>
      </c>
      <c r="M1339" s="27" t="s">
        <v>1467</v>
      </c>
      <c r="N1339" s="27" t="s">
        <v>4101</v>
      </c>
      <c r="O1339" s="27" t="s">
        <v>1469</v>
      </c>
      <c r="P1339" s="28"/>
      <c r="Q1339" s="28"/>
      <c r="R1339" s="28"/>
      <c r="S1339" s="28"/>
      <c r="T1339" s="28"/>
      <c r="U1339" s="29"/>
      <c r="V1339">
        <v>8023</v>
      </c>
      <c r="W1339" s="28">
        <v>19908</v>
      </c>
      <c r="X1339" s="30">
        <v>43117</v>
      </c>
      <c r="Y1339" s="33">
        <v>2018060003513</v>
      </c>
      <c r="Z1339" s="28">
        <v>4600007996</v>
      </c>
      <c r="AA1339" s="31">
        <f t="shared" si="25"/>
        <v>1</v>
      </c>
      <c r="AB1339" s="29" t="s">
        <v>4173</v>
      </c>
      <c r="AC1339" s="29">
        <v>43465</v>
      </c>
      <c r="AD1339" s="29" t="s">
        <v>425</v>
      </c>
      <c r="AE1339" s="28" t="s">
        <v>4174</v>
      </c>
      <c r="AF1339" s="28" t="s">
        <v>54</v>
      </c>
      <c r="AG1339" s="27" t="s">
        <v>453</v>
      </c>
    </row>
    <row r="1340" spans="1:33" s="32" customFormat="1" ht="51" x14ac:dyDescent="0.25">
      <c r="A1340" s="25" t="s">
        <v>1086</v>
      </c>
      <c r="B1340" s="26">
        <v>80121600</v>
      </c>
      <c r="C1340" s="27" t="s">
        <v>4175</v>
      </c>
      <c r="D1340" s="27" t="s">
        <v>4383</v>
      </c>
      <c r="E1340" s="26" t="s">
        <v>4398</v>
      </c>
      <c r="F1340" s="35" t="s">
        <v>4522</v>
      </c>
      <c r="G1340" s="38" t="s">
        <v>4525</v>
      </c>
      <c r="H1340" s="36">
        <v>12374879</v>
      </c>
      <c r="I1340" s="36">
        <v>12374879</v>
      </c>
      <c r="J1340" s="28" t="s">
        <v>4423</v>
      </c>
      <c r="K1340" s="28" t="s">
        <v>48</v>
      </c>
      <c r="L1340" s="27" t="s">
        <v>1466</v>
      </c>
      <c r="M1340" s="27" t="s">
        <v>1467</v>
      </c>
      <c r="N1340" s="27" t="s">
        <v>4101</v>
      </c>
      <c r="O1340" s="27" t="s">
        <v>1469</v>
      </c>
      <c r="P1340" s="28"/>
      <c r="Q1340" s="28"/>
      <c r="R1340" s="28"/>
      <c r="S1340" s="28"/>
      <c r="T1340" s="28"/>
      <c r="U1340" s="29"/>
      <c r="V1340">
        <v>8010</v>
      </c>
      <c r="W1340" s="28">
        <v>19908</v>
      </c>
      <c r="X1340" s="30">
        <v>43116</v>
      </c>
      <c r="Y1340" s="33">
        <v>4600007995</v>
      </c>
      <c r="Z1340" s="28">
        <v>4600007995</v>
      </c>
      <c r="AA1340" s="31">
        <f t="shared" si="25"/>
        <v>1</v>
      </c>
      <c r="AB1340" s="29" t="s">
        <v>4176</v>
      </c>
      <c r="AC1340" s="29">
        <v>43465</v>
      </c>
      <c r="AD1340" s="29" t="s">
        <v>425</v>
      </c>
      <c r="AE1340" s="28" t="s">
        <v>4177</v>
      </c>
      <c r="AF1340" s="28" t="s">
        <v>54</v>
      </c>
      <c r="AG1340" s="27" t="s">
        <v>453</v>
      </c>
    </row>
    <row r="1341" spans="1:33" s="32" customFormat="1" ht="38.25" x14ac:dyDescent="0.25">
      <c r="A1341" s="25" t="s">
        <v>1086</v>
      </c>
      <c r="B1341" s="26">
        <v>93141707</v>
      </c>
      <c r="C1341" s="27" t="s">
        <v>4178</v>
      </c>
      <c r="D1341" s="27" t="s">
        <v>4388</v>
      </c>
      <c r="E1341" s="26" t="s">
        <v>4402</v>
      </c>
      <c r="F1341" s="35" t="s">
        <v>4522</v>
      </c>
      <c r="G1341" s="38" t="s">
        <v>4525</v>
      </c>
      <c r="H1341" s="36">
        <v>63000000</v>
      </c>
      <c r="I1341" s="36">
        <v>63000000</v>
      </c>
      <c r="J1341" s="28" t="s">
        <v>4423</v>
      </c>
      <c r="K1341" s="28" t="s">
        <v>48</v>
      </c>
      <c r="L1341" s="27" t="s">
        <v>4179</v>
      </c>
      <c r="M1341" s="27" t="s">
        <v>3522</v>
      </c>
      <c r="N1341" s="27" t="s">
        <v>4180</v>
      </c>
      <c r="O1341" s="27" t="s">
        <v>4181</v>
      </c>
      <c r="P1341" s="28"/>
      <c r="Q1341" s="28"/>
      <c r="R1341" s="28"/>
      <c r="S1341" s="28"/>
      <c r="T1341" s="28"/>
      <c r="U1341" s="29"/>
      <c r="V1341" s="29"/>
      <c r="W1341" s="28"/>
      <c r="X1341" s="30"/>
      <c r="Y1341" s="33"/>
      <c r="Z1341" s="28"/>
      <c r="AA1341" s="31" t="str">
        <f t="shared" si="25"/>
        <v/>
      </c>
      <c r="AB1341" s="29"/>
      <c r="AC1341" s="29"/>
      <c r="AD1341" s="29" t="s">
        <v>378</v>
      </c>
      <c r="AE1341" s="27" t="s">
        <v>4182</v>
      </c>
      <c r="AF1341" s="28" t="s">
        <v>54</v>
      </c>
      <c r="AG1341" s="27" t="s">
        <v>453</v>
      </c>
    </row>
    <row r="1342" spans="1:33" s="32" customFormat="1" ht="51" x14ac:dyDescent="0.25">
      <c r="A1342" s="25" t="s">
        <v>1086</v>
      </c>
      <c r="B1342" s="26" t="s">
        <v>4183</v>
      </c>
      <c r="C1342" s="27" t="s">
        <v>4184</v>
      </c>
      <c r="D1342" s="27" t="s">
        <v>4383</v>
      </c>
      <c r="E1342" s="26" t="s">
        <v>4397</v>
      </c>
      <c r="F1342" s="26" t="s">
        <v>4524</v>
      </c>
      <c r="G1342" s="38" t="s">
        <v>4525</v>
      </c>
      <c r="H1342" s="36">
        <v>200000000</v>
      </c>
      <c r="I1342" s="36">
        <v>200000000</v>
      </c>
      <c r="J1342" s="28" t="s">
        <v>4423</v>
      </c>
      <c r="K1342" s="28" t="s">
        <v>48</v>
      </c>
      <c r="L1342" s="27" t="s">
        <v>4185</v>
      </c>
      <c r="M1342" s="27" t="s">
        <v>4131</v>
      </c>
      <c r="N1342" s="27" t="s">
        <v>4186</v>
      </c>
      <c r="O1342" s="27" t="s">
        <v>4187</v>
      </c>
      <c r="P1342" s="28"/>
      <c r="Q1342" s="28"/>
      <c r="R1342" s="28"/>
      <c r="S1342" s="28"/>
      <c r="T1342" s="28"/>
      <c r="U1342" s="29"/>
      <c r="V1342" s="29"/>
      <c r="W1342" s="28"/>
      <c r="X1342" s="30"/>
      <c r="Y1342" s="33"/>
      <c r="Z1342" s="28"/>
      <c r="AA1342" s="31" t="str">
        <f t="shared" si="25"/>
        <v/>
      </c>
      <c r="AB1342" s="29"/>
      <c r="AC1342" s="29"/>
      <c r="AD1342" s="29" t="s">
        <v>378</v>
      </c>
      <c r="AE1342" s="27" t="s">
        <v>4188</v>
      </c>
      <c r="AF1342" s="28" t="s">
        <v>54</v>
      </c>
      <c r="AG1342" s="27" t="s">
        <v>453</v>
      </c>
    </row>
    <row r="1343" spans="1:33" s="32" customFormat="1" ht="38.25" x14ac:dyDescent="0.25">
      <c r="A1343" s="25" t="s">
        <v>1086</v>
      </c>
      <c r="B1343" s="26">
        <v>72102900</v>
      </c>
      <c r="C1343" s="27" t="s">
        <v>4189</v>
      </c>
      <c r="D1343" s="27" t="s">
        <v>4383</v>
      </c>
      <c r="E1343" s="26" t="s">
        <v>4405</v>
      </c>
      <c r="F1343" s="26" t="s">
        <v>4512</v>
      </c>
      <c r="G1343" s="38" t="s">
        <v>4525</v>
      </c>
      <c r="H1343" s="36">
        <v>15000000</v>
      </c>
      <c r="I1343" s="36">
        <v>15000000</v>
      </c>
      <c r="J1343" s="28" t="s">
        <v>4423</v>
      </c>
      <c r="K1343" s="28" t="s">
        <v>48</v>
      </c>
      <c r="L1343" s="27" t="s">
        <v>4190</v>
      </c>
      <c r="M1343" s="27" t="s">
        <v>4131</v>
      </c>
      <c r="N1343" s="27" t="s">
        <v>4191</v>
      </c>
      <c r="O1343" s="27" t="s">
        <v>4192</v>
      </c>
      <c r="P1343" s="28"/>
      <c r="Q1343" s="28"/>
      <c r="R1343" s="28"/>
      <c r="S1343" s="28"/>
      <c r="T1343" s="28"/>
      <c r="U1343" s="29"/>
      <c r="V1343" s="29"/>
      <c r="W1343" s="28"/>
      <c r="X1343" s="30"/>
      <c r="Y1343" s="33"/>
      <c r="Z1343" s="28"/>
      <c r="AA1343" s="31" t="str">
        <f t="shared" si="25"/>
        <v/>
      </c>
      <c r="AB1343" s="29"/>
      <c r="AC1343" s="29"/>
      <c r="AD1343" s="29" t="s">
        <v>378</v>
      </c>
      <c r="AE1343" s="27"/>
      <c r="AF1343" s="28" t="s">
        <v>54</v>
      </c>
      <c r="AG1343" s="27" t="s">
        <v>453</v>
      </c>
    </row>
    <row r="1344" spans="1:33" s="32" customFormat="1" ht="38.25" x14ac:dyDescent="0.25">
      <c r="A1344" s="25" t="s">
        <v>1086</v>
      </c>
      <c r="B1344" s="26">
        <v>78111800</v>
      </c>
      <c r="C1344" s="27" t="s">
        <v>3008</v>
      </c>
      <c r="D1344" s="27" t="s">
        <v>4383</v>
      </c>
      <c r="E1344" s="26" t="s">
        <v>4405</v>
      </c>
      <c r="F1344" s="26" t="s">
        <v>4447</v>
      </c>
      <c r="G1344" s="38" t="s">
        <v>4525</v>
      </c>
      <c r="H1344" s="36">
        <v>2213053920</v>
      </c>
      <c r="I1344" s="36">
        <v>173191000</v>
      </c>
      <c r="J1344" s="28" t="s">
        <v>4423</v>
      </c>
      <c r="K1344" s="28" t="s">
        <v>48</v>
      </c>
      <c r="L1344" s="27" t="s">
        <v>4130</v>
      </c>
      <c r="M1344" s="27" t="s">
        <v>4131</v>
      </c>
      <c r="N1344" s="27" t="s">
        <v>4132</v>
      </c>
      <c r="O1344" s="27" t="s">
        <v>4133</v>
      </c>
      <c r="P1344" s="28"/>
      <c r="Q1344" s="28"/>
      <c r="R1344" s="28"/>
      <c r="S1344" s="28"/>
      <c r="T1344" s="28"/>
      <c r="U1344" s="29"/>
      <c r="V1344" t="s">
        <v>4193</v>
      </c>
      <c r="W1344" s="28"/>
      <c r="X1344" s="30"/>
      <c r="Y1344" s="33"/>
      <c r="Z1344" s="28"/>
      <c r="AA1344" s="31" t="str">
        <f t="shared" si="25"/>
        <v/>
      </c>
      <c r="AB1344" s="29"/>
      <c r="AC1344" s="29"/>
      <c r="AD1344" s="29" t="s">
        <v>378</v>
      </c>
      <c r="AE1344" s="27"/>
      <c r="AF1344" s="28" t="s">
        <v>54</v>
      </c>
      <c r="AG1344" s="27" t="s">
        <v>453</v>
      </c>
    </row>
    <row r="1345" spans="1:33" s="32" customFormat="1" ht="38.25" x14ac:dyDescent="0.25">
      <c r="A1345" s="25" t="s">
        <v>1086</v>
      </c>
      <c r="B1345" s="26">
        <v>32101656</v>
      </c>
      <c r="C1345" s="27" t="s">
        <v>4194</v>
      </c>
      <c r="D1345" s="27" t="s">
        <v>4383</v>
      </c>
      <c r="E1345" s="26" t="s">
        <v>4405</v>
      </c>
      <c r="F1345" s="26" t="s">
        <v>4447</v>
      </c>
      <c r="G1345" s="38" t="s">
        <v>4525</v>
      </c>
      <c r="H1345" s="36">
        <v>131000000</v>
      </c>
      <c r="I1345" s="36">
        <v>131000000</v>
      </c>
      <c r="J1345" s="28" t="s">
        <v>4423</v>
      </c>
      <c r="K1345" s="28" t="s">
        <v>48</v>
      </c>
      <c r="L1345" s="27" t="s">
        <v>4138</v>
      </c>
      <c r="M1345" s="27" t="s">
        <v>4131</v>
      </c>
      <c r="N1345" s="27" t="s">
        <v>4139</v>
      </c>
      <c r="O1345" s="27" t="s">
        <v>4140</v>
      </c>
      <c r="P1345" s="28"/>
      <c r="Q1345" s="28"/>
      <c r="R1345" s="28"/>
      <c r="S1345" s="28"/>
      <c r="T1345" s="28"/>
      <c r="U1345" s="29"/>
      <c r="V1345" s="29"/>
      <c r="W1345" s="28"/>
      <c r="X1345" s="30"/>
      <c r="Y1345" s="33"/>
      <c r="Z1345" s="28"/>
      <c r="AA1345" s="31" t="str">
        <f t="shared" si="25"/>
        <v/>
      </c>
      <c r="AB1345" s="29"/>
      <c r="AC1345" s="29"/>
      <c r="AD1345" s="29" t="s">
        <v>378</v>
      </c>
      <c r="AE1345" s="27"/>
      <c r="AF1345" s="28" t="s">
        <v>54</v>
      </c>
      <c r="AG1345" s="27" t="s">
        <v>453</v>
      </c>
    </row>
    <row r="1346" spans="1:33" s="32" customFormat="1" ht="63.75" x14ac:dyDescent="0.25">
      <c r="A1346" s="25" t="s">
        <v>1086</v>
      </c>
      <c r="B1346" s="26">
        <v>39121000</v>
      </c>
      <c r="C1346" s="27" t="s">
        <v>4195</v>
      </c>
      <c r="D1346" s="27" t="s">
        <v>4383</v>
      </c>
      <c r="E1346" s="26" t="s">
        <v>4405</v>
      </c>
      <c r="F1346" s="35" t="s">
        <v>4522</v>
      </c>
      <c r="G1346" s="38" t="s">
        <v>4525</v>
      </c>
      <c r="H1346" s="36">
        <v>35244431</v>
      </c>
      <c r="I1346" s="36">
        <v>35244431</v>
      </c>
      <c r="J1346" s="28" t="s">
        <v>4423</v>
      </c>
      <c r="K1346" s="28" t="s">
        <v>48</v>
      </c>
      <c r="L1346" s="27" t="s">
        <v>4185</v>
      </c>
      <c r="M1346" s="27" t="s">
        <v>4131</v>
      </c>
      <c r="N1346" s="27" t="s">
        <v>4186</v>
      </c>
      <c r="O1346" s="27" t="s">
        <v>4187</v>
      </c>
      <c r="P1346" s="28"/>
      <c r="Q1346" s="28"/>
      <c r="R1346" s="28"/>
      <c r="S1346" s="28"/>
      <c r="T1346" s="28"/>
      <c r="U1346" s="29"/>
      <c r="V1346">
        <v>8019</v>
      </c>
      <c r="W1346" s="28">
        <v>43116</v>
      </c>
      <c r="X1346" s="30">
        <v>43116</v>
      </c>
      <c r="Y1346" s="33">
        <v>2018060003668</v>
      </c>
      <c r="Z1346" s="28">
        <v>4600007997</v>
      </c>
      <c r="AA1346" s="31">
        <f t="shared" si="25"/>
        <v>1</v>
      </c>
      <c r="AB1346" s="29" t="s">
        <v>4196</v>
      </c>
      <c r="AC1346" s="29">
        <v>43465</v>
      </c>
      <c r="AD1346" s="29" t="s">
        <v>425</v>
      </c>
      <c r="AE1346" s="27"/>
      <c r="AF1346" s="28" t="s">
        <v>54</v>
      </c>
      <c r="AG1346" s="27" t="s">
        <v>453</v>
      </c>
    </row>
    <row r="1347" spans="1:33" s="32" customFormat="1" ht="76.5" x14ac:dyDescent="0.25">
      <c r="A1347" s="25" t="s">
        <v>1086</v>
      </c>
      <c r="B1347" s="26">
        <v>72151500</v>
      </c>
      <c r="C1347" s="27" t="s">
        <v>4197</v>
      </c>
      <c r="D1347" s="27" t="s">
        <v>4383</v>
      </c>
      <c r="E1347" s="26" t="s">
        <v>4397</v>
      </c>
      <c r="F1347" s="26" t="s">
        <v>4512</v>
      </c>
      <c r="G1347" s="38" t="s">
        <v>4525</v>
      </c>
      <c r="H1347" s="36">
        <v>70000000</v>
      </c>
      <c r="I1347" s="36">
        <v>70000000</v>
      </c>
      <c r="J1347" s="28" t="s">
        <v>4423</v>
      </c>
      <c r="K1347" s="28" t="s">
        <v>48</v>
      </c>
      <c r="L1347" s="27" t="s">
        <v>4198</v>
      </c>
      <c r="M1347" s="27" t="s">
        <v>4131</v>
      </c>
      <c r="N1347" s="27" t="s">
        <v>4199</v>
      </c>
      <c r="O1347" s="27" t="s">
        <v>4200</v>
      </c>
      <c r="P1347" s="28"/>
      <c r="Q1347" s="28"/>
      <c r="R1347" s="28"/>
      <c r="S1347" s="28"/>
      <c r="T1347" s="28"/>
      <c r="U1347" s="29"/>
      <c r="V1347" s="29"/>
      <c r="W1347" s="28">
        <v>20922</v>
      </c>
      <c r="X1347" s="30"/>
      <c r="Y1347" s="33"/>
      <c r="Z1347" s="28"/>
      <c r="AA1347" s="31">
        <f t="shared" si="25"/>
        <v>0</v>
      </c>
      <c r="AB1347" s="29"/>
      <c r="AC1347" s="29"/>
      <c r="AD1347" s="29" t="s">
        <v>1682</v>
      </c>
      <c r="AE1347" s="27"/>
      <c r="AF1347" s="28" t="s">
        <v>54</v>
      </c>
      <c r="AG1347" s="27" t="s">
        <v>453</v>
      </c>
    </row>
    <row r="1348" spans="1:33" s="32" customFormat="1" ht="51" x14ac:dyDescent="0.25">
      <c r="A1348" s="25" t="s">
        <v>1086</v>
      </c>
      <c r="B1348" s="26" t="s">
        <v>4373</v>
      </c>
      <c r="C1348" s="27" t="s">
        <v>4201</v>
      </c>
      <c r="D1348" s="27" t="s">
        <v>4383</v>
      </c>
      <c r="E1348" s="26" t="s">
        <v>4399</v>
      </c>
      <c r="F1348" s="26" t="s">
        <v>4512</v>
      </c>
      <c r="G1348" s="38" t="s">
        <v>4525</v>
      </c>
      <c r="H1348" s="36">
        <v>59745617</v>
      </c>
      <c r="I1348" s="36">
        <v>59745617</v>
      </c>
      <c r="J1348" s="28" t="s">
        <v>4423</v>
      </c>
      <c r="K1348" s="28" t="s">
        <v>48</v>
      </c>
      <c r="L1348" s="27" t="s">
        <v>4168</v>
      </c>
      <c r="M1348" s="27" t="s">
        <v>4131</v>
      </c>
      <c r="N1348" s="27" t="s">
        <v>4169</v>
      </c>
      <c r="O1348" s="27" t="s">
        <v>4170</v>
      </c>
      <c r="P1348" s="28"/>
      <c r="Q1348" s="28"/>
      <c r="R1348" s="28"/>
      <c r="S1348" s="28"/>
      <c r="T1348" s="28"/>
      <c r="U1348" s="29"/>
      <c r="V1348" s="29"/>
      <c r="W1348" s="28"/>
      <c r="X1348" s="30"/>
      <c r="Y1348" s="33"/>
      <c r="Z1348" s="28"/>
      <c r="AA1348" s="31" t="str">
        <f t="shared" si="25"/>
        <v/>
      </c>
      <c r="AB1348" s="29"/>
      <c r="AC1348" s="29"/>
      <c r="AD1348" s="29" t="s">
        <v>378</v>
      </c>
      <c r="AE1348" s="27"/>
      <c r="AF1348" s="28" t="s">
        <v>54</v>
      </c>
      <c r="AG1348" s="27" t="s">
        <v>453</v>
      </c>
    </row>
    <row r="1349" spans="1:33" s="32" customFormat="1" ht="38.25" x14ac:dyDescent="0.25">
      <c r="A1349" s="25" t="s">
        <v>1086</v>
      </c>
      <c r="B1349" s="26">
        <v>53102710</v>
      </c>
      <c r="C1349" s="27" t="s">
        <v>4202</v>
      </c>
      <c r="D1349" s="27" t="s">
        <v>4383</v>
      </c>
      <c r="E1349" s="26" t="s">
        <v>4405</v>
      </c>
      <c r="F1349" s="26" t="s">
        <v>4512</v>
      </c>
      <c r="G1349" s="38" t="s">
        <v>4525</v>
      </c>
      <c r="H1349" s="36">
        <v>44935000</v>
      </c>
      <c r="I1349" s="36">
        <v>44935000</v>
      </c>
      <c r="J1349" s="28" t="s">
        <v>4423</v>
      </c>
      <c r="K1349" s="28" t="s">
        <v>48</v>
      </c>
      <c r="L1349" s="27" t="s">
        <v>4126</v>
      </c>
      <c r="M1349" s="27" t="s">
        <v>1467</v>
      </c>
      <c r="N1349" s="27">
        <v>3839345</v>
      </c>
      <c r="O1349" s="27" t="s">
        <v>4314</v>
      </c>
      <c r="P1349" s="28"/>
      <c r="Q1349" s="28"/>
      <c r="R1349" s="28"/>
      <c r="S1349" s="28"/>
      <c r="T1349" s="28"/>
      <c r="U1349" s="29"/>
      <c r="V1349" s="29"/>
      <c r="W1349" s="28"/>
      <c r="X1349" s="30"/>
      <c r="Y1349" s="33"/>
      <c r="Z1349" s="28"/>
      <c r="AA1349" s="31" t="str">
        <f t="shared" si="25"/>
        <v/>
      </c>
      <c r="AB1349" s="29"/>
      <c r="AC1349" s="29"/>
      <c r="AD1349" s="29" t="s">
        <v>378</v>
      </c>
      <c r="AE1349" s="27"/>
      <c r="AF1349" s="28" t="s">
        <v>54</v>
      </c>
      <c r="AG1349" s="27" t="s">
        <v>453</v>
      </c>
    </row>
    <row r="1350" spans="1:33" s="32" customFormat="1" ht="51" x14ac:dyDescent="0.25">
      <c r="A1350" s="25" t="s">
        <v>1086</v>
      </c>
      <c r="B1350" s="26">
        <v>80111701</v>
      </c>
      <c r="C1350" s="27" t="s">
        <v>4203</v>
      </c>
      <c r="D1350" s="27" t="s">
        <v>4383</v>
      </c>
      <c r="E1350" s="26" t="s">
        <v>4405</v>
      </c>
      <c r="F1350" s="35" t="s">
        <v>4522</v>
      </c>
      <c r="G1350" s="38" t="s">
        <v>4525</v>
      </c>
      <c r="H1350" s="36">
        <v>80338148</v>
      </c>
      <c r="I1350" s="36">
        <v>80338148</v>
      </c>
      <c r="J1350" s="28" t="s">
        <v>4423</v>
      </c>
      <c r="K1350" s="28" t="s">
        <v>48</v>
      </c>
      <c r="L1350" s="27" t="s">
        <v>1466</v>
      </c>
      <c r="M1350" s="27" t="s">
        <v>1467</v>
      </c>
      <c r="N1350" s="27" t="s">
        <v>4101</v>
      </c>
      <c r="O1350" s="27" t="s">
        <v>1469</v>
      </c>
      <c r="P1350" s="28"/>
      <c r="Q1350" s="28"/>
      <c r="R1350" s="28"/>
      <c r="S1350" s="28"/>
      <c r="T1350" s="28"/>
      <c r="U1350" s="29"/>
      <c r="V1350">
        <v>8039</v>
      </c>
      <c r="W1350" s="28">
        <v>20179</v>
      </c>
      <c r="X1350" s="30">
        <v>43116</v>
      </c>
      <c r="Y1350" s="33">
        <v>4600008011</v>
      </c>
      <c r="Z1350" s="28">
        <v>4600008011</v>
      </c>
      <c r="AA1350" s="31">
        <f t="shared" si="25"/>
        <v>1</v>
      </c>
      <c r="AB1350" s="29" t="s">
        <v>4204</v>
      </c>
      <c r="AC1350" s="29">
        <v>43465</v>
      </c>
      <c r="AD1350" s="29" t="s">
        <v>1682</v>
      </c>
      <c r="AE1350" s="27"/>
      <c r="AF1350" s="28" t="s">
        <v>54</v>
      </c>
      <c r="AG1350" s="27" t="s">
        <v>453</v>
      </c>
    </row>
    <row r="1351" spans="1:33" s="32" customFormat="1" ht="63.75" x14ac:dyDescent="0.25">
      <c r="A1351" s="25" t="s">
        <v>1086</v>
      </c>
      <c r="B1351" s="26">
        <v>80111701</v>
      </c>
      <c r="C1351" s="27" t="s">
        <v>4205</v>
      </c>
      <c r="D1351" s="27" t="s">
        <v>4383</v>
      </c>
      <c r="E1351" s="26" t="s">
        <v>4405</v>
      </c>
      <c r="F1351" s="35" t="s">
        <v>4522</v>
      </c>
      <c r="G1351" s="38" t="s">
        <v>4525</v>
      </c>
      <c r="H1351" s="36">
        <v>80338148</v>
      </c>
      <c r="I1351" s="36">
        <v>80338148</v>
      </c>
      <c r="J1351" s="28" t="s">
        <v>4423</v>
      </c>
      <c r="K1351" s="28" t="s">
        <v>48</v>
      </c>
      <c r="L1351" s="27" t="s">
        <v>1466</v>
      </c>
      <c r="M1351" s="27" t="s">
        <v>1467</v>
      </c>
      <c r="N1351" s="27" t="s">
        <v>4101</v>
      </c>
      <c r="O1351" s="27" t="s">
        <v>1469</v>
      </c>
      <c r="P1351" s="28"/>
      <c r="Q1351" s="28"/>
      <c r="R1351" s="28"/>
      <c r="S1351" s="28"/>
      <c r="T1351" s="28"/>
      <c r="U1351" s="29"/>
      <c r="V1351">
        <v>8033</v>
      </c>
      <c r="W1351" s="28">
        <v>20178</v>
      </c>
      <c r="X1351" s="30">
        <v>43116</v>
      </c>
      <c r="Y1351" s="33">
        <v>4600008011</v>
      </c>
      <c r="Z1351" s="28">
        <v>4600008011</v>
      </c>
      <c r="AA1351" s="31">
        <f t="shared" si="25"/>
        <v>1</v>
      </c>
      <c r="AB1351" s="29" t="s">
        <v>4206</v>
      </c>
      <c r="AC1351" s="29">
        <v>43465</v>
      </c>
      <c r="AD1351" s="29" t="s">
        <v>1682</v>
      </c>
      <c r="AE1351" s="27"/>
      <c r="AF1351" s="28" t="s">
        <v>54</v>
      </c>
      <c r="AG1351" s="27" t="s">
        <v>453</v>
      </c>
    </row>
    <row r="1352" spans="1:33" s="32" customFormat="1" ht="63.75" x14ac:dyDescent="0.25">
      <c r="A1352" s="25" t="s">
        <v>1086</v>
      </c>
      <c r="B1352" s="26" t="s">
        <v>4370</v>
      </c>
      <c r="C1352" s="27" t="s">
        <v>4207</v>
      </c>
      <c r="D1352" s="27" t="s">
        <v>4383</v>
      </c>
      <c r="E1352" s="26" t="s">
        <v>4402</v>
      </c>
      <c r="F1352" s="35" t="s">
        <v>4522</v>
      </c>
      <c r="G1352" s="38" t="s">
        <v>4525</v>
      </c>
      <c r="H1352" s="36">
        <v>321264872</v>
      </c>
      <c r="I1352" s="36">
        <v>321264872</v>
      </c>
      <c r="J1352" s="28" t="s">
        <v>4423</v>
      </c>
      <c r="K1352" s="28" t="s">
        <v>48</v>
      </c>
      <c r="L1352" s="27" t="s">
        <v>1466</v>
      </c>
      <c r="M1352" s="27" t="s">
        <v>1467</v>
      </c>
      <c r="N1352" s="27" t="s">
        <v>4101</v>
      </c>
      <c r="O1352" s="27" t="s">
        <v>1469</v>
      </c>
      <c r="P1352" s="28"/>
      <c r="Q1352" s="28"/>
      <c r="R1352" s="28"/>
      <c r="S1352" s="28"/>
      <c r="T1352" s="28"/>
      <c r="U1352" s="29"/>
      <c r="V1352">
        <v>8030</v>
      </c>
      <c r="W1352" s="28">
        <v>43117</v>
      </c>
      <c r="X1352" s="30">
        <v>43116</v>
      </c>
      <c r="Y1352" s="33">
        <v>4600007994</v>
      </c>
      <c r="Z1352" s="28">
        <v>4600007994</v>
      </c>
      <c r="AA1352" s="31">
        <f t="shared" si="25"/>
        <v>1</v>
      </c>
      <c r="AB1352" s="29" t="s">
        <v>4208</v>
      </c>
      <c r="AC1352" s="29"/>
      <c r="AD1352" s="29" t="s">
        <v>425</v>
      </c>
      <c r="AE1352" s="27"/>
      <c r="AF1352" s="28" t="s">
        <v>54</v>
      </c>
      <c r="AG1352" s="27" t="s">
        <v>453</v>
      </c>
    </row>
    <row r="1353" spans="1:33" s="32" customFormat="1" ht="38.25" x14ac:dyDescent="0.25">
      <c r="A1353" s="25" t="s">
        <v>1086</v>
      </c>
      <c r="B1353" s="26">
        <v>72102900</v>
      </c>
      <c r="C1353" s="27" t="s">
        <v>4209</v>
      </c>
      <c r="D1353" s="27" t="s">
        <v>4383</v>
      </c>
      <c r="E1353" s="26" t="s">
        <v>4406</v>
      </c>
      <c r="F1353" s="26" t="s">
        <v>4524</v>
      </c>
      <c r="G1353" s="38" t="s">
        <v>4525</v>
      </c>
      <c r="H1353" s="36">
        <v>130000000</v>
      </c>
      <c r="I1353" s="36">
        <v>130000000</v>
      </c>
      <c r="J1353" s="28" t="s">
        <v>4423</v>
      </c>
      <c r="K1353" s="28" t="s">
        <v>48</v>
      </c>
      <c r="L1353" s="27" t="s">
        <v>4185</v>
      </c>
      <c r="M1353" s="27" t="s">
        <v>4131</v>
      </c>
      <c r="N1353" s="27" t="s">
        <v>4186</v>
      </c>
      <c r="O1353" s="27" t="s">
        <v>4187</v>
      </c>
      <c r="P1353" s="28"/>
      <c r="Q1353" s="28"/>
      <c r="R1353" s="28"/>
      <c r="S1353" s="28"/>
      <c r="T1353" s="28"/>
      <c r="U1353" s="29"/>
      <c r="V1353" s="29"/>
      <c r="W1353" s="28"/>
      <c r="X1353" s="30"/>
      <c r="Y1353" s="33"/>
      <c r="Z1353" s="28"/>
      <c r="AA1353" s="31" t="str">
        <f t="shared" si="25"/>
        <v/>
      </c>
      <c r="AB1353" s="29"/>
      <c r="AC1353" s="29"/>
      <c r="AD1353" s="29" t="s">
        <v>378</v>
      </c>
      <c r="AE1353" s="27"/>
      <c r="AF1353" s="28" t="s">
        <v>54</v>
      </c>
      <c r="AG1353" s="27" t="s">
        <v>453</v>
      </c>
    </row>
    <row r="1354" spans="1:33" s="32" customFormat="1" ht="38.25" x14ac:dyDescent="0.25">
      <c r="A1354" s="25" t="s">
        <v>1086</v>
      </c>
      <c r="B1354" s="26" t="s">
        <v>4374</v>
      </c>
      <c r="C1354" s="27" t="s">
        <v>4210</v>
      </c>
      <c r="D1354" s="27" t="s">
        <v>4385</v>
      </c>
      <c r="E1354" s="26" t="s">
        <v>4397</v>
      </c>
      <c r="F1354" s="26" t="s">
        <v>4512</v>
      </c>
      <c r="G1354" s="38" t="s">
        <v>4525</v>
      </c>
      <c r="H1354" s="36">
        <v>75037066</v>
      </c>
      <c r="I1354" s="36">
        <v>75037066</v>
      </c>
      <c r="J1354" s="28" t="s">
        <v>4423</v>
      </c>
      <c r="K1354" s="28" t="s">
        <v>48</v>
      </c>
      <c r="L1354" s="27" t="s">
        <v>4093</v>
      </c>
      <c r="M1354" s="27" t="s">
        <v>4211</v>
      </c>
      <c r="N1354" s="27" t="s">
        <v>4095</v>
      </c>
      <c r="O1354" s="27" t="s">
        <v>4096</v>
      </c>
      <c r="P1354" s="28"/>
      <c r="Q1354" s="28"/>
      <c r="R1354" s="28"/>
      <c r="S1354" s="28"/>
      <c r="T1354" s="28"/>
      <c r="U1354" s="29"/>
      <c r="V1354" s="29"/>
      <c r="W1354" s="28"/>
      <c r="X1354" s="30"/>
      <c r="Y1354" s="33"/>
      <c r="Z1354" s="28"/>
      <c r="AA1354" s="31" t="str">
        <f t="shared" si="25"/>
        <v/>
      </c>
      <c r="AB1354" s="29"/>
      <c r="AC1354" s="29"/>
      <c r="AD1354" s="29" t="s">
        <v>378</v>
      </c>
      <c r="AE1354" s="27"/>
      <c r="AF1354" s="28" t="s">
        <v>54</v>
      </c>
      <c r="AG1354" s="27" t="s">
        <v>453</v>
      </c>
    </row>
    <row r="1355" spans="1:33" s="32" customFormat="1" ht="38.25" x14ac:dyDescent="0.25">
      <c r="A1355" s="25" t="s">
        <v>1086</v>
      </c>
      <c r="B1355" s="26" t="s">
        <v>4374</v>
      </c>
      <c r="C1355" s="27" t="s">
        <v>4212</v>
      </c>
      <c r="D1355" s="27" t="s">
        <v>4383</v>
      </c>
      <c r="E1355" s="26" t="s">
        <v>4397</v>
      </c>
      <c r="F1355" s="26" t="s">
        <v>4512</v>
      </c>
      <c r="G1355" s="38" t="s">
        <v>4525</v>
      </c>
      <c r="H1355" s="36">
        <v>77384916</v>
      </c>
      <c r="I1355" s="36">
        <v>77384916</v>
      </c>
      <c r="J1355" s="28" t="s">
        <v>4423</v>
      </c>
      <c r="K1355" s="28" t="s">
        <v>48</v>
      </c>
      <c r="L1355" s="27" t="s">
        <v>4093</v>
      </c>
      <c r="M1355" s="27" t="s">
        <v>4211</v>
      </c>
      <c r="N1355" s="27" t="s">
        <v>4095</v>
      </c>
      <c r="O1355" s="27" t="s">
        <v>4096</v>
      </c>
      <c r="P1355" s="28"/>
      <c r="Q1355" s="28"/>
      <c r="R1355" s="28"/>
      <c r="S1355" s="28"/>
      <c r="T1355" s="28"/>
      <c r="U1355" s="29"/>
      <c r="V1355" s="29"/>
      <c r="W1355" s="28"/>
      <c r="X1355" s="30"/>
      <c r="Y1355" s="33"/>
      <c r="Z1355" s="28"/>
      <c r="AA1355" s="31" t="str">
        <f t="shared" si="25"/>
        <v/>
      </c>
      <c r="AB1355" s="29"/>
      <c r="AC1355" s="29"/>
      <c r="AD1355" s="29" t="s">
        <v>378</v>
      </c>
      <c r="AE1355" s="27"/>
      <c r="AF1355" s="28" t="s">
        <v>54</v>
      </c>
      <c r="AG1355" s="27" t="s">
        <v>453</v>
      </c>
    </row>
    <row r="1356" spans="1:33" s="32" customFormat="1" ht="38.25" x14ac:dyDescent="0.25">
      <c r="A1356" s="25" t="s">
        <v>1086</v>
      </c>
      <c r="B1356" s="26" t="s">
        <v>4381</v>
      </c>
      <c r="C1356" s="27" t="s">
        <v>4213</v>
      </c>
      <c r="D1356" s="27" t="s">
        <v>4383</v>
      </c>
      <c r="E1356" s="26" t="s">
        <v>4405</v>
      </c>
      <c r="F1356" s="26" t="s">
        <v>4447</v>
      </c>
      <c r="G1356" s="38" t="s">
        <v>4525</v>
      </c>
      <c r="H1356" s="36">
        <v>100000000</v>
      </c>
      <c r="I1356" s="36">
        <v>100000000</v>
      </c>
      <c r="J1356" s="28" t="s">
        <v>4423</v>
      </c>
      <c r="K1356" s="28" t="s">
        <v>48</v>
      </c>
      <c r="L1356" s="27" t="s">
        <v>4168</v>
      </c>
      <c r="M1356" s="27" t="s">
        <v>4131</v>
      </c>
      <c r="N1356" s="27" t="s">
        <v>4214</v>
      </c>
      <c r="O1356" s="27" t="s">
        <v>4170</v>
      </c>
      <c r="P1356" s="28"/>
      <c r="Q1356" s="28"/>
      <c r="R1356" s="28"/>
      <c r="S1356" s="28"/>
      <c r="T1356" s="28"/>
      <c r="U1356" s="29"/>
      <c r="V1356" s="29"/>
      <c r="W1356" s="28"/>
      <c r="X1356" s="30"/>
      <c r="Y1356" s="33"/>
      <c r="Z1356" s="28"/>
      <c r="AA1356" s="31" t="str">
        <f t="shared" si="25"/>
        <v/>
      </c>
      <c r="AB1356" s="29"/>
      <c r="AC1356" s="29"/>
      <c r="AD1356" s="29" t="s">
        <v>378</v>
      </c>
      <c r="AE1356" s="27"/>
      <c r="AF1356" s="28" t="s">
        <v>54</v>
      </c>
      <c r="AG1356" s="27" t="s">
        <v>453</v>
      </c>
    </row>
    <row r="1357" spans="1:33" s="32" customFormat="1" ht="38.25" x14ac:dyDescent="0.25">
      <c r="A1357" s="25" t="s">
        <v>1086</v>
      </c>
      <c r="B1357" s="26">
        <v>78181500</v>
      </c>
      <c r="C1357" s="27" t="s">
        <v>4215</v>
      </c>
      <c r="D1357" s="27" t="s">
        <v>4383</v>
      </c>
      <c r="E1357" s="26" t="s">
        <v>4397</v>
      </c>
      <c r="F1357" s="26" t="s">
        <v>4512</v>
      </c>
      <c r="G1357" s="38" t="s">
        <v>4525</v>
      </c>
      <c r="H1357" s="36">
        <v>70000000</v>
      </c>
      <c r="I1357" s="36">
        <v>70000000</v>
      </c>
      <c r="J1357" s="28" t="s">
        <v>4423</v>
      </c>
      <c r="K1357" s="28" t="s">
        <v>48</v>
      </c>
      <c r="L1357" s="27" t="s">
        <v>1466</v>
      </c>
      <c r="M1357" s="27" t="s">
        <v>1467</v>
      </c>
      <c r="N1357" s="27" t="s">
        <v>4101</v>
      </c>
      <c r="O1357" s="27" t="s">
        <v>1469</v>
      </c>
      <c r="P1357" s="28"/>
      <c r="Q1357" s="28"/>
      <c r="R1357" s="28"/>
      <c r="S1357" s="28"/>
      <c r="T1357" s="28"/>
      <c r="U1357" s="29"/>
      <c r="V1357" s="29"/>
      <c r="W1357" s="28"/>
      <c r="X1357" s="30"/>
      <c r="Y1357" s="33"/>
      <c r="Z1357" s="28"/>
      <c r="AA1357" s="31" t="str">
        <f t="shared" si="25"/>
        <v/>
      </c>
      <c r="AB1357" s="29"/>
      <c r="AC1357" s="29"/>
      <c r="AD1357" s="29" t="s">
        <v>378</v>
      </c>
      <c r="AE1357" s="27"/>
      <c r="AF1357" s="28" t="s">
        <v>54</v>
      </c>
      <c r="AG1357" s="27" t="s">
        <v>453</v>
      </c>
    </row>
    <row r="1358" spans="1:33" s="32" customFormat="1" ht="38.25" x14ac:dyDescent="0.25">
      <c r="A1358" s="25" t="s">
        <v>1086</v>
      </c>
      <c r="B1358" s="26">
        <v>70111703</v>
      </c>
      <c r="C1358" s="27" t="s">
        <v>4216</v>
      </c>
      <c r="D1358" s="27" t="s">
        <v>4383</v>
      </c>
      <c r="E1358" s="26" t="s">
        <v>4402</v>
      </c>
      <c r="F1358" s="26" t="s">
        <v>4512</v>
      </c>
      <c r="G1358" s="38" t="s">
        <v>4525</v>
      </c>
      <c r="H1358" s="36">
        <v>65000000</v>
      </c>
      <c r="I1358" s="36">
        <v>65000000</v>
      </c>
      <c r="J1358" s="28" t="s">
        <v>4423</v>
      </c>
      <c r="K1358" s="28" t="s">
        <v>48</v>
      </c>
      <c r="L1358" s="27" t="s">
        <v>4185</v>
      </c>
      <c r="M1358" s="27" t="s">
        <v>4131</v>
      </c>
      <c r="N1358" s="27" t="s">
        <v>4186</v>
      </c>
      <c r="O1358" s="27" t="s">
        <v>4187</v>
      </c>
      <c r="P1358" s="28"/>
      <c r="Q1358" s="28"/>
      <c r="R1358" s="28"/>
      <c r="S1358" s="28"/>
      <c r="T1358" s="28"/>
      <c r="U1358" s="29"/>
      <c r="V1358" s="29"/>
      <c r="W1358" s="28"/>
      <c r="X1358" s="30"/>
      <c r="Y1358" s="33"/>
      <c r="Z1358" s="28"/>
      <c r="AA1358" s="31" t="str">
        <f t="shared" si="25"/>
        <v/>
      </c>
      <c r="AB1358" s="29"/>
      <c r="AC1358" s="29"/>
      <c r="AD1358" s="29" t="s">
        <v>378</v>
      </c>
      <c r="AE1358" s="27"/>
      <c r="AF1358" s="28" t="s">
        <v>54</v>
      </c>
      <c r="AG1358" s="27" t="s">
        <v>453</v>
      </c>
    </row>
    <row r="1359" spans="1:33" s="32" customFormat="1" ht="38.25" x14ac:dyDescent="0.25">
      <c r="A1359" s="25" t="s">
        <v>1086</v>
      </c>
      <c r="B1359" s="26">
        <v>72121101</v>
      </c>
      <c r="C1359" s="27" t="s">
        <v>4217</v>
      </c>
      <c r="D1359" s="27" t="s">
        <v>4384</v>
      </c>
      <c r="E1359" s="26" t="s">
        <v>4404</v>
      </c>
      <c r="F1359" s="26" t="s">
        <v>4512</v>
      </c>
      <c r="G1359" s="38" t="s">
        <v>4525</v>
      </c>
      <c r="H1359" s="36">
        <v>74500000</v>
      </c>
      <c r="I1359" s="36">
        <v>74500000</v>
      </c>
      <c r="J1359" s="28" t="s">
        <v>4423</v>
      </c>
      <c r="K1359" s="28" t="s">
        <v>48</v>
      </c>
      <c r="L1359" s="27" t="s">
        <v>4185</v>
      </c>
      <c r="M1359" s="27" t="s">
        <v>4131</v>
      </c>
      <c r="N1359" s="27" t="s">
        <v>4186</v>
      </c>
      <c r="O1359" s="27" t="s">
        <v>4187</v>
      </c>
      <c r="P1359" s="28"/>
      <c r="Q1359" s="28"/>
      <c r="R1359" s="28"/>
      <c r="S1359" s="28"/>
      <c r="T1359" s="28"/>
      <c r="U1359" s="29"/>
      <c r="V1359" s="29"/>
      <c r="W1359" s="28"/>
      <c r="X1359" s="30"/>
      <c r="Y1359" s="33"/>
      <c r="Z1359" s="28"/>
      <c r="AA1359" s="31" t="str">
        <f t="shared" si="25"/>
        <v/>
      </c>
      <c r="AB1359" s="29"/>
      <c r="AC1359" s="29"/>
      <c r="AD1359" s="29" t="s">
        <v>378</v>
      </c>
      <c r="AE1359" s="27"/>
      <c r="AF1359" s="28" t="s">
        <v>54</v>
      </c>
      <c r="AG1359" s="27" t="s">
        <v>453</v>
      </c>
    </row>
    <row r="1360" spans="1:33" s="32" customFormat="1" ht="38.25" x14ac:dyDescent="0.25">
      <c r="A1360" s="25" t="s">
        <v>1086</v>
      </c>
      <c r="B1360" s="26">
        <v>39111700</v>
      </c>
      <c r="C1360" s="27" t="s">
        <v>4218</v>
      </c>
      <c r="D1360" s="27" t="s">
        <v>4384</v>
      </c>
      <c r="E1360" s="26" t="s">
        <v>4397</v>
      </c>
      <c r="F1360" s="26" t="s">
        <v>4512</v>
      </c>
      <c r="G1360" s="38" t="s">
        <v>4525</v>
      </c>
      <c r="H1360" s="36">
        <v>45000000</v>
      </c>
      <c r="I1360" s="36">
        <v>45000000</v>
      </c>
      <c r="J1360" s="28" t="s">
        <v>4423</v>
      </c>
      <c r="K1360" s="28" t="s">
        <v>48</v>
      </c>
      <c r="L1360" s="27" t="s">
        <v>4198</v>
      </c>
      <c r="M1360" s="27" t="s">
        <v>4131</v>
      </c>
      <c r="N1360" s="27" t="s">
        <v>4199</v>
      </c>
      <c r="O1360" s="27" t="s">
        <v>4200</v>
      </c>
      <c r="P1360" s="28"/>
      <c r="Q1360" s="28"/>
      <c r="R1360" s="28"/>
      <c r="S1360" s="28"/>
      <c r="T1360" s="28"/>
      <c r="U1360" s="29"/>
      <c r="V1360" s="29"/>
      <c r="W1360" s="28"/>
      <c r="X1360" s="30"/>
      <c r="Y1360" s="33"/>
      <c r="Z1360" s="28"/>
      <c r="AA1360" s="31" t="str">
        <f t="shared" si="25"/>
        <v/>
      </c>
      <c r="AB1360" s="29"/>
      <c r="AC1360" s="29"/>
      <c r="AD1360" s="29" t="s">
        <v>378</v>
      </c>
      <c r="AE1360" s="27"/>
      <c r="AF1360" s="28" t="s">
        <v>54</v>
      </c>
      <c r="AG1360" s="27" t="s">
        <v>453</v>
      </c>
    </row>
    <row r="1361" spans="1:33" s="32" customFormat="1" ht="38.25" x14ac:dyDescent="0.25">
      <c r="A1361" s="25" t="s">
        <v>1086</v>
      </c>
      <c r="B1361" s="26">
        <v>46191601</v>
      </c>
      <c r="C1361" s="27" t="s">
        <v>4219</v>
      </c>
      <c r="D1361" s="27" t="s">
        <v>4384</v>
      </c>
      <c r="E1361" s="26" t="s">
        <v>4397</v>
      </c>
      <c r="F1361" s="26" t="s">
        <v>4512</v>
      </c>
      <c r="G1361" s="38" t="s">
        <v>4525</v>
      </c>
      <c r="H1361" s="36">
        <v>24548014</v>
      </c>
      <c r="I1361" s="36">
        <v>24548014</v>
      </c>
      <c r="J1361" s="28" t="s">
        <v>4423</v>
      </c>
      <c r="K1361" s="28" t="s">
        <v>48</v>
      </c>
      <c r="L1361" s="27" t="s">
        <v>4093</v>
      </c>
      <c r="M1361" s="27" t="s">
        <v>4211</v>
      </c>
      <c r="N1361" s="27" t="s">
        <v>4095</v>
      </c>
      <c r="O1361" s="27" t="s">
        <v>4096</v>
      </c>
      <c r="P1361" s="28"/>
      <c r="Q1361" s="28"/>
      <c r="R1361" s="28"/>
      <c r="S1361" s="28"/>
      <c r="T1361" s="28"/>
      <c r="U1361" s="29"/>
      <c r="V1361" s="29"/>
      <c r="W1361" s="28"/>
      <c r="X1361" s="30"/>
      <c r="Y1361" s="33"/>
      <c r="Z1361" s="28"/>
      <c r="AA1361" s="31" t="str">
        <f t="shared" si="25"/>
        <v/>
      </c>
      <c r="AB1361" s="29"/>
      <c r="AC1361" s="29"/>
      <c r="AD1361" s="29" t="s">
        <v>378</v>
      </c>
      <c r="AE1361" s="27"/>
      <c r="AF1361" s="28" t="s">
        <v>54</v>
      </c>
      <c r="AG1361" s="27" t="s">
        <v>453</v>
      </c>
    </row>
    <row r="1362" spans="1:33" s="32" customFormat="1" ht="51" x14ac:dyDescent="0.25">
      <c r="A1362" s="25" t="s">
        <v>1086</v>
      </c>
      <c r="B1362" s="26">
        <v>72102100</v>
      </c>
      <c r="C1362" s="27" t="s">
        <v>4220</v>
      </c>
      <c r="D1362" s="27" t="s">
        <v>4384</v>
      </c>
      <c r="E1362" s="26" t="s">
        <v>4398</v>
      </c>
      <c r="F1362" s="26" t="s">
        <v>4512</v>
      </c>
      <c r="G1362" s="38" t="s">
        <v>4525</v>
      </c>
      <c r="H1362" s="36">
        <v>44593473</v>
      </c>
      <c r="I1362" s="36">
        <v>44593473</v>
      </c>
      <c r="J1362" s="28" t="s">
        <v>4423</v>
      </c>
      <c r="K1362" s="28" t="s">
        <v>48</v>
      </c>
      <c r="L1362" s="27" t="s">
        <v>4093</v>
      </c>
      <c r="M1362" s="27" t="s">
        <v>4211</v>
      </c>
      <c r="N1362" s="27" t="s">
        <v>4095</v>
      </c>
      <c r="O1362" s="27" t="s">
        <v>4096</v>
      </c>
      <c r="P1362" s="28"/>
      <c r="Q1362" s="28"/>
      <c r="R1362" s="28"/>
      <c r="S1362" s="28"/>
      <c r="T1362" s="28"/>
      <c r="U1362" s="29"/>
      <c r="V1362" s="29"/>
      <c r="W1362" s="28"/>
      <c r="X1362" s="30"/>
      <c r="Y1362" s="33"/>
      <c r="Z1362" s="28"/>
      <c r="AA1362" s="31" t="str">
        <f t="shared" si="25"/>
        <v/>
      </c>
      <c r="AB1362" s="29"/>
      <c r="AC1362" s="29"/>
      <c r="AD1362" s="29" t="s">
        <v>378</v>
      </c>
      <c r="AE1362" s="27"/>
      <c r="AF1362" s="28" t="s">
        <v>54</v>
      </c>
      <c r="AG1362" s="27" t="s">
        <v>453</v>
      </c>
    </row>
    <row r="1363" spans="1:33" s="32" customFormat="1" ht="76.5" x14ac:dyDescent="0.25">
      <c r="A1363" s="25" t="s">
        <v>1086</v>
      </c>
      <c r="B1363" s="26">
        <v>72102900</v>
      </c>
      <c r="C1363" s="27" t="s">
        <v>4221</v>
      </c>
      <c r="D1363" s="27" t="s">
        <v>4384</v>
      </c>
      <c r="E1363" s="26" t="s">
        <v>4398</v>
      </c>
      <c r="F1363" s="26" t="s">
        <v>4524</v>
      </c>
      <c r="G1363" s="38" t="s">
        <v>4525</v>
      </c>
      <c r="H1363" s="36">
        <v>100000000</v>
      </c>
      <c r="I1363" s="36">
        <v>100000000</v>
      </c>
      <c r="J1363" s="28" t="s">
        <v>4423</v>
      </c>
      <c r="K1363" s="28" t="s">
        <v>48</v>
      </c>
      <c r="L1363" s="27" t="s">
        <v>4168</v>
      </c>
      <c r="M1363" s="27" t="s">
        <v>4131</v>
      </c>
      <c r="N1363" s="27" t="s">
        <v>4169</v>
      </c>
      <c r="O1363" s="27" t="s">
        <v>4170</v>
      </c>
      <c r="P1363" s="28"/>
      <c r="Q1363" s="28"/>
      <c r="R1363" s="28"/>
      <c r="S1363" s="28"/>
      <c r="T1363" s="28"/>
      <c r="U1363" s="29"/>
      <c r="V1363" s="29"/>
      <c r="W1363" s="28"/>
      <c r="X1363" s="30"/>
      <c r="Y1363" s="33"/>
      <c r="Z1363" s="28"/>
      <c r="AA1363" s="31" t="str">
        <f t="shared" si="25"/>
        <v/>
      </c>
      <c r="AB1363" s="29"/>
      <c r="AC1363" s="29"/>
      <c r="AD1363" s="29" t="s">
        <v>378</v>
      </c>
      <c r="AE1363" s="27"/>
      <c r="AF1363" s="28" t="s">
        <v>54</v>
      </c>
      <c r="AG1363" s="27" t="s">
        <v>453</v>
      </c>
    </row>
    <row r="1364" spans="1:33" s="32" customFormat="1" ht="51" x14ac:dyDescent="0.25">
      <c r="A1364" s="25" t="s">
        <v>1086</v>
      </c>
      <c r="B1364" s="26" t="s">
        <v>4374</v>
      </c>
      <c r="C1364" s="27" t="s">
        <v>4222</v>
      </c>
      <c r="D1364" s="27" t="s">
        <v>4386</v>
      </c>
      <c r="E1364" s="26" t="s">
        <v>4398</v>
      </c>
      <c r="F1364" s="26" t="s">
        <v>4447</v>
      </c>
      <c r="G1364" s="38" t="s">
        <v>4525</v>
      </c>
      <c r="H1364" s="36">
        <v>468000000</v>
      </c>
      <c r="I1364" s="36">
        <v>468000000</v>
      </c>
      <c r="J1364" s="28" t="s">
        <v>4423</v>
      </c>
      <c r="K1364" s="28" t="s">
        <v>48</v>
      </c>
      <c r="L1364" s="27" t="s">
        <v>4223</v>
      </c>
      <c r="M1364" s="27" t="s">
        <v>1467</v>
      </c>
      <c r="N1364" s="27" t="s">
        <v>4101</v>
      </c>
      <c r="O1364" s="27" t="s">
        <v>1469</v>
      </c>
      <c r="P1364" s="28"/>
      <c r="Q1364" s="28"/>
      <c r="R1364" s="28"/>
      <c r="S1364" s="28"/>
      <c r="T1364" s="28"/>
      <c r="U1364" s="29"/>
      <c r="V1364" s="29"/>
      <c r="W1364" s="28"/>
      <c r="X1364" s="30"/>
      <c r="Y1364" s="33"/>
      <c r="Z1364" s="28"/>
      <c r="AA1364" s="31" t="str">
        <f t="shared" si="25"/>
        <v/>
      </c>
      <c r="AB1364" s="29"/>
      <c r="AC1364" s="29"/>
      <c r="AD1364" s="29" t="s">
        <v>378</v>
      </c>
      <c r="AE1364" s="27" t="s">
        <v>4224</v>
      </c>
      <c r="AF1364" s="28" t="s">
        <v>54</v>
      </c>
      <c r="AG1364" s="27" t="s">
        <v>453</v>
      </c>
    </row>
    <row r="1365" spans="1:33" s="32" customFormat="1" ht="51" x14ac:dyDescent="0.25">
      <c r="A1365" s="25" t="s">
        <v>1086</v>
      </c>
      <c r="B1365" s="26">
        <v>72102900</v>
      </c>
      <c r="C1365" s="27" t="s">
        <v>4225</v>
      </c>
      <c r="D1365" s="27" t="s">
        <v>4387</v>
      </c>
      <c r="E1365" s="26" t="s">
        <v>4398</v>
      </c>
      <c r="F1365" s="26" t="s">
        <v>4524</v>
      </c>
      <c r="G1365" s="38" t="s">
        <v>4525</v>
      </c>
      <c r="H1365" s="36">
        <v>450000000</v>
      </c>
      <c r="I1365" s="36">
        <v>450000000</v>
      </c>
      <c r="J1365" s="28" t="s">
        <v>4423</v>
      </c>
      <c r="K1365" s="28" t="s">
        <v>48</v>
      </c>
      <c r="L1365" s="27" t="s">
        <v>4226</v>
      </c>
      <c r="M1365" s="27" t="s">
        <v>4131</v>
      </c>
      <c r="N1365" s="27" t="s">
        <v>4169</v>
      </c>
      <c r="O1365" s="27" t="s">
        <v>4170</v>
      </c>
      <c r="P1365" s="28"/>
      <c r="Q1365" s="28"/>
      <c r="R1365" s="28"/>
      <c r="S1365" s="28"/>
      <c r="T1365" s="28"/>
      <c r="U1365" s="29"/>
      <c r="V1365" s="29"/>
      <c r="W1365" s="28"/>
      <c r="X1365" s="30"/>
      <c r="Y1365" s="33"/>
      <c r="Z1365" s="28"/>
      <c r="AA1365" s="31" t="str">
        <f t="shared" si="25"/>
        <v/>
      </c>
      <c r="AB1365" s="29"/>
      <c r="AC1365" s="29"/>
      <c r="AD1365" s="29" t="s">
        <v>378</v>
      </c>
      <c r="AE1365" s="27"/>
      <c r="AF1365" s="28" t="s">
        <v>54</v>
      </c>
      <c r="AG1365" s="27" t="s">
        <v>453</v>
      </c>
    </row>
    <row r="1366" spans="1:33" s="32" customFormat="1" ht="38.25" x14ac:dyDescent="0.25">
      <c r="A1366" s="25" t="s">
        <v>1086</v>
      </c>
      <c r="B1366" s="26">
        <v>82121903</v>
      </c>
      <c r="C1366" s="27" t="s">
        <v>4227</v>
      </c>
      <c r="D1366" s="27" t="s">
        <v>4387</v>
      </c>
      <c r="E1366" s="26" t="s">
        <v>4398</v>
      </c>
      <c r="F1366" s="26" t="s">
        <v>4512</v>
      </c>
      <c r="G1366" s="38" t="s">
        <v>4525</v>
      </c>
      <c r="H1366" s="36">
        <v>30000000</v>
      </c>
      <c r="I1366" s="36">
        <v>30000000</v>
      </c>
      <c r="J1366" s="28" t="s">
        <v>4423</v>
      </c>
      <c r="K1366" s="28" t="s">
        <v>48</v>
      </c>
      <c r="L1366" s="27" t="s">
        <v>4228</v>
      </c>
      <c r="M1366" s="27" t="s">
        <v>4229</v>
      </c>
      <c r="N1366" s="27" t="s">
        <v>4230</v>
      </c>
      <c r="O1366" s="27" t="s">
        <v>4231</v>
      </c>
      <c r="P1366" s="28"/>
      <c r="Q1366" s="28"/>
      <c r="R1366" s="28"/>
      <c r="S1366" s="28"/>
      <c r="T1366" s="28"/>
      <c r="U1366" s="29"/>
      <c r="V1366" s="29"/>
      <c r="W1366" s="28"/>
      <c r="X1366" s="30"/>
      <c r="Y1366" s="33"/>
      <c r="Z1366" s="28"/>
      <c r="AA1366" s="31" t="str">
        <f t="shared" si="25"/>
        <v/>
      </c>
      <c r="AB1366" s="29"/>
      <c r="AC1366" s="29"/>
      <c r="AD1366" s="29" t="s">
        <v>378</v>
      </c>
      <c r="AE1366" s="27"/>
      <c r="AF1366" s="28" t="s">
        <v>54</v>
      </c>
      <c r="AG1366" s="27" t="s">
        <v>453</v>
      </c>
    </row>
    <row r="1367" spans="1:33" s="32" customFormat="1" ht="51" x14ac:dyDescent="0.25">
      <c r="A1367" s="25" t="s">
        <v>1086</v>
      </c>
      <c r="B1367" s="26">
        <v>82121903</v>
      </c>
      <c r="C1367" s="27" t="s">
        <v>4232</v>
      </c>
      <c r="D1367" s="27" t="s">
        <v>4387</v>
      </c>
      <c r="E1367" s="26" t="s">
        <v>4400</v>
      </c>
      <c r="F1367" s="26" t="s">
        <v>4512</v>
      </c>
      <c r="G1367" s="38" t="s">
        <v>4525</v>
      </c>
      <c r="H1367" s="36">
        <v>10000000</v>
      </c>
      <c r="I1367" s="36">
        <v>10000000</v>
      </c>
      <c r="J1367" s="28" t="s">
        <v>4423</v>
      </c>
      <c r="K1367" s="28" t="s">
        <v>48</v>
      </c>
      <c r="L1367" s="27" t="s">
        <v>4233</v>
      </c>
      <c r="M1367" s="27" t="s">
        <v>4234</v>
      </c>
      <c r="N1367" s="27" t="s">
        <v>4235</v>
      </c>
      <c r="O1367" s="27" t="s">
        <v>4236</v>
      </c>
      <c r="P1367" s="28"/>
      <c r="Q1367" s="28"/>
      <c r="R1367" s="28"/>
      <c r="S1367" s="28"/>
      <c r="T1367" s="28"/>
      <c r="U1367" s="29"/>
      <c r="V1367" s="29"/>
      <c r="W1367" s="28"/>
      <c r="X1367" s="30"/>
      <c r="Y1367" s="33"/>
      <c r="Z1367" s="28"/>
      <c r="AA1367" s="31" t="str">
        <f t="shared" si="25"/>
        <v/>
      </c>
      <c r="AB1367" s="29"/>
      <c r="AC1367" s="29"/>
      <c r="AD1367" s="29" t="s">
        <v>378</v>
      </c>
      <c r="AE1367" s="27"/>
      <c r="AF1367" s="28" t="s">
        <v>54</v>
      </c>
      <c r="AG1367" s="27" t="s">
        <v>453</v>
      </c>
    </row>
    <row r="1368" spans="1:33" s="32" customFormat="1" ht="38.25" x14ac:dyDescent="0.25">
      <c r="A1368" s="25" t="s">
        <v>1086</v>
      </c>
      <c r="B1368" s="26">
        <v>81112200</v>
      </c>
      <c r="C1368" s="27" t="s">
        <v>4237</v>
      </c>
      <c r="D1368" s="27" t="s">
        <v>4389</v>
      </c>
      <c r="E1368" s="26" t="s">
        <v>4409</v>
      </c>
      <c r="F1368" s="35" t="s">
        <v>4522</v>
      </c>
      <c r="G1368" s="38" t="s">
        <v>4525</v>
      </c>
      <c r="H1368" s="36">
        <v>206494771</v>
      </c>
      <c r="I1368" s="36">
        <v>206494771</v>
      </c>
      <c r="J1368" s="28" t="s">
        <v>4423</v>
      </c>
      <c r="K1368" s="28" t="s">
        <v>48</v>
      </c>
      <c r="L1368" s="27" t="s">
        <v>4198</v>
      </c>
      <c r="M1368" s="27" t="s">
        <v>4131</v>
      </c>
      <c r="N1368" s="27" t="s">
        <v>4199</v>
      </c>
      <c r="O1368" s="27" t="s">
        <v>4200</v>
      </c>
      <c r="P1368" s="28"/>
      <c r="Q1368" s="28"/>
      <c r="R1368" s="28"/>
      <c r="S1368" s="28"/>
      <c r="T1368" s="28"/>
      <c r="U1368" s="29"/>
      <c r="V1368" s="29"/>
      <c r="W1368" s="28"/>
      <c r="X1368" s="30"/>
      <c r="Y1368" s="33"/>
      <c r="Z1368" s="28"/>
      <c r="AA1368" s="31" t="str">
        <f t="shared" si="25"/>
        <v/>
      </c>
      <c r="AB1368" s="29"/>
      <c r="AC1368" s="29"/>
      <c r="AD1368" s="29" t="s">
        <v>378</v>
      </c>
      <c r="AE1368" s="27"/>
      <c r="AF1368" s="28" t="s">
        <v>54</v>
      </c>
      <c r="AG1368" s="27" t="s">
        <v>453</v>
      </c>
    </row>
    <row r="1369" spans="1:33" s="32" customFormat="1" ht="76.5" x14ac:dyDescent="0.25">
      <c r="A1369" s="25" t="s">
        <v>1086</v>
      </c>
      <c r="B1369" s="26">
        <v>56112102</v>
      </c>
      <c r="C1369" s="27" t="s">
        <v>4238</v>
      </c>
      <c r="D1369" s="27" t="s">
        <v>4384</v>
      </c>
      <c r="E1369" s="26" t="s">
        <v>4398</v>
      </c>
      <c r="F1369" s="26" t="s">
        <v>4512</v>
      </c>
      <c r="G1369" s="38" t="s">
        <v>4525</v>
      </c>
      <c r="H1369" s="36">
        <v>15000000</v>
      </c>
      <c r="I1369" s="36">
        <v>15000000</v>
      </c>
      <c r="J1369" s="28" t="s">
        <v>4423</v>
      </c>
      <c r="K1369" s="28" t="s">
        <v>48</v>
      </c>
      <c r="L1369" s="27" t="s">
        <v>1466</v>
      </c>
      <c r="M1369" s="27" t="s">
        <v>3522</v>
      </c>
      <c r="N1369" s="27" t="s">
        <v>4101</v>
      </c>
      <c r="O1369" s="27" t="s">
        <v>1469</v>
      </c>
      <c r="P1369" s="28" t="s">
        <v>4162</v>
      </c>
      <c r="Q1369" s="28" t="s">
        <v>4163</v>
      </c>
      <c r="R1369" s="28" t="s">
        <v>4164</v>
      </c>
      <c r="S1369" s="28">
        <v>220098</v>
      </c>
      <c r="T1369" s="28" t="s">
        <v>4239</v>
      </c>
      <c r="U1369" s="29" t="s">
        <v>4240</v>
      </c>
      <c r="V1369" s="29"/>
      <c r="W1369" s="28"/>
      <c r="X1369" s="30"/>
      <c r="Y1369" s="33"/>
      <c r="Z1369" s="28"/>
      <c r="AA1369" s="31" t="str">
        <f t="shared" si="25"/>
        <v/>
      </c>
      <c r="AB1369" s="29"/>
      <c r="AC1369" s="29"/>
      <c r="AD1369" s="29"/>
      <c r="AE1369" s="27"/>
      <c r="AF1369" s="28" t="s">
        <v>54</v>
      </c>
      <c r="AG1369" s="27" t="s">
        <v>453</v>
      </c>
    </row>
    <row r="1370" spans="1:33" s="32" customFormat="1" ht="76.5" x14ac:dyDescent="0.25">
      <c r="A1370" s="25" t="s">
        <v>1086</v>
      </c>
      <c r="B1370" s="26">
        <v>72103300</v>
      </c>
      <c r="C1370" s="27" t="s">
        <v>4241</v>
      </c>
      <c r="D1370" s="27" t="s">
        <v>4389</v>
      </c>
      <c r="E1370" s="26" t="s">
        <v>4399</v>
      </c>
      <c r="F1370" s="35" t="s">
        <v>4520</v>
      </c>
      <c r="G1370" s="38" t="s">
        <v>4525</v>
      </c>
      <c r="H1370" s="36">
        <v>1700000000</v>
      </c>
      <c r="I1370" s="36">
        <v>1700000000</v>
      </c>
      <c r="J1370" s="28" t="s">
        <v>4423</v>
      </c>
      <c r="K1370" s="28" t="s">
        <v>48</v>
      </c>
      <c r="L1370" s="27" t="s">
        <v>4242</v>
      </c>
      <c r="M1370" s="27" t="s">
        <v>3522</v>
      </c>
      <c r="N1370" s="27" t="s">
        <v>4243</v>
      </c>
      <c r="O1370" s="27" t="s">
        <v>4200</v>
      </c>
      <c r="P1370" s="28" t="s">
        <v>4162</v>
      </c>
      <c r="Q1370" s="28" t="s">
        <v>4163</v>
      </c>
      <c r="R1370" s="28" t="s">
        <v>4164</v>
      </c>
      <c r="S1370" s="28">
        <v>220098</v>
      </c>
      <c r="T1370" s="28" t="s">
        <v>4239</v>
      </c>
      <c r="U1370" s="29" t="s">
        <v>4244</v>
      </c>
      <c r="V1370" s="29"/>
      <c r="W1370" s="28"/>
      <c r="X1370" s="30"/>
      <c r="Y1370" s="33"/>
      <c r="Z1370" s="28"/>
      <c r="AA1370" s="31" t="str">
        <f t="shared" si="25"/>
        <v/>
      </c>
      <c r="AB1370" s="29"/>
      <c r="AC1370" s="29"/>
      <c r="AD1370" s="29" t="s">
        <v>378</v>
      </c>
      <c r="AE1370" s="27"/>
      <c r="AF1370" s="28" t="s">
        <v>54</v>
      </c>
      <c r="AG1370" s="27" t="s">
        <v>453</v>
      </c>
    </row>
    <row r="1371" spans="1:33" s="32" customFormat="1" ht="38.25" x14ac:dyDescent="0.25">
      <c r="A1371" s="25" t="s">
        <v>1086</v>
      </c>
      <c r="B1371" s="26">
        <v>92121700</v>
      </c>
      <c r="C1371" s="27" t="s">
        <v>4245</v>
      </c>
      <c r="D1371" s="27" t="s">
        <v>4383</v>
      </c>
      <c r="E1371" s="26" t="s">
        <v>4399</v>
      </c>
      <c r="F1371" s="26" t="s">
        <v>4447</v>
      </c>
      <c r="G1371" s="38" t="s">
        <v>4525</v>
      </c>
      <c r="H1371" s="36">
        <v>180000000</v>
      </c>
      <c r="I1371" s="36">
        <v>180000000</v>
      </c>
      <c r="J1371" s="28" t="s">
        <v>4423</v>
      </c>
      <c r="K1371" s="28" t="s">
        <v>48</v>
      </c>
      <c r="L1371" s="27" t="s">
        <v>4246</v>
      </c>
      <c r="M1371" s="27" t="s">
        <v>4247</v>
      </c>
      <c r="N1371" s="27" t="s">
        <v>4101</v>
      </c>
      <c r="O1371" s="27" t="s">
        <v>1469</v>
      </c>
      <c r="P1371" s="28"/>
      <c r="Q1371" s="28"/>
      <c r="R1371" s="28"/>
      <c r="S1371" s="28"/>
      <c r="T1371" s="28"/>
      <c r="U1371" s="29"/>
      <c r="V1371" s="29"/>
      <c r="W1371" s="28"/>
      <c r="X1371" s="30"/>
      <c r="Y1371" s="33"/>
      <c r="Z1371" s="28"/>
      <c r="AA1371" s="31" t="str">
        <f t="shared" si="25"/>
        <v/>
      </c>
      <c r="AB1371" s="29"/>
      <c r="AC1371" s="29"/>
      <c r="AD1371" s="29" t="s">
        <v>378</v>
      </c>
      <c r="AE1371" s="27"/>
      <c r="AF1371" s="28" t="s">
        <v>54</v>
      </c>
      <c r="AG1371" s="27" t="s">
        <v>453</v>
      </c>
    </row>
    <row r="1372" spans="1:33" s="32" customFormat="1" ht="38.25" x14ac:dyDescent="0.25">
      <c r="A1372" s="25" t="s">
        <v>1086</v>
      </c>
      <c r="B1372" s="26">
        <v>81112501</v>
      </c>
      <c r="C1372" s="27" t="s">
        <v>4248</v>
      </c>
      <c r="D1372" s="27" t="s">
        <v>4388</v>
      </c>
      <c r="E1372" s="26" t="s">
        <v>4400</v>
      </c>
      <c r="F1372" s="35" t="s">
        <v>4522</v>
      </c>
      <c r="G1372" s="38" t="s">
        <v>4525</v>
      </c>
      <c r="H1372" s="36">
        <v>150000000</v>
      </c>
      <c r="I1372" s="36">
        <v>150000000</v>
      </c>
      <c r="J1372" s="28" t="s">
        <v>4423</v>
      </c>
      <c r="K1372" s="28" t="s">
        <v>48</v>
      </c>
      <c r="L1372" s="27" t="s">
        <v>4249</v>
      </c>
      <c r="M1372" s="27" t="s">
        <v>4250</v>
      </c>
      <c r="N1372" s="27" t="s">
        <v>4251</v>
      </c>
      <c r="O1372" s="27" t="s">
        <v>4252</v>
      </c>
      <c r="P1372" s="28"/>
      <c r="Q1372" s="28"/>
      <c r="R1372" s="28"/>
      <c r="S1372" s="28"/>
      <c r="T1372" s="28"/>
      <c r="U1372" s="29"/>
      <c r="V1372" s="29"/>
      <c r="W1372" s="28"/>
      <c r="X1372" s="30"/>
      <c r="Y1372" s="33"/>
      <c r="Z1372" s="28"/>
      <c r="AA1372" s="31" t="str">
        <f t="shared" si="25"/>
        <v/>
      </c>
      <c r="AB1372" s="29"/>
      <c r="AC1372" s="29"/>
      <c r="AD1372" s="29"/>
      <c r="AE1372" s="27"/>
      <c r="AF1372" s="28" t="s">
        <v>54</v>
      </c>
      <c r="AG1372" s="27" t="s">
        <v>453</v>
      </c>
    </row>
    <row r="1373" spans="1:33" s="32" customFormat="1" ht="89.25" x14ac:dyDescent="0.25">
      <c r="A1373" s="25" t="s">
        <v>1086</v>
      </c>
      <c r="B1373" s="26" t="s">
        <v>4375</v>
      </c>
      <c r="C1373" s="27" t="s">
        <v>4253</v>
      </c>
      <c r="D1373" s="27" t="s">
        <v>4389</v>
      </c>
      <c r="E1373" s="26" t="s">
        <v>4398</v>
      </c>
      <c r="F1373" s="35" t="s">
        <v>4522</v>
      </c>
      <c r="G1373" s="38" t="s">
        <v>4525</v>
      </c>
      <c r="H1373" s="36">
        <v>500000000</v>
      </c>
      <c r="I1373" s="36">
        <v>500000000</v>
      </c>
      <c r="J1373" s="28" t="s">
        <v>4423</v>
      </c>
      <c r="K1373" s="28" t="s">
        <v>48</v>
      </c>
      <c r="L1373" s="27" t="s">
        <v>4254</v>
      </c>
      <c r="M1373" s="27" t="s">
        <v>4255</v>
      </c>
      <c r="N1373" s="27" t="s">
        <v>4256</v>
      </c>
      <c r="O1373" s="27" t="s">
        <v>4257</v>
      </c>
      <c r="P1373" s="28"/>
      <c r="Q1373" s="28"/>
      <c r="R1373" s="28"/>
      <c r="S1373" s="28"/>
      <c r="T1373" s="28"/>
      <c r="U1373" s="29"/>
      <c r="V1373" s="29"/>
      <c r="W1373" s="28"/>
      <c r="X1373" s="30"/>
      <c r="Y1373" s="33"/>
      <c r="Z1373" s="28"/>
      <c r="AA1373" s="31" t="str">
        <f t="shared" si="25"/>
        <v/>
      </c>
      <c r="AB1373" s="29"/>
      <c r="AC1373" s="29"/>
      <c r="AD1373" s="29"/>
      <c r="AE1373" s="27"/>
      <c r="AF1373" s="28" t="s">
        <v>54</v>
      </c>
      <c r="AG1373" s="27" t="s">
        <v>453</v>
      </c>
    </row>
    <row r="1374" spans="1:33" s="32" customFormat="1" ht="38.25" x14ac:dyDescent="0.25">
      <c r="A1374" s="25" t="s">
        <v>1086</v>
      </c>
      <c r="B1374" s="26">
        <v>72121102</v>
      </c>
      <c r="C1374" s="27" t="s">
        <v>4258</v>
      </c>
      <c r="D1374" s="27" t="s">
        <v>4387</v>
      </c>
      <c r="E1374" s="26" t="s">
        <v>4398</v>
      </c>
      <c r="F1374" s="28" t="s">
        <v>4504</v>
      </c>
      <c r="G1374" s="38" t="s">
        <v>4525</v>
      </c>
      <c r="H1374" s="36">
        <v>950000000</v>
      </c>
      <c r="I1374" s="36">
        <v>950000000</v>
      </c>
      <c r="J1374" s="28" t="s">
        <v>4423</v>
      </c>
      <c r="K1374" s="28" t="s">
        <v>48</v>
      </c>
      <c r="L1374" s="27" t="s">
        <v>4185</v>
      </c>
      <c r="M1374" s="27" t="s">
        <v>4131</v>
      </c>
      <c r="N1374" s="27" t="s">
        <v>4186</v>
      </c>
      <c r="O1374" s="27" t="s">
        <v>4187</v>
      </c>
      <c r="P1374" s="28"/>
      <c r="Q1374" s="28"/>
      <c r="R1374" s="28"/>
      <c r="S1374" s="28"/>
      <c r="T1374" s="28"/>
      <c r="U1374" s="29"/>
      <c r="V1374" s="29"/>
      <c r="W1374" s="28"/>
      <c r="X1374" s="30"/>
      <c r="Y1374" s="33"/>
      <c r="Z1374" s="28"/>
      <c r="AA1374" s="31" t="str">
        <f t="shared" si="25"/>
        <v/>
      </c>
      <c r="AB1374" s="29"/>
      <c r="AC1374" s="29"/>
      <c r="AD1374" s="27" t="s">
        <v>4259</v>
      </c>
      <c r="AF1374" s="28" t="s">
        <v>54</v>
      </c>
      <c r="AG1374" s="27" t="s">
        <v>453</v>
      </c>
    </row>
    <row r="1375" spans="1:33" s="32" customFormat="1" ht="38.25" x14ac:dyDescent="0.25">
      <c r="A1375" s="25" t="s">
        <v>1086</v>
      </c>
      <c r="B1375" s="26">
        <v>72102900</v>
      </c>
      <c r="C1375" s="27" t="s">
        <v>4260</v>
      </c>
      <c r="D1375" s="27" t="s">
        <v>4385</v>
      </c>
      <c r="E1375" s="26" t="s">
        <v>4399</v>
      </c>
      <c r="F1375" s="26" t="s">
        <v>4524</v>
      </c>
      <c r="G1375" s="38" t="s">
        <v>4525</v>
      </c>
      <c r="H1375" s="36">
        <v>211377561</v>
      </c>
      <c r="I1375" s="36">
        <v>280000000</v>
      </c>
      <c r="J1375" s="28" t="s">
        <v>4423</v>
      </c>
      <c r="K1375" s="28" t="s">
        <v>48</v>
      </c>
      <c r="L1375" s="27" t="s">
        <v>4185</v>
      </c>
      <c r="M1375" s="27" t="s">
        <v>4131</v>
      </c>
      <c r="N1375" s="27" t="s">
        <v>4186</v>
      </c>
      <c r="O1375" s="27" t="s">
        <v>4187</v>
      </c>
      <c r="P1375" s="28"/>
      <c r="Q1375" s="28"/>
      <c r="R1375" s="28"/>
      <c r="S1375" s="28"/>
      <c r="T1375" s="28"/>
      <c r="U1375" s="29"/>
      <c r="V1375" s="29"/>
      <c r="W1375" s="28"/>
      <c r="X1375" s="30"/>
      <c r="Y1375" s="33"/>
      <c r="Z1375" s="28"/>
      <c r="AA1375" s="31" t="str">
        <f t="shared" si="25"/>
        <v/>
      </c>
      <c r="AB1375" s="29"/>
      <c r="AC1375" s="29"/>
      <c r="AD1375" s="27" t="s">
        <v>4259</v>
      </c>
      <c r="AF1375" s="28" t="s">
        <v>54</v>
      </c>
      <c r="AG1375" s="27" t="s">
        <v>453</v>
      </c>
    </row>
    <row r="1376" spans="1:33" s="32" customFormat="1" ht="76.5" x14ac:dyDescent="0.25">
      <c r="A1376" s="25" t="s">
        <v>1086</v>
      </c>
      <c r="B1376" s="26" t="s">
        <v>895</v>
      </c>
      <c r="C1376" s="27" t="s">
        <v>4263</v>
      </c>
      <c r="D1376" s="27" t="s">
        <v>4383</v>
      </c>
      <c r="E1376" s="26" t="s">
        <v>4399</v>
      </c>
      <c r="F1376" s="35" t="s">
        <v>4520</v>
      </c>
      <c r="G1376" s="38" t="s">
        <v>4525</v>
      </c>
      <c r="H1376" s="36">
        <v>802808100</v>
      </c>
      <c r="I1376" s="36">
        <v>802808100</v>
      </c>
      <c r="J1376" s="28" t="s">
        <v>4423</v>
      </c>
      <c r="K1376" s="28" t="s">
        <v>48</v>
      </c>
      <c r="L1376" s="27" t="s">
        <v>4315</v>
      </c>
      <c r="M1376" s="27" t="s">
        <v>50</v>
      </c>
      <c r="N1376" s="27">
        <v>3839345</v>
      </c>
      <c r="O1376" s="27" t="s">
        <v>4314</v>
      </c>
      <c r="P1376" s="28" t="s">
        <v>4162</v>
      </c>
      <c r="Q1376" s="28" t="s">
        <v>4163</v>
      </c>
      <c r="R1376" s="28" t="s">
        <v>4164</v>
      </c>
      <c r="S1376" s="28">
        <v>220098</v>
      </c>
      <c r="T1376" s="28" t="s">
        <v>4163</v>
      </c>
      <c r="U1376" s="29" t="s">
        <v>4261</v>
      </c>
      <c r="V1376" s="29" t="s">
        <v>186</v>
      </c>
      <c r="W1376" s="28" t="s">
        <v>186</v>
      </c>
      <c r="X1376" s="30" t="s">
        <v>186</v>
      </c>
      <c r="Y1376" s="33" t="s">
        <v>186</v>
      </c>
      <c r="Z1376" s="28" t="s">
        <v>186</v>
      </c>
      <c r="AA1376" s="31">
        <f t="shared" ref="AA1376:AA1439" si="26">+IF(AND(W1376="",X1376="",Y1376="",Z1376=""),"",IF(AND(W1376&lt;&gt;"",X1376="",Y1376="",Z1376=""),0%,IF(AND(W1376&lt;&gt;"",X1376&lt;&gt;"",Y1376="",Z1376=""),33%,IF(AND(W1376&lt;&gt;"",X1376&lt;&gt;"",Y1376&lt;&gt;"",Z1376=""),66%,IF(AND(W1376&lt;&gt;"",X1376&lt;&gt;"",Y1376&lt;&gt;"",Z1376&lt;&gt;""),100%,"Información incompleta")))))</f>
        <v>1</v>
      </c>
      <c r="AB1376" s="29"/>
      <c r="AC1376" s="29">
        <v>43465</v>
      </c>
      <c r="AD1376" s="27" t="s">
        <v>4262</v>
      </c>
      <c r="AF1376" s="28" t="s">
        <v>54</v>
      </c>
      <c r="AG1376" s="27" t="s">
        <v>453</v>
      </c>
    </row>
    <row r="1377" spans="1:33" s="32" customFormat="1" ht="38.25" x14ac:dyDescent="0.25">
      <c r="A1377" s="25" t="s">
        <v>1086</v>
      </c>
      <c r="B1377" s="26">
        <v>80111504</v>
      </c>
      <c r="C1377" s="27" t="s">
        <v>4264</v>
      </c>
      <c r="D1377" s="27" t="s">
        <v>4384</v>
      </c>
      <c r="E1377" s="26" t="s">
        <v>4399</v>
      </c>
      <c r="F1377" s="35" t="s">
        <v>4520</v>
      </c>
      <c r="G1377" s="38" t="s">
        <v>4525</v>
      </c>
      <c r="H1377" s="36">
        <v>97749040</v>
      </c>
      <c r="I1377" s="36">
        <v>97749040</v>
      </c>
      <c r="J1377" s="28" t="s">
        <v>4423</v>
      </c>
      <c r="K1377" s="28" t="s">
        <v>48</v>
      </c>
      <c r="L1377" s="27" t="s">
        <v>4315</v>
      </c>
      <c r="M1377" s="27" t="s">
        <v>50</v>
      </c>
      <c r="N1377" s="27">
        <v>3839345</v>
      </c>
      <c r="O1377" s="27" t="s">
        <v>4314</v>
      </c>
      <c r="P1377" s="28"/>
      <c r="Q1377" s="28"/>
      <c r="R1377" s="28"/>
      <c r="S1377" s="28"/>
      <c r="T1377" s="28"/>
      <c r="U1377" s="29"/>
      <c r="V1377" s="29"/>
      <c r="W1377" s="28"/>
      <c r="X1377" s="30"/>
      <c r="Y1377" s="28"/>
      <c r="Z1377" s="28"/>
      <c r="AA1377" s="31" t="str">
        <f t="shared" si="26"/>
        <v/>
      </c>
      <c r="AB1377" s="29"/>
      <c r="AC1377" s="29"/>
      <c r="AD1377" s="29"/>
      <c r="AE1377" s="27"/>
      <c r="AF1377" s="28" t="s">
        <v>54</v>
      </c>
      <c r="AG1377" s="27" t="s">
        <v>453</v>
      </c>
    </row>
    <row r="1378" spans="1:33" s="32" customFormat="1" ht="38.25" x14ac:dyDescent="0.25">
      <c r="A1378" s="25" t="s">
        <v>4265</v>
      </c>
      <c r="B1378" s="26">
        <v>90121502</v>
      </c>
      <c r="C1378" s="27" t="s">
        <v>4266</v>
      </c>
      <c r="D1378" s="27" t="s">
        <v>4383</v>
      </c>
      <c r="E1378" s="26" t="s">
        <v>4399</v>
      </c>
      <c r="F1378" s="35" t="s">
        <v>4520</v>
      </c>
      <c r="G1378" s="38" t="s">
        <v>4525</v>
      </c>
      <c r="H1378" s="36">
        <v>63000000</v>
      </c>
      <c r="I1378" s="36">
        <v>55000000</v>
      </c>
      <c r="J1378" s="28" t="s">
        <v>4424</v>
      </c>
      <c r="K1378" s="28" t="s">
        <v>4425</v>
      </c>
      <c r="L1378" s="27" t="s">
        <v>4267</v>
      </c>
      <c r="M1378" s="27" t="s">
        <v>4268</v>
      </c>
      <c r="N1378" s="27">
        <v>3839109</v>
      </c>
      <c r="O1378" s="27" t="s">
        <v>4269</v>
      </c>
      <c r="P1378" s="28"/>
      <c r="Q1378" s="28"/>
      <c r="R1378" s="28"/>
      <c r="S1378" s="28" t="s">
        <v>661</v>
      </c>
      <c r="T1378" s="28"/>
      <c r="U1378" s="29"/>
      <c r="V1378" s="29"/>
      <c r="W1378" s="28">
        <v>19953</v>
      </c>
      <c r="X1378" s="30"/>
      <c r="Y1378" s="28"/>
      <c r="Z1378" s="28"/>
      <c r="AA1378" s="31">
        <f t="shared" si="26"/>
        <v>0</v>
      </c>
      <c r="AB1378" s="29"/>
      <c r="AC1378" s="29"/>
      <c r="AD1378" s="29" t="s">
        <v>4270</v>
      </c>
      <c r="AE1378" s="27"/>
      <c r="AF1378" s="28" t="s">
        <v>54</v>
      </c>
      <c r="AG1378" s="27" t="s">
        <v>453</v>
      </c>
    </row>
    <row r="1379" spans="1:33" s="32" customFormat="1" ht="51" x14ac:dyDescent="0.25">
      <c r="A1379" s="25" t="s">
        <v>4265</v>
      </c>
      <c r="B1379" s="26">
        <v>78111800</v>
      </c>
      <c r="C1379" s="27" t="s">
        <v>4271</v>
      </c>
      <c r="D1379" s="27" t="s">
        <v>4383</v>
      </c>
      <c r="E1379" s="26" t="s">
        <v>4399</v>
      </c>
      <c r="F1379" s="35" t="s">
        <v>4520</v>
      </c>
      <c r="G1379" s="38" t="s">
        <v>4525</v>
      </c>
      <c r="H1379" s="36">
        <v>60000000</v>
      </c>
      <c r="I1379" s="36">
        <v>60000000</v>
      </c>
      <c r="J1379" s="28" t="s">
        <v>4423</v>
      </c>
      <c r="K1379" s="28" t="s">
        <v>48</v>
      </c>
      <c r="L1379" s="27" t="s">
        <v>4267</v>
      </c>
      <c r="M1379" s="27" t="s">
        <v>4268</v>
      </c>
      <c r="N1379" s="27">
        <v>3839109</v>
      </c>
      <c r="O1379" s="27" t="s">
        <v>4269</v>
      </c>
      <c r="P1379" s="28"/>
      <c r="Q1379" s="28"/>
      <c r="R1379" s="28"/>
      <c r="S1379" s="28" t="s">
        <v>4272</v>
      </c>
      <c r="T1379" s="28"/>
      <c r="U1379" s="29"/>
      <c r="V1379" s="29"/>
      <c r="W1379" s="28">
        <v>19944</v>
      </c>
      <c r="X1379" s="30"/>
      <c r="Y1379" s="28"/>
      <c r="Z1379" s="28"/>
      <c r="AA1379" s="31">
        <f t="shared" si="26"/>
        <v>0</v>
      </c>
      <c r="AB1379" s="29"/>
      <c r="AC1379" s="29"/>
      <c r="AD1379" s="29" t="s">
        <v>4270</v>
      </c>
      <c r="AE1379" s="27"/>
      <c r="AF1379" s="28" t="s">
        <v>54</v>
      </c>
      <c r="AG1379" s="27" t="s">
        <v>453</v>
      </c>
    </row>
    <row r="1380" spans="1:33" s="32" customFormat="1" ht="51" x14ac:dyDescent="0.25">
      <c r="A1380" s="25" t="s">
        <v>4265</v>
      </c>
      <c r="B1380" s="26">
        <v>78111800</v>
      </c>
      <c r="C1380" s="27" t="s">
        <v>4271</v>
      </c>
      <c r="D1380" s="27" t="s">
        <v>4383</v>
      </c>
      <c r="E1380" s="26" t="s">
        <v>4399</v>
      </c>
      <c r="F1380" s="35" t="s">
        <v>4520</v>
      </c>
      <c r="G1380" s="38" t="s">
        <v>4525</v>
      </c>
      <c r="H1380" s="36">
        <v>40000000</v>
      </c>
      <c r="I1380" s="36">
        <v>40000000</v>
      </c>
      <c r="J1380" s="28" t="s">
        <v>4423</v>
      </c>
      <c r="K1380" s="28" t="s">
        <v>48</v>
      </c>
      <c r="L1380" s="27" t="s">
        <v>4267</v>
      </c>
      <c r="M1380" s="27" t="s">
        <v>4268</v>
      </c>
      <c r="N1380" s="27">
        <v>3839109</v>
      </c>
      <c r="O1380" s="27" t="s">
        <v>4269</v>
      </c>
      <c r="P1380" s="28"/>
      <c r="Q1380" s="28"/>
      <c r="R1380" s="28"/>
      <c r="S1380" s="28" t="s">
        <v>4273</v>
      </c>
      <c r="T1380" s="28"/>
      <c r="U1380" s="29"/>
      <c r="V1380" s="29"/>
      <c r="W1380" s="28">
        <v>19948</v>
      </c>
      <c r="X1380" s="30"/>
      <c r="Y1380" s="28"/>
      <c r="Z1380" s="28"/>
      <c r="AA1380" s="31">
        <f t="shared" si="26"/>
        <v>0</v>
      </c>
      <c r="AB1380" s="29"/>
      <c r="AC1380" s="29"/>
      <c r="AD1380" s="29" t="s">
        <v>4270</v>
      </c>
      <c r="AE1380" s="27"/>
      <c r="AF1380" s="28" t="s">
        <v>54</v>
      </c>
      <c r="AG1380" s="27" t="s">
        <v>453</v>
      </c>
    </row>
    <row r="1381" spans="1:33" s="32" customFormat="1" ht="38.25" x14ac:dyDescent="0.25">
      <c r="A1381" s="25" t="s">
        <v>4265</v>
      </c>
      <c r="B1381" s="26">
        <v>81112500</v>
      </c>
      <c r="C1381" s="27" t="s">
        <v>4274</v>
      </c>
      <c r="D1381" s="27" t="s">
        <v>4383</v>
      </c>
      <c r="E1381" s="26" t="s">
        <v>4397</v>
      </c>
      <c r="F1381" s="35" t="s">
        <v>4520</v>
      </c>
      <c r="G1381" s="38" t="s">
        <v>4525</v>
      </c>
      <c r="H1381" s="36">
        <v>8000000</v>
      </c>
      <c r="I1381" s="36">
        <v>8000000</v>
      </c>
      <c r="J1381" s="28" t="s">
        <v>4423</v>
      </c>
      <c r="K1381" s="28" t="s">
        <v>48</v>
      </c>
      <c r="L1381" s="27" t="s">
        <v>4267</v>
      </c>
      <c r="M1381" s="27" t="s">
        <v>4268</v>
      </c>
      <c r="N1381" s="27">
        <v>3839109</v>
      </c>
      <c r="O1381" s="27" t="s">
        <v>4269</v>
      </c>
      <c r="P1381" s="28"/>
      <c r="Q1381" s="28"/>
      <c r="R1381" s="28"/>
      <c r="S1381" s="28"/>
      <c r="T1381" s="28"/>
      <c r="U1381" s="29"/>
      <c r="V1381" s="29"/>
      <c r="W1381" s="28"/>
      <c r="X1381" s="30"/>
      <c r="Y1381" s="28"/>
      <c r="Z1381" s="28"/>
      <c r="AA1381" s="31" t="str">
        <f t="shared" si="26"/>
        <v/>
      </c>
      <c r="AB1381" s="29"/>
      <c r="AC1381" s="29"/>
      <c r="AD1381" s="29" t="s">
        <v>4275</v>
      </c>
      <c r="AE1381" s="27"/>
      <c r="AF1381" s="28" t="s">
        <v>54</v>
      </c>
      <c r="AG1381" s="27" t="s">
        <v>453</v>
      </c>
    </row>
    <row r="1382" spans="1:33" s="32" customFormat="1" ht="38.25" x14ac:dyDescent="0.25">
      <c r="A1382" s="25" t="s">
        <v>4265</v>
      </c>
      <c r="B1382" s="26">
        <v>80111504</v>
      </c>
      <c r="C1382" s="27" t="s">
        <v>4276</v>
      </c>
      <c r="D1382" s="27" t="s">
        <v>4384</v>
      </c>
      <c r="E1382" s="26" t="s">
        <v>4399</v>
      </c>
      <c r="F1382" s="35" t="s">
        <v>4520</v>
      </c>
      <c r="G1382" s="38" t="s">
        <v>4525</v>
      </c>
      <c r="H1382" s="36">
        <v>15000000</v>
      </c>
      <c r="I1382" s="36">
        <v>15000000</v>
      </c>
      <c r="J1382" s="28" t="s">
        <v>4423</v>
      </c>
      <c r="K1382" s="28" t="s">
        <v>48</v>
      </c>
      <c r="L1382" s="27" t="s">
        <v>4267</v>
      </c>
      <c r="M1382" s="27" t="s">
        <v>4268</v>
      </c>
      <c r="N1382" s="27">
        <v>3839109</v>
      </c>
      <c r="O1382" s="27" t="s">
        <v>4269</v>
      </c>
      <c r="P1382" s="28"/>
      <c r="Q1382" s="28"/>
      <c r="R1382" s="28"/>
      <c r="S1382" s="28"/>
      <c r="T1382" s="28"/>
      <c r="U1382" s="29"/>
      <c r="V1382" s="29"/>
      <c r="W1382" s="28"/>
      <c r="X1382" s="30"/>
      <c r="Y1382" s="28"/>
      <c r="Z1382" s="28"/>
      <c r="AA1382" s="31" t="str">
        <f t="shared" si="26"/>
        <v/>
      </c>
      <c r="AB1382" s="29"/>
      <c r="AC1382" s="29"/>
      <c r="AD1382" s="29" t="s">
        <v>4277</v>
      </c>
      <c r="AE1382" s="27"/>
      <c r="AF1382" s="28" t="s">
        <v>54</v>
      </c>
      <c r="AG1382" s="27" t="s">
        <v>453</v>
      </c>
    </row>
    <row r="1383" spans="1:33" s="32" customFormat="1" ht="38.25" x14ac:dyDescent="0.25">
      <c r="A1383" s="25" t="s">
        <v>4265</v>
      </c>
      <c r="B1383" s="26">
        <v>14111700</v>
      </c>
      <c r="C1383" s="27" t="s">
        <v>4278</v>
      </c>
      <c r="D1383" s="27" t="s">
        <v>4383</v>
      </c>
      <c r="E1383" s="26" t="s">
        <v>4399</v>
      </c>
      <c r="F1383" s="35" t="s">
        <v>4520</v>
      </c>
      <c r="G1383" s="38" t="s">
        <v>4525</v>
      </c>
      <c r="H1383" s="36">
        <v>4494000</v>
      </c>
      <c r="I1383" s="36">
        <v>4494000</v>
      </c>
      <c r="J1383" s="28" t="s">
        <v>4423</v>
      </c>
      <c r="K1383" s="28" t="s">
        <v>48</v>
      </c>
      <c r="L1383" s="27" t="s">
        <v>4267</v>
      </c>
      <c r="M1383" s="27" t="s">
        <v>4268</v>
      </c>
      <c r="N1383" s="27">
        <v>3839109</v>
      </c>
      <c r="O1383" s="27" t="s">
        <v>4269</v>
      </c>
      <c r="P1383" s="28"/>
      <c r="Q1383" s="28"/>
      <c r="R1383" s="28"/>
      <c r="S1383" s="28"/>
      <c r="T1383" s="28"/>
      <c r="U1383" s="29"/>
      <c r="V1383" s="29"/>
      <c r="W1383" s="28"/>
      <c r="X1383" s="30"/>
      <c r="Y1383" s="28"/>
      <c r="Z1383" s="28"/>
      <c r="AA1383" s="31" t="str">
        <f t="shared" si="26"/>
        <v/>
      </c>
      <c r="AB1383" s="29"/>
      <c r="AC1383" s="29"/>
      <c r="AD1383" s="29" t="s">
        <v>4270</v>
      </c>
      <c r="AE1383" s="27"/>
      <c r="AF1383" s="28" t="s">
        <v>54</v>
      </c>
      <c r="AG1383" s="27" t="s">
        <v>453</v>
      </c>
    </row>
    <row r="1384" spans="1:33" s="32" customFormat="1" ht="38.25" x14ac:dyDescent="0.25">
      <c r="A1384" s="25" t="s">
        <v>4265</v>
      </c>
      <c r="B1384" s="26">
        <v>72102900</v>
      </c>
      <c r="C1384" s="27" t="s">
        <v>4279</v>
      </c>
      <c r="D1384" s="27" t="s">
        <v>4383</v>
      </c>
      <c r="E1384" s="26" t="s">
        <v>4399</v>
      </c>
      <c r="F1384" s="35" t="s">
        <v>4520</v>
      </c>
      <c r="G1384" s="38" t="s">
        <v>4525</v>
      </c>
      <c r="H1384" s="36">
        <v>1227000</v>
      </c>
      <c r="I1384" s="36">
        <v>1227000</v>
      </c>
      <c r="J1384" s="28" t="s">
        <v>4423</v>
      </c>
      <c r="K1384" s="28" t="s">
        <v>48</v>
      </c>
      <c r="L1384" s="27" t="s">
        <v>4267</v>
      </c>
      <c r="M1384" s="27" t="s">
        <v>4268</v>
      </c>
      <c r="N1384" s="27">
        <v>3839109</v>
      </c>
      <c r="O1384" s="27" t="s">
        <v>4269</v>
      </c>
      <c r="P1384" s="28"/>
      <c r="Q1384" s="28"/>
      <c r="R1384" s="28"/>
      <c r="S1384" s="28"/>
      <c r="T1384" s="28"/>
      <c r="U1384" s="29"/>
      <c r="V1384" s="29"/>
      <c r="W1384" s="28"/>
      <c r="X1384" s="30"/>
      <c r="Y1384" s="28"/>
      <c r="Z1384" s="28"/>
      <c r="AA1384" s="31" t="str">
        <f t="shared" si="26"/>
        <v/>
      </c>
      <c r="AB1384" s="29"/>
      <c r="AC1384" s="29"/>
      <c r="AD1384" s="29" t="s">
        <v>4270</v>
      </c>
      <c r="AE1384" s="27"/>
      <c r="AF1384" s="28" t="s">
        <v>54</v>
      </c>
      <c r="AG1384" s="27" t="s">
        <v>453</v>
      </c>
    </row>
    <row r="1385" spans="1:33" s="32" customFormat="1" ht="38.25" x14ac:dyDescent="0.25">
      <c r="A1385" s="25" t="s">
        <v>4265</v>
      </c>
      <c r="B1385" s="26">
        <v>55101500</v>
      </c>
      <c r="C1385" s="27" t="s">
        <v>4280</v>
      </c>
      <c r="D1385" s="27" t="s">
        <v>4383</v>
      </c>
      <c r="E1385" s="26" t="s">
        <v>4399</v>
      </c>
      <c r="F1385" s="35" t="s">
        <v>4520</v>
      </c>
      <c r="G1385" s="38" t="s">
        <v>4525</v>
      </c>
      <c r="H1385" s="36">
        <v>2921000</v>
      </c>
      <c r="I1385" s="36">
        <v>2921000</v>
      </c>
      <c r="J1385" s="28" t="s">
        <v>4423</v>
      </c>
      <c r="K1385" s="28" t="s">
        <v>48</v>
      </c>
      <c r="L1385" s="27" t="s">
        <v>4267</v>
      </c>
      <c r="M1385" s="27" t="s">
        <v>4268</v>
      </c>
      <c r="N1385" s="27">
        <v>3839109</v>
      </c>
      <c r="O1385" s="27" t="s">
        <v>4269</v>
      </c>
      <c r="P1385" s="28"/>
      <c r="Q1385" s="28"/>
      <c r="R1385" s="28"/>
      <c r="S1385" s="28"/>
      <c r="T1385" s="28"/>
      <c r="U1385" s="29"/>
      <c r="V1385" s="29"/>
      <c r="W1385" s="28"/>
      <c r="X1385" s="30"/>
      <c r="Y1385" s="28"/>
      <c r="Z1385" s="28"/>
      <c r="AA1385" s="31" t="str">
        <f t="shared" si="26"/>
        <v/>
      </c>
      <c r="AB1385" s="29"/>
      <c r="AC1385" s="29"/>
      <c r="AD1385" s="29" t="s">
        <v>4281</v>
      </c>
      <c r="AE1385" s="27"/>
      <c r="AF1385" s="28" t="s">
        <v>54</v>
      </c>
      <c r="AG1385" s="27" t="s">
        <v>453</v>
      </c>
    </row>
    <row r="1386" spans="1:33" s="32" customFormat="1" ht="38.25" x14ac:dyDescent="0.25">
      <c r="A1386" s="25" t="s">
        <v>4265</v>
      </c>
      <c r="B1386" s="26">
        <v>80111620</v>
      </c>
      <c r="C1386" s="27" t="s">
        <v>384</v>
      </c>
      <c r="D1386" s="27" t="s">
        <v>4383</v>
      </c>
      <c r="E1386" s="26" t="s">
        <v>4399</v>
      </c>
      <c r="F1386" s="35" t="s">
        <v>4520</v>
      </c>
      <c r="G1386" s="38" t="s">
        <v>4525</v>
      </c>
      <c r="H1386" s="36">
        <v>395000000</v>
      </c>
      <c r="I1386" s="36">
        <v>395000000</v>
      </c>
      <c r="J1386" s="28" t="s">
        <v>4423</v>
      </c>
      <c r="K1386" s="28" t="s">
        <v>48</v>
      </c>
      <c r="L1386" s="27" t="s">
        <v>4267</v>
      </c>
      <c r="M1386" s="27" t="s">
        <v>4268</v>
      </c>
      <c r="N1386" s="27">
        <v>3839109</v>
      </c>
      <c r="O1386" s="27" t="s">
        <v>4269</v>
      </c>
      <c r="P1386" s="28"/>
      <c r="Q1386" s="28"/>
      <c r="R1386" s="28"/>
      <c r="S1386" s="28"/>
      <c r="T1386" s="28"/>
      <c r="U1386" s="29"/>
      <c r="V1386" s="29"/>
      <c r="W1386" s="28"/>
      <c r="X1386" s="30"/>
      <c r="Y1386" s="28"/>
      <c r="Z1386" s="28"/>
      <c r="AA1386" s="31" t="str">
        <f t="shared" si="26"/>
        <v/>
      </c>
      <c r="AB1386" s="29"/>
      <c r="AC1386" s="29"/>
      <c r="AD1386" s="29" t="s">
        <v>4282</v>
      </c>
      <c r="AE1386" s="27"/>
      <c r="AF1386" s="28" t="s">
        <v>54</v>
      </c>
      <c r="AG1386" s="27" t="s">
        <v>453</v>
      </c>
    </row>
    <row r="1387" spans="1:33" s="32" customFormat="1" ht="38.25" x14ac:dyDescent="0.25">
      <c r="A1387" s="25" t="s">
        <v>4265</v>
      </c>
      <c r="B1387" s="26">
        <v>80111620</v>
      </c>
      <c r="C1387" s="27" t="s">
        <v>384</v>
      </c>
      <c r="D1387" s="27" t="s">
        <v>4383</v>
      </c>
      <c r="E1387" s="26" t="s">
        <v>4399</v>
      </c>
      <c r="F1387" s="35" t="s">
        <v>4520</v>
      </c>
      <c r="G1387" s="38" t="s">
        <v>4525</v>
      </c>
      <c r="H1387" s="36">
        <v>96000000</v>
      </c>
      <c r="I1387" s="36">
        <v>96000000</v>
      </c>
      <c r="J1387" s="28" t="s">
        <v>4423</v>
      </c>
      <c r="K1387" s="28" t="s">
        <v>48</v>
      </c>
      <c r="L1387" s="27" t="s">
        <v>4267</v>
      </c>
      <c r="M1387" s="27" t="s">
        <v>4268</v>
      </c>
      <c r="N1387" s="27">
        <v>3839109</v>
      </c>
      <c r="O1387" s="27" t="s">
        <v>4269</v>
      </c>
      <c r="P1387" s="28"/>
      <c r="Q1387" s="28"/>
      <c r="R1387" s="28"/>
      <c r="S1387" s="28"/>
      <c r="T1387" s="28"/>
      <c r="U1387" s="29"/>
      <c r="V1387" s="29"/>
      <c r="W1387" s="28"/>
      <c r="X1387" s="30"/>
      <c r="Y1387" s="28"/>
      <c r="Z1387" s="28"/>
      <c r="AA1387" s="31" t="str">
        <f t="shared" si="26"/>
        <v/>
      </c>
      <c r="AB1387" s="29"/>
      <c r="AC1387" s="29"/>
      <c r="AD1387" s="29" t="s">
        <v>4282</v>
      </c>
      <c r="AE1387" s="27"/>
      <c r="AF1387" s="28" t="s">
        <v>54</v>
      </c>
      <c r="AG1387" s="27" t="s">
        <v>453</v>
      </c>
    </row>
    <row r="1388" spans="1:33" s="32" customFormat="1" ht="38.25" x14ac:dyDescent="0.25">
      <c r="A1388" s="25" t="s">
        <v>4265</v>
      </c>
      <c r="B1388" s="26">
        <v>80111620</v>
      </c>
      <c r="C1388" s="27" t="s">
        <v>384</v>
      </c>
      <c r="D1388" s="27" t="s">
        <v>4383</v>
      </c>
      <c r="E1388" s="26" t="s">
        <v>4399</v>
      </c>
      <c r="F1388" s="35" t="s">
        <v>4520</v>
      </c>
      <c r="G1388" s="38" t="s">
        <v>4525</v>
      </c>
      <c r="H1388" s="36">
        <v>192000000</v>
      </c>
      <c r="I1388" s="36">
        <v>192000000</v>
      </c>
      <c r="J1388" s="28" t="s">
        <v>4423</v>
      </c>
      <c r="K1388" s="28" t="s">
        <v>48</v>
      </c>
      <c r="L1388" s="27" t="s">
        <v>4267</v>
      </c>
      <c r="M1388" s="27" t="s">
        <v>4268</v>
      </c>
      <c r="N1388" s="27">
        <v>3839109</v>
      </c>
      <c r="O1388" s="27" t="s">
        <v>4269</v>
      </c>
      <c r="P1388" s="28"/>
      <c r="Q1388" s="28"/>
      <c r="R1388" s="28"/>
      <c r="S1388" s="28"/>
      <c r="T1388" s="28"/>
      <c r="U1388" s="29"/>
      <c r="V1388" s="29"/>
      <c r="W1388" s="28"/>
      <c r="X1388" s="30"/>
      <c r="Y1388" s="28"/>
      <c r="Z1388" s="28"/>
      <c r="AA1388" s="31" t="str">
        <f t="shared" si="26"/>
        <v/>
      </c>
      <c r="AB1388" s="29"/>
      <c r="AC1388" s="29"/>
      <c r="AD1388" s="29" t="s">
        <v>4282</v>
      </c>
      <c r="AE1388" s="27"/>
      <c r="AF1388" s="28" t="s">
        <v>54</v>
      </c>
      <c r="AG1388" s="27" t="s">
        <v>453</v>
      </c>
    </row>
    <row r="1389" spans="1:33" s="32" customFormat="1" ht="38.25" x14ac:dyDescent="0.25">
      <c r="A1389" s="25" t="s">
        <v>4265</v>
      </c>
      <c r="B1389" s="26">
        <v>80111620</v>
      </c>
      <c r="C1389" s="27" t="s">
        <v>384</v>
      </c>
      <c r="D1389" s="27" t="s">
        <v>4383</v>
      </c>
      <c r="E1389" s="26" t="s">
        <v>4397</v>
      </c>
      <c r="F1389" s="35" t="s">
        <v>4520</v>
      </c>
      <c r="G1389" s="38" t="s">
        <v>4525</v>
      </c>
      <c r="H1389" s="36">
        <v>100599948</v>
      </c>
      <c r="I1389" s="36">
        <v>100599948</v>
      </c>
      <c r="J1389" s="28" t="s">
        <v>4423</v>
      </c>
      <c r="K1389" s="28" t="s">
        <v>48</v>
      </c>
      <c r="L1389" s="27" t="s">
        <v>4267</v>
      </c>
      <c r="M1389" s="27" t="s">
        <v>4268</v>
      </c>
      <c r="N1389" s="27">
        <v>3839109</v>
      </c>
      <c r="O1389" s="27" t="s">
        <v>4269</v>
      </c>
      <c r="P1389" s="28"/>
      <c r="Q1389" s="28"/>
      <c r="R1389" s="28"/>
      <c r="S1389" s="28"/>
      <c r="T1389" s="28"/>
      <c r="U1389" s="29"/>
      <c r="V1389" s="29"/>
      <c r="W1389" s="28"/>
      <c r="X1389" s="30"/>
      <c r="Y1389" s="28"/>
      <c r="Z1389" s="28"/>
      <c r="AA1389" s="31" t="str">
        <f t="shared" si="26"/>
        <v/>
      </c>
      <c r="AB1389" s="29"/>
      <c r="AC1389" s="29"/>
      <c r="AD1389" s="29" t="s">
        <v>4282</v>
      </c>
      <c r="AE1389" s="27"/>
      <c r="AF1389" s="28" t="s">
        <v>54</v>
      </c>
      <c r="AG1389" s="27" t="s">
        <v>453</v>
      </c>
    </row>
    <row r="1390" spans="1:33" s="32" customFormat="1" ht="63.75" x14ac:dyDescent="0.25">
      <c r="A1390" s="25" t="s">
        <v>4265</v>
      </c>
      <c r="B1390" s="26">
        <v>93151507</v>
      </c>
      <c r="C1390" s="27" t="s">
        <v>4283</v>
      </c>
      <c r="D1390" s="27" t="s">
        <v>4383</v>
      </c>
      <c r="E1390" s="26" t="s">
        <v>4422</v>
      </c>
      <c r="F1390" s="35" t="s">
        <v>4522</v>
      </c>
      <c r="G1390" s="39" t="s">
        <v>4529</v>
      </c>
      <c r="H1390" s="36">
        <v>455600000</v>
      </c>
      <c r="I1390" s="36">
        <v>227800000</v>
      </c>
      <c r="J1390" s="28" t="s">
        <v>4424</v>
      </c>
      <c r="K1390" s="28" t="s">
        <v>4425</v>
      </c>
      <c r="L1390" s="27" t="s">
        <v>4267</v>
      </c>
      <c r="M1390" s="27" t="s">
        <v>4268</v>
      </c>
      <c r="N1390" s="27">
        <v>3839109</v>
      </c>
      <c r="O1390" s="27" t="s">
        <v>4269</v>
      </c>
      <c r="P1390" s="28"/>
      <c r="Q1390" s="28"/>
      <c r="R1390" s="28"/>
      <c r="S1390" s="28" t="s">
        <v>4284</v>
      </c>
      <c r="T1390" s="28"/>
      <c r="U1390" s="29"/>
      <c r="V1390" s="29"/>
      <c r="W1390" s="28">
        <v>19955</v>
      </c>
      <c r="X1390" s="30"/>
      <c r="Y1390" s="28"/>
      <c r="Z1390" s="28"/>
      <c r="AA1390" s="31">
        <f t="shared" si="26"/>
        <v>0</v>
      </c>
      <c r="AB1390" s="29"/>
      <c r="AC1390" s="29"/>
      <c r="AD1390" s="29"/>
      <c r="AE1390" s="27"/>
      <c r="AF1390" s="28" t="s">
        <v>54</v>
      </c>
      <c r="AG1390" s="27" t="s">
        <v>453</v>
      </c>
    </row>
    <row r="1391" spans="1:33" s="32" customFormat="1" ht="38.25" x14ac:dyDescent="0.25">
      <c r="A1391" s="25" t="s">
        <v>4265</v>
      </c>
      <c r="B1391" s="26">
        <v>83101800</v>
      </c>
      <c r="C1391" s="27" t="s">
        <v>4285</v>
      </c>
      <c r="D1391" s="27" t="s">
        <v>4387</v>
      </c>
      <c r="E1391" s="26" t="s">
        <v>4401</v>
      </c>
      <c r="F1391" s="35" t="s">
        <v>4522</v>
      </c>
      <c r="G1391" s="38" t="s">
        <v>4525</v>
      </c>
      <c r="H1391" s="36">
        <v>720000000</v>
      </c>
      <c r="I1391" s="36">
        <v>720000000</v>
      </c>
      <c r="J1391" s="28" t="s">
        <v>4423</v>
      </c>
      <c r="K1391" s="28" t="s">
        <v>48</v>
      </c>
      <c r="L1391" s="27" t="s">
        <v>4267</v>
      </c>
      <c r="M1391" s="27" t="s">
        <v>4268</v>
      </c>
      <c r="N1391" s="27">
        <v>3839109</v>
      </c>
      <c r="O1391" s="27" t="s">
        <v>4269</v>
      </c>
      <c r="P1391" s="28"/>
      <c r="Q1391" s="28"/>
      <c r="R1391" s="28"/>
      <c r="S1391" s="28"/>
      <c r="T1391" s="28"/>
      <c r="U1391" s="29"/>
      <c r="V1391" s="29"/>
      <c r="W1391" s="28"/>
      <c r="X1391" s="30"/>
      <c r="Y1391" s="28"/>
      <c r="Z1391" s="28"/>
      <c r="AA1391" s="31" t="str">
        <f t="shared" si="26"/>
        <v/>
      </c>
      <c r="AB1391" s="29"/>
      <c r="AC1391" s="29"/>
      <c r="AD1391" s="29"/>
      <c r="AE1391" s="27"/>
      <c r="AF1391" s="28" t="s">
        <v>54</v>
      </c>
      <c r="AG1391" s="27" t="s">
        <v>453</v>
      </c>
    </row>
    <row r="1392" spans="1:33" s="32" customFormat="1" ht="38.25" x14ac:dyDescent="0.25">
      <c r="A1392" s="25" t="s">
        <v>4265</v>
      </c>
      <c r="B1392" s="26">
        <v>32111701</v>
      </c>
      <c r="C1392" s="27" t="s">
        <v>4286</v>
      </c>
      <c r="D1392" s="27" t="s">
        <v>4383</v>
      </c>
      <c r="E1392" s="26" t="s">
        <v>4397</v>
      </c>
      <c r="F1392" s="26" t="s">
        <v>4447</v>
      </c>
      <c r="G1392" s="38" t="s">
        <v>4525</v>
      </c>
      <c r="H1392" s="36">
        <v>3575000000</v>
      </c>
      <c r="I1392" s="36">
        <v>3575000000</v>
      </c>
      <c r="J1392" s="28" t="s">
        <v>4423</v>
      </c>
      <c r="K1392" s="28" t="s">
        <v>48</v>
      </c>
      <c r="L1392" s="27" t="s">
        <v>4267</v>
      </c>
      <c r="M1392" s="27" t="s">
        <v>4268</v>
      </c>
      <c r="N1392" s="27">
        <v>3839109</v>
      </c>
      <c r="O1392" s="27" t="s">
        <v>4269</v>
      </c>
      <c r="P1392" s="28"/>
      <c r="Q1392" s="28"/>
      <c r="R1392" s="28"/>
      <c r="S1392" s="28"/>
      <c r="T1392" s="28"/>
      <c r="U1392" s="29"/>
      <c r="V1392" s="29"/>
      <c r="W1392" s="28"/>
      <c r="X1392" s="30"/>
      <c r="Y1392" s="28"/>
      <c r="Z1392" s="28"/>
      <c r="AA1392" s="31" t="str">
        <f t="shared" si="26"/>
        <v/>
      </c>
      <c r="AB1392" s="29"/>
      <c r="AC1392" s="29"/>
      <c r="AD1392" s="29"/>
      <c r="AE1392" s="27"/>
      <c r="AF1392" s="28" t="s">
        <v>54</v>
      </c>
      <c r="AG1392" s="27" t="s">
        <v>453</v>
      </c>
    </row>
    <row r="1393" spans="1:33" s="32" customFormat="1" ht="38.25" x14ac:dyDescent="0.25">
      <c r="A1393" s="25" t="s">
        <v>4265</v>
      </c>
      <c r="B1393" s="26">
        <v>83101500</v>
      </c>
      <c r="C1393" s="27" t="s">
        <v>4287</v>
      </c>
      <c r="D1393" s="27" t="s">
        <v>4383</v>
      </c>
      <c r="E1393" s="26" t="s">
        <v>4397</v>
      </c>
      <c r="F1393" s="35" t="s">
        <v>4520</v>
      </c>
      <c r="G1393" s="38" t="s">
        <v>4525</v>
      </c>
      <c r="H1393" s="36">
        <v>126000000</v>
      </c>
      <c r="I1393" s="36">
        <v>126000000</v>
      </c>
      <c r="J1393" s="28" t="s">
        <v>4423</v>
      </c>
      <c r="K1393" s="28" t="s">
        <v>48</v>
      </c>
      <c r="L1393" s="27" t="s">
        <v>4267</v>
      </c>
      <c r="M1393" s="27" t="s">
        <v>4268</v>
      </c>
      <c r="N1393" s="27">
        <v>3839109</v>
      </c>
      <c r="O1393" s="27" t="s">
        <v>4269</v>
      </c>
      <c r="P1393" s="28"/>
      <c r="Q1393" s="28"/>
      <c r="R1393" s="28"/>
      <c r="S1393" s="28"/>
      <c r="T1393" s="28"/>
      <c r="U1393" s="29"/>
      <c r="V1393" s="29"/>
      <c r="W1393" s="28"/>
      <c r="X1393" s="30"/>
      <c r="Y1393" s="28"/>
      <c r="Z1393" s="28"/>
      <c r="AA1393" s="31" t="str">
        <f t="shared" si="26"/>
        <v/>
      </c>
      <c r="AB1393" s="29"/>
      <c r="AC1393" s="29"/>
      <c r="AD1393" s="29"/>
      <c r="AE1393" s="27"/>
      <c r="AF1393" s="28" t="s">
        <v>54</v>
      </c>
      <c r="AG1393" s="27" t="s">
        <v>453</v>
      </c>
    </row>
    <row r="1394" spans="1:33" s="32" customFormat="1" ht="38.25" x14ac:dyDescent="0.25">
      <c r="A1394" s="25" t="s">
        <v>4265</v>
      </c>
      <c r="B1394" s="26">
        <v>83101500</v>
      </c>
      <c r="C1394" s="27" t="s">
        <v>4288</v>
      </c>
      <c r="D1394" s="27" t="s">
        <v>4383</v>
      </c>
      <c r="E1394" s="26" t="s">
        <v>4397</v>
      </c>
      <c r="F1394" s="35" t="s">
        <v>4520</v>
      </c>
      <c r="G1394" s="38" t="s">
        <v>4525</v>
      </c>
      <c r="H1394" s="36">
        <v>670757657</v>
      </c>
      <c r="I1394" s="36">
        <v>670757657</v>
      </c>
      <c r="J1394" s="28" t="s">
        <v>4423</v>
      </c>
      <c r="K1394" s="28" t="s">
        <v>48</v>
      </c>
      <c r="L1394" s="27" t="s">
        <v>4267</v>
      </c>
      <c r="M1394" s="27" t="s">
        <v>4268</v>
      </c>
      <c r="N1394" s="27">
        <v>3839109</v>
      </c>
      <c r="O1394" s="27" t="s">
        <v>4269</v>
      </c>
      <c r="P1394" s="28"/>
      <c r="Q1394" s="28"/>
      <c r="R1394" s="28"/>
      <c r="S1394" s="28"/>
      <c r="T1394" s="28"/>
      <c r="U1394" s="29"/>
      <c r="V1394" s="29"/>
      <c r="W1394" s="28"/>
      <c r="X1394" s="30"/>
      <c r="Y1394" s="28"/>
      <c r="Z1394" s="28"/>
      <c r="AA1394" s="31" t="str">
        <f t="shared" si="26"/>
        <v/>
      </c>
      <c r="AB1394" s="29"/>
      <c r="AC1394" s="29"/>
      <c r="AD1394" s="29"/>
      <c r="AE1394" s="27"/>
      <c r="AF1394" s="28" t="s">
        <v>54</v>
      </c>
      <c r="AG1394" s="27" t="s">
        <v>453</v>
      </c>
    </row>
    <row r="1395" spans="1:33" s="32" customFormat="1" ht="38.25" x14ac:dyDescent="0.25">
      <c r="A1395" s="25" t="s">
        <v>4265</v>
      </c>
      <c r="B1395" s="26">
        <v>83101500</v>
      </c>
      <c r="C1395" s="27" t="s">
        <v>4289</v>
      </c>
      <c r="D1395" s="27" t="s">
        <v>4383</v>
      </c>
      <c r="E1395" s="26" t="s">
        <v>4397</v>
      </c>
      <c r="F1395" s="35" t="s">
        <v>4520</v>
      </c>
      <c r="G1395" s="38" t="s">
        <v>4525</v>
      </c>
      <c r="H1395" s="36">
        <v>436090276</v>
      </c>
      <c r="I1395" s="36">
        <v>436090276</v>
      </c>
      <c r="J1395" s="28" t="s">
        <v>4423</v>
      </c>
      <c r="K1395" s="28" t="s">
        <v>48</v>
      </c>
      <c r="L1395" s="27" t="s">
        <v>4267</v>
      </c>
      <c r="M1395" s="27" t="s">
        <v>4268</v>
      </c>
      <c r="N1395" s="27">
        <v>3839109</v>
      </c>
      <c r="O1395" s="27" t="s">
        <v>4269</v>
      </c>
      <c r="P1395" s="28"/>
      <c r="Q1395" s="28"/>
      <c r="R1395" s="28"/>
      <c r="S1395" s="28"/>
      <c r="T1395" s="28"/>
      <c r="U1395" s="29"/>
      <c r="V1395" s="29"/>
      <c r="W1395" s="28"/>
      <c r="X1395" s="30"/>
      <c r="Y1395" s="28"/>
      <c r="Z1395" s="28"/>
      <c r="AA1395" s="31" t="str">
        <f t="shared" si="26"/>
        <v/>
      </c>
      <c r="AB1395" s="29"/>
      <c r="AC1395" s="29"/>
      <c r="AD1395" s="29"/>
      <c r="AE1395" s="27"/>
      <c r="AF1395" s="28" t="s">
        <v>54</v>
      </c>
      <c r="AG1395" s="27" t="s">
        <v>453</v>
      </c>
    </row>
    <row r="1396" spans="1:33" s="32" customFormat="1" ht="38.25" x14ac:dyDescent="0.25">
      <c r="A1396" s="25" t="s">
        <v>4265</v>
      </c>
      <c r="B1396" s="26">
        <v>83101500</v>
      </c>
      <c r="C1396" s="27" t="s">
        <v>4290</v>
      </c>
      <c r="D1396" s="27" t="s">
        <v>4383</v>
      </c>
      <c r="E1396" s="26" t="s">
        <v>4397</v>
      </c>
      <c r="F1396" s="35" t="s">
        <v>4520</v>
      </c>
      <c r="G1396" s="38" t="s">
        <v>4525</v>
      </c>
      <c r="H1396" s="36">
        <v>396811567</v>
      </c>
      <c r="I1396" s="36">
        <v>396811567</v>
      </c>
      <c r="J1396" s="28" t="s">
        <v>4423</v>
      </c>
      <c r="K1396" s="28" t="s">
        <v>48</v>
      </c>
      <c r="L1396" s="27" t="s">
        <v>4267</v>
      </c>
      <c r="M1396" s="27" t="s">
        <v>4268</v>
      </c>
      <c r="N1396" s="27">
        <v>3839109</v>
      </c>
      <c r="O1396" s="27" t="s">
        <v>4269</v>
      </c>
      <c r="P1396" s="28"/>
      <c r="Q1396" s="28"/>
      <c r="R1396" s="28"/>
      <c r="S1396" s="28"/>
      <c r="T1396" s="28"/>
      <c r="U1396" s="29"/>
      <c r="V1396" s="29"/>
      <c r="W1396" s="28"/>
      <c r="X1396" s="30"/>
      <c r="Y1396" s="28"/>
      <c r="Z1396" s="28"/>
      <c r="AA1396" s="31" t="str">
        <f t="shared" si="26"/>
        <v/>
      </c>
      <c r="AB1396" s="29"/>
      <c r="AC1396" s="29"/>
      <c r="AD1396" s="29"/>
      <c r="AE1396" s="27"/>
      <c r="AF1396" s="28" t="s">
        <v>54</v>
      </c>
      <c r="AG1396" s="27" t="s">
        <v>453</v>
      </c>
    </row>
    <row r="1397" spans="1:33" s="32" customFormat="1" ht="63.75" x14ac:dyDescent="0.25">
      <c r="A1397" s="25" t="s">
        <v>4265</v>
      </c>
      <c r="B1397" s="26">
        <v>80101506</v>
      </c>
      <c r="C1397" s="27" t="s">
        <v>4291</v>
      </c>
      <c r="D1397" s="27" t="s">
        <v>4383</v>
      </c>
      <c r="E1397" s="26" t="s">
        <v>4397</v>
      </c>
      <c r="F1397" s="35" t="s">
        <v>4522</v>
      </c>
      <c r="G1397" s="38" t="s">
        <v>4525</v>
      </c>
      <c r="H1397" s="36">
        <v>200000000</v>
      </c>
      <c r="I1397" s="36">
        <v>200000000</v>
      </c>
      <c r="J1397" s="28" t="s">
        <v>4423</v>
      </c>
      <c r="K1397" s="28" t="s">
        <v>48</v>
      </c>
      <c r="L1397" s="27" t="s">
        <v>4267</v>
      </c>
      <c r="M1397" s="27" t="s">
        <v>4268</v>
      </c>
      <c r="N1397" s="27">
        <v>3839109</v>
      </c>
      <c r="O1397" s="27" t="s">
        <v>4269</v>
      </c>
      <c r="P1397" s="28"/>
      <c r="Q1397" s="28"/>
      <c r="R1397" s="28"/>
      <c r="S1397" s="28"/>
      <c r="T1397" s="28"/>
      <c r="U1397" s="29"/>
      <c r="V1397" s="29"/>
      <c r="W1397" s="28"/>
      <c r="X1397" s="30"/>
      <c r="Y1397" s="28"/>
      <c r="Z1397" s="28"/>
      <c r="AA1397" s="31" t="str">
        <f t="shared" si="26"/>
        <v/>
      </c>
      <c r="AB1397" s="29"/>
      <c r="AC1397" s="29"/>
      <c r="AD1397" s="29"/>
      <c r="AE1397" s="27"/>
      <c r="AF1397" s="28" t="s">
        <v>54</v>
      </c>
      <c r="AG1397" s="27" t="s">
        <v>453</v>
      </c>
    </row>
    <row r="1398" spans="1:33" s="32" customFormat="1" ht="38.25" x14ac:dyDescent="0.25">
      <c r="A1398" s="25" t="s">
        <v>4265</v>
      </c>
      <c r="B1398" s="26">
        <v>76122001</v>
      </c>
      <c r="C1398" s="27" t="s">
        <v>4292</v>
      </c>
      <c r="D1398" s="27" t="s">
        <v>4383</v>
      </c>
      <c r="E1398" s="26" t="s">
        <v>4397</v>
      </c>
      <c r="F1398" s="35" t="s">
        <v>4520</v>
      </c>
      <c r="G1398" s="38" t="s">
        <v>4525</v>
      </c>
      <c r="H1398" s="36">
        <v>300000000</v>
      </c>
      <c r="I1398" s="36">
        <v>300000000</v>
      </c>
      <c r="J1398" s="28" t="s">
        <v>4423</v>
      </c>
      <c r="K1398" s="28" t="s">
        <v>48</v>
      </c>
      <c r="L1398" s="27" t="s">
        <v>4267</v>
      </c>
      <c r="M1398" s="27" t="s">
        <v>4268</v>
      </c>
      <c r="N1398" s="27">
        <v>3839109</v>
      </c>
      <c r="O1398" s="27" t="s">
        <v>4269</v>
      </c>
      <c r="P1398" s="28"/>
      <c r="Q1398" s="28"/>
      <c r="R1398" s="28"/>
      <c r="S1398" s="28"/>
      <c r="T1398" s="28"/>
      <c r="U1398" s="29"/>
      <c r="V1398" s="29"/>
      <c r="W1398" s="28"/>
      <c r="X1398" s="30"/>
      <c r="Y1398" s="28"/>
      <c r="Z1398" s="28"/>
      <c r="AA1398" s="31" t="str">
        <f t="shared" si="26"/>
        <v/>
      </c>
      <c r="AB1398" s="29"/>
      <c r="AC1398" s="29"/>
      <c r="AD1398" s="29"/>
      <c r="AE1398" s="27"/>
      <c r="AF1398" s="28" t="s">
        <v>54</v>
      </c>
      <c r="AG1398" s="27" t="s">
        <v>453</v>
      </c>
    </row>
    <row r="1399" spans="1:33" s="32" customFormat="1" ht="51" x14ac:dyDescent="0.25">
      <c r="A1399" s="25" t="s">
        <v>4265</v>
      </c>
      <c r="B1399" s="26">
        <v>83101500</v>
      </c>
      <c r="C1399" s="27" t="s">
        <v>4293</v>
      </c>
      <c r="D1399" s="27" t="s">
        <v>4383</v>
      </c>
      <c r="E1399" s="26" t="s">
        <v>4397</v>
      </c>
      <c r="F1399" s="35" t="s">
        <v>4520</v>
      </c>
      <c r="G1399" s="38" t="s">
        <v>4525</v>
      </c>
      <c r="H1399" s="36">
        <v>528415000</v>
      </c>
      <c r="I1399" s="36">
        <v>528415000</v>
      </c>
      <c r="J1399" s="28" t="s">
        <v>4423</v>
      </c>
      <c r="K1399" s="28" t="s">
        <v>48</v>
      </c>
      <c r="L1399" s="27" t="s">
        <v>4267</v>
      </c>
      <c r="M1399" s="27" t="s">
        <v>4268</v>
      </c>
      <c r="N1399" s="27">
        <v>3839109</v>
      </c>
      <c r="O1399" s="27" t="s">
        <v>4269</v>
      </c>
      <c r="P1399" s="28"/>
      <c r="Q1399" s="28"/>
      <c r="R1399" s="28"/>
      <c r="S1399" s="28"/>
      <c r="T1399" s="28"/>
      <c r="U1399" s="29"/>
      <c r="V1399" s="29"/>
      <c r="W1399" s="28"/>
      <c r="X1399" s="30"/>
      <c r="Y1399" s="28"/>
      <c r="Z1399" s="28"/>
      <c r="AA1399" s="31" t="str">
        <f t="shared" si="26"/>
        <v/>
      </c>
      <c r="AB1399" s="29"/>
      <c r="AC1399" s="29"/>
      <c r="AD1399" s="29"/>
      <c r="AE1399" s="27"/>
      <c r="AF1399" s="28" t="s">
        <v>54</v>
      </c>
      <c r="AG1399" s="27" t="s">
        <v>453</v>
      </c>
    </row>
    <row r="1400" spans="1:33" s="32" customFormat="1" ht="38.25" x14ac:dyDescent="0.25">
      <c r="A1400" s="25" t="s">
        <v>4265</v>
      </c>
      <c r="B1400" s="26">
        <v>47101531</v>
      </c>
      <c r="C1400" s="27" t="s">
        <v>4294</v>
      </c>
      <c r="D1400" s="27" t="s">
        <v>4383</v>
      </c>
      <c r="E1400" s="26" t="s">
        <v>4399</v>
      </c>
      <c r="F1400" s="35" t="s">
        <v>4520</v>
      </c>
      <c r="G1400" s="38" t="s">
        <v>4525</v>
      </c>
      <c r="H1400" s="36">
        <v>800000000</v>
      </c>
      <c r="I1400" s="36">
        <v>800000000</v>
      </c>
      <c r="J1400" s="28" t="s">
        <v>4423</v>
      </c>
      <c r="K1400" s="28" t="s">
        <v>48</v>
      </c>
      <c r="L1400" s="27" t="s">
        <v>4267</v>
      </c>
      <c r="M1400" s="27" t="s">
        <v>4268</v>
      </c>
      <c r="N1400" s="27">
        <v>3839109</v>
      </c>
      <c r="O1400" s="27" t="s">
        <v>4269</v>
      </c>
      <c r="P1400" s="28"/>
      <c r="Q1400" s="28"/>
      <c r="R1400" s="28"/>
      <c r="S1400" s="28"/>
      <c r="T1400" s="28"/>
      <c r="U1400" s="29"/>
      <c r="V1400" s="29"/>
      <c r="W1400" s="28"/>
      <c r="X1400" s="30"/>
      <c r="Y1400" s="28"/>
      <c r="Z1400" s="28"/>
      <c r="AA1400" s="31" t="str">
        <f t="shared" si="26"/>
        <v/>
      </c>
      <c r="AB1400" s="29"/>
      <c r="AC1400" s="29"/>
      <c r="AD1400" s="29"/>
      <c r="AE1400" s="27"/>
      <c r="AF1400" s="28" t="s">
        <v>54</v>
      </c>
      <c r="AG1400" s="27" t="s">
        <v>453</v>
      </c>
    </row>
    <row r="1401" spans="1:33" s="32" customFormat="1" ht="38.25" x14ac:dyDescent="0.25">
      <c r="A1401" s="25" t="s">
        <v>4265</v>
      </c>
      <c r="B1401" s="26">
        <v>80101506</v>
      </c>
      <c r="C1401" s="27" t="s">
        <v>4295</v>
      </c>
      <c r="D1401" s="27" t="s">
        <v>4383</v>
      </c>
      <c r="E1401" s="26" t="s">
        <v>4399</v>
      </c>
      <c r="F1401" s="28" t="s">
        <v>4504</v>
      </c>
      <c r="G1401" s="39" t="s">
        <v>4529</v>
      </c>
      <c r="H1401" s="36">
        <v>5000000000</v>
      </c>
      <c r="I1401" s="36">
        <v>5000000000</v>
      </c>
      <c r="J1401" s="28" t="s">
        <v>4423</v>
      </c>
      <c r="K1401" s="28" t="s">
        <v>48</v>
      </c>
      <c r="L1401" s="27" t="s">
        <v>4267</v>
      </c>
      <c r="M1401" s="27" t="s">
        <v>4268</v>
      </c>
      <c r="N1401" s="27">
        <v>3839109</v>
      </c>
      <c r="O1401" s="27" t="s">
        <v>4269</v>
      </c>
      <c r="P1401" s="28"/>
      <c r="Q1401" s="28"/>
      <c r="R1401" s="28"/>
      <c r="S1401" s="28"/>
      <c r="T1401" s="28"/>
      <c r="U1401" s="29"/>
      <c r="V1401" s="29"/>
      <c r="W1401" s="28"/>
      <c r="X1401" s="30"/>
      <c r="Y1401" s="28"/>
      <c r="Z1401" s="28"/>
      <c r="AA1401" s="31" t="str">
        <f t="shared" si="26"/>
        <v/>
      </c>
      <c r="AB1401" s="29"/>
      <c r="AC1401" s="29"/>
      <c r="AD1401" s="29" t="s">
        <v>4296</v>
      </c>
      <c r="AE1401" s="27"/>
      <c r="AF1401" s="28" t="s">
        <v>54</v>
      </c>
      <c r="AG1401" s="27" t="s">
        <v>453</v>
      </c>
    </row>
    <row r="1402" spans="1:33" s="32" customFormat="1" ht="51" x14ac:dyDescent="0.25">
      <c r="A1402" s="25" t="s">
        <v>4265</v>
      </c>
      <c r="B1402" s="26">
        <v>76122001</v>
      </c>
      <c r="C1402" s="27" t="s">
        <v>4297</v>
      </c>
      <c r="D1402" s="27" t="s">
        <v>4383</v>
      </c>
      <c r="E1402" s="26" t="s">
        <v>4399</v>
      </c>
      <c r="F1402" s="28" t="s">
        <v>4504</v>
      </c>
      <c r="G1402" s="39" t="s">
        <v>4529</v>
      </c>
      <c r="H1402" s="36">
        <v>6000000000</v>
      </c>
      <c r="I1402" s="36">
        <v>6000000000</v>
      </c>
      <c r="J1402" s="28" t="s">
        <v>4423</v>
      </c>
      <c r="K1402" s="28" t="s">
        <v>48</v>
      </c>
      <c r="L1402" s="27" t="s">
        <v>4267</v>
      </c>
      <c r="M1402" s="27" t="s">
        <v>4268</v>
      </c>
      <c r="N1402" s="27">
        <v>3839109</v>
      </c>
      <c r="O1402" s="27" t="s">
        <v>4269</v>
      </c>
      <c r="P1402" s="28"/>
      <c r="Q1402" s="28"/>
      <c r="R1402" s="28"/>
      <c r="S1402" s="28"/>
      <c r="T1402" s="28"/>
      <c r="U1402" s="29"/>
      <c r="V1402" s="29"/>
      <c r="W1402" s="28"/>
      <c r="X1402" s="30"/>
      <c r="Y1402" s="28"/>
      <c r="Z1402" s="28"/>
      <c r="AA1402" s="31" t="str">
        <f t="shared" si="26"/>
        <v/>
      </c>
      <c r="AB1402" s="29"/>
      <c r="AC1402" s="29"/>
      <c r="AD1402" s="29" t="s">
        <v>4296</v>
      </c>
      <c r="AE1402" s="27"/>
      <c r="AF1402" s="28" t="s">
        <v>54</v>
      </c>
      <c r="AG1402" s="27" t="s">
        <v>453</v>
      </c>
    </row>
    <row r="1403" spans="1:33" s="32" customFormat="1" ht="38.25" x14ac:dyDescent="0.25">
      <c r="A1403" s="25" t="s">
        <v>4265</v>
      </c>
      <c r="B1403" s="26">
        <v>83101500</v>
      </c>
      <c r="C1403" s="27" t="s">
        <v>4298</v>
      </c>
      <c r="D1403" s="27" t="s">
        <v>4383</v>
      </c>
      <c r="E1403" s="26" t="s">
        <v>4399</v>
      </c>
      <c r="F1403" s="28" t="s">
        <v>4504</v>
      </c>
      <c r="G1403" s="39" t="s">
        <v>4529</v>
      </c>
      <c r="H1403" s="36">
        <v>1577967326</v>
      </c>
      <c r="I1403" s="36">
        <v>1577967326</v>
      </c>
      <c r="J1403" s="28" t="s">
        <v>4423</v>
      </c>
      <c r="K1403" s="28" t="s">
        <v>48</v>
      </c>
      <c r="L1403" s="27" t="s">
        <v>4267</v>
      </c>
      <c r="M1403" s="27" t="s">
        <v>4268</v>
      </c>
      <c r="N1403" s="27">
        <v>3839109</v>
      </c>
      <c r="O1403" s="27" t="s">
        <v>4269</v>
      </c>
      <c r="P1403" s="28"/>
      <c r="Q1403" s="28"/>
      <c r="R1403" s="28"/>
      <c r="S1403" s="28"/>
      <c r="T1403" s="28"/>
      <c r="U1403" s="29"/>
      <c r="V1403" s="29"/>
      <c r="W1403" s="28"/>
      <c r="X1403" s="30"/>
      <c r="Y1403" s="28"/>
      <c r="Z1403" s="28"/>
      <c r="AA1403" s="31" t="str">
        <f t="shared" si="26"/>
        <v/>
      </c>
      <c r="AB1403" s="29"/>
      <c r="AC1403" s="29"/>
      <c r="AD1403" s="29" t="s">
        <v>4296</v>
      </c>
      <c r="AE1403" s="27"/>
      <c r="AF1403" s="28" t="s">
        <v>54</v>
      </c>
      <c r="AG1403" s="27" t="s">
        <v>453</v>
      </c>
    </row>
    <row r="1404" spans="1:33" s="32" customFormat="1" ht="38.25" x14ac:dyDescent="0.25">
      <c r="A1404" s="25" t="s">
        <v>4265</v>
      </c>
      <c r="B1404" s="26">
        <v>83101500</v>
      </c>
      <c r="C1404" s="27" t="s">
        <v>4299</v>
      </c>
      <c r="D1404" s="27" t="s">
        <v>4383</v>
      </c>
      <c r="E1404" s="26" t="s">
        <v>4399</v>
      </c>
      <c r="F1404" s="28" t="s">
        <v>4504</v>
      </c>
      <c r="G1404" s="39" t="s">
        <v>4529</v>
      </c>
      <c r="H1404" s="36">
        <v>1531246880</v>
      </c>
      <c r="I1404" s="36">
        <v>1531246880</v>
      </c>
      <c r="J1404" s="28" t="s">
        <v>4423</v>
      </c>
      <c r="K1404" s="28" t="s">
        <v>48</v>
      </c>
      <c r="L1404" s="27" t="s">
        <v>4267</v>
      </c>
      <c r="M1404" s="27" t="s">
        <v>4268</v>
      </c>
      <c r="N1404" s="27">
        <v>3839109</v>
      </c>
      <c r="O1404" s="27" t="s">
        <v>4269</v>
      </c>
      <c r="P1404" s="28"/>
      <c r="Q1404" s="28"/>
      <c r="R1404" s="28"/>
      <c r="S1404" s="28"/>
      <c r="T1404" s="28"/>
      <c r="U1404" s="29"/>
      <c r="V1404" s="29"/>
      <c r="W1404" s="28"/>
      <c r="X1404" s="30"/>
      <c r="Y1404" s="28"/>
      <c r="Z1404" s="28"/>
      <c r="AA1404" s="31" t="str">
        <f t="shared" si="26"/>
        <v/>
      </c>
      <c r="AB1404" s="29"/>
      <c r="AC1404" s="29"/>
      <c r="AD1404" s="29" t="s">
        <v>4296</v>
      </c>
      <c r="AE1404" s="27"/>
      <c r="AF1404" s="28" t="s">
        <v>54</v>
      </c>
      <c r="AG1404" s="27" t="s">
        <v>453</v>
      </c>
    </row>
    <row r="1405" spans="1:33" s="32" customFormat="1" ht="38.25" x14ac:dyDescent="0.25">
      <c r="A1405" s="25" t="s">
        <v>4265</v>
      </c>
      <c r="B1405" s="26">
        <v>83101500</v>
      </c>
      <c r="C1405" s="27" t="s">
        <v>4300</v>
      </c>
      <c r="D1405" s="27" t="s">
        <v>4383</v>
      </c>
      <c r="E1405" s="26" t="s">
        <v>4399</v>
      </c>
      <c r="F1405" s="28" t="s">
        <v>4504</v>
      </c>
      <c r="G1405" s="39" t="s">
        <v>4529</v>
      </c>
      <c r="H1405" s="36">
        <v>1877480013</v>
      </c>
      <c r="I1405" s="36">
        <v>1877480013</v>
      </c>
      <c r="J1405" s="28" t="s">
        <v>4423</v>
      </c>
      <c r="K1405" s="28" t="s">
        <v>48</v>
      </c>
      <c r="L1405" s="27" t="s">
        <v>4267</v>
      </c>
      <c r="M1405" s="27" t="s">
        <v>4268</v>
      </c>
      <c r="N1405" s="27">
        <v>3839109</v>
      </c>
      <c r="O1405" s="27" t="s">
        <v>4269</v>
      </c>
      <c r="P1405" s="28"/>
      <c r="Q1405" s="28"/>
      <c r="R1405" s="28"/>
      <c r="S1405" s="28"/>
      <c r="T1405" s="28"/>
      <c r="U1405" s="29"/>
      <c r="V1405" s="29"/>
      <c r="W1405" s="28"/>
      <c r="X1405" s="30"/>
      <c r="Y1405" s="28"/>
      <c r="Z1405" s="28"/>
      <c r="AA1405" s="31" t="str">
        <f t="shared" si="26"/>
        <v/>
      </c>
      <c r="AB1405" s="29"/>
      <c r="AC1405" s="29"/>
      <c r="AD1405" s="29" t="s">
        <v>4296</v>
      </c>
      <c r="AE1405" s="27"/>
      <c r="AF1405" s="28" t="s">
        <v>54</v>
      </c>
      <c r="AG1405" s="27" t="s">
        <v>453</v>
      </c>
    </row>
    <row r="1406" spans="1:33" s="32" customFormat="1" ht="38.25" x14ac:dyDescent="0.25">
      <c r="A1406" s="25" t="s">
        <v>4265</v>
      </c>
      <c r="B1406" s="26">
        <v>83101500</v>
      </c>
      <c r="C1406" s="27" t="s">
        <v>4301</v>
      </c>
      <c r="D1406" s="27" t="s">
        <v>4383</v>
      </c>
      <c r="E1406" s="26" t="s">
        <v>4399</v>
      </c>
      <c r="F1406" s="28" t="s">
        <v>4504</v>
      </c>
      <c r="G1406" s="39" t="s">
        <v>4529</v>
      </c>
      <c r="H1406" s="36">
        <v>1657631630</v>
      </c>
      <c r="I1406" s="36">
        <v>1657631630</v>
      </c>
      <c r="J1406" s="28" t="s">
        <v>4423</v>
      </c>
      <c r="K1406" s="28" t="s">
        <v>48</v>
      </c>
      <c r="L1406" s="27" t="s">
        <v>4267</v>
      </c>
      <c r="M1406" s="27" t="s">
        <v>4268</v>
      </c>
      <c r="N1406" s="27">
        <v>3839109</v>
      </c>
      <c r="O1406" s="27" t="s">
        <v>4269</v>
      </c>
      <c r="P1406" s="28"/>
      <c r="Q1406" s="28"/>
      <c r="R1406" s="28"/>
      <c r="S1406" s="28"/>
      <c r="T1406" s="28"/>
      <c r="U1406" s="29"/>
      <c r="V1406" s="29"/>
      <c r="W1406" s="28"/>
      <c r="X1406" s="30"/>
      <c r="Y1406" s="28"/>
      <c r="Z1406" s="28"/>
      <c r="AA1406" s="31" t="str">
        <f t="shared" si="26"/>
        <v/>
      </c>
      <c r="AB1406" s="29"/>
      <c r="AC1406" s="29"/>
      <c r="AD1406" s="29" t="s">
        <v>4296</v>
      </c>
      <c r="AE1406" s="27"/>
      <c r="AF1406" s="28" t="s">
        <v>54</v>
      </c>
      <c r="AG1406" s="27" t="s">
        <v>453</v>
      </c>
    </row>
    <row r="1407" spans="1:33" s="32" customFormat="1" ht="38.25" x14ac:dyDescent="0.25">
      <c r="A1407" s="25" t="s">
        <v>4265</v>
      </c>
      <c r="B1407" s="26">
        <v>83101500</v>
      </c>
      <c r="C1407" s="27" t="s">
        <v>4302</v>
      </c>
      <c r="D1407" s="27" t="s">
        <v>4383</v>
      </c>
      <c r="E1407" s="26" t="s">
        <v>4399</v>
      </c>
      <c r="F1407" s="28" t="s">
        <v>4504</v>
      </c>
      <c r="G1407" s="39" t="s">
        <v>4529</v>
      </c>
      <c r="H1407" s="36">
        <v>938907298</v>
      </c>
      <c r="I1407" s="36">
        <v>938907298</v>
      </c>
      <c r="J1407" s="28" t="s">
        <v>4423</v>
      </c>
      <c r="K1407" s="28" t="s">
        <v>48</v>
      </c>
      <c r="L1407" s="27" t="s">
        <v>4267</v>
      </c>
      <c r="M1407" s="27" t="s">
        <v>4268</v>
      </c>
      <c r="N1407" s="27">
        <v>3839109</v>
      </c>
      <c r="O1407" s="27" t="s">
        <v>4269</v>
      </c>
      <c r="P1407" s="28"/>
      <c r="Q1407" s="28"/>
      <c r="R1407" s="28"/>
      <c r="S1407" s="28"/>
      <c r="T1407" s="28"/>
      <c r="U1407" s="29"/>
      <c r="V1407" s="29"/>
      <c r="W1407" s="28"/>
      <c r="X1407" s="30"/>
      <c r="Y1407" s="28"/>
      <c r="Z1407" s="28"/>
      <c r="AA1407" s="31" t="str">
        <f t="shared" si="26"/>
        <v/>
      </c>
      <c r="AB1407" s="29"/>
      <c r="AC1407" s="29"/>
      <c r="AD1407" s="29" t="s">
        <v>4296</v>
      </c>
      <c r="AE1407" s="27"/>
      <c r="AF1407" s="28" t="s">
        <v>54</v>
      </c>
      <c r="AG1407" s="27" t="s">
        <v>453</v>
      </c>
    </row>
    <row r="1408" spans="1:33" s="32" customFormat="1" ht="38.25" x14ac:dyDescent="0.25">
      <c r="A1408" s="25" t="s">
        <v>4265</v>
      </c>
      <c r="B1408" s="26">
        <v>83101500</v>
      </c>
      <c r="C1408" s="27" t="s">
        <v>4303</v>
      </c>
      <c r="D1408" s="27" t="s">
        <v>4383</v>
      </c>
      <c r="E1408" s="26" t="s">
        <v>4399</v>
      </c>
      <c r="F1408" s="28" t="s">
        <v>4504</v>
      </c>
      <c r="G1408" s="39" t="s">
        <v>4529</v>
      </c>
      <c r="H1408" s="36">
        <v>3286221363</v>
      </c>
      <c r="I1408" s="36">
        <v>3286221363</v>
      </c>
      <c r="J1408" s="28" t="s">
        <v>4423</v>
      </c>
      <c r="K1408" s="28" t="s">
        <v>48</v>
      </c>
      <c r="L1408" s="27" t="s">
        <v>4267</v>
      </c>
      <c r="M1408" s="27" t="s">
        <v>4268</v>
      </c>
      <c r="N1408" s="27">
        <v>3839109</v>
      </c>
      <c r="O1408" s="27" t="s">
        <v>4269</v>
      </c>
      <c r="P1408" s="28"/>
      <c r="Q1408" s="28"/>
      <c r="R1408" s="28"/>
      <c r="S1408" s="28"/>
      <c r="T1408" s="28"/>
      <c r="U1408" s="29"/>
      <c r="V1408" s="29"/>
      <c r="W1408" s="28"/>
      <c r="X1408" s="30"/>
      <c r="Y1408" s="28"/>
      <c r="Z1408" s="28"/>
      <c r="AA1408" s="31" t="str">
        <f t="shared" si="26"/>
        <v/>
      </c>
      <c r="AB1408" s="29"/>
      <c r="AC1408" s="29"/>
      <c r="AD1408" s="29" t="s">
        <v>4296</v>
      </c>
      <c r="AE1408" s="27"/>
      <c r="AF1408" s="28" t="s">
        <v>54</v>
      </c>
      <c r="AG1408" s="27" t="s">
        <v>453</v>
      </c>
    </row>
    <row r="1409" spans="1:33" s="32" customFormat="1" ht="38.25" x14ac:dyDescent="0.25">
      <c r="A1409" s="25" t="s">
        <v>4265</v>
      </c>
      <c r="B1409" s="26">
        <v>83101500</v>
      </c>
      <c r="C1409" s="27" t="s">
        <v>4304</v>
      </c>
      <c r="D1409" s="27" t="s">
        <v>4383</v>
      </c>
      <c r="E1409" s="26" t="s">
        <v>4399</v>
      </c>
      <c r="F1409" s="28" t="s">
        <v>4504</v>
      </c>
      <c r="G1409" s="39" t="s">
        <v>4529</v>
      </c>
      <c r="H1409" s="36">
        <v>1064273831</v>
      </c>
      <c r="I1409" s="36">
        <v>1064273831</v>
      </c>
      <c r="J1409" s="28" t="s">
        <v>4423</v>
      </c>
      <c r="K1409" s="28" t="s">
        <v>48</v>
      </c>
      <c r="L1409" s="27" t="s">
        <v>4267</v>
      </c>
      <c r="M1409" s="27" t="s">
        <v>4268</v>
      </c>
      <c r="N1409" s="27">
        <v>3839109</v>
      </c>
      <c r="O1409" s="27" t="s">
        <v>4269</v>
      </c>
      <c r="P1409" s="28"/>
      <c r="Q1409" s="28"/>
      <c r="R1409" s="28"/>
      <c r="S1409" s="28"/>
      <c r="T1409" s="28"/>
      <c r="U1409" s="29"/>
      <c r="V1409" s="29"/>
      <c r="W1409" s="28"/>
      <c r="X1409" s="30"/>
      <c r="Y1409" s="28"/>
      <c r="Z1409" s="28"/>
      <c r="AA1409" s="31" t="str">
        <f t="shared" si="26"/>
        <v/>
      </c>
      <c r="AB1409" s="29"/>
      <c r="AC1409" s="29"/>
      <c r="AD1409" s="29" t="s">
        <v>4296</v>
      </c>
      <c r="AE1409" s="27"/>
      <c r="AF1409" s="28" t="s">
        <v>54</v>
      </c>
      <c r="AG1409" s="27" t="s">
        <v>453</v>
      </c>
    </row>
    <row r="1410" spans="1:33" s="32" customFormat="1" ht="38.25" x14ac:dyDescent="0.25">
      <c r="A1410" s="25" t="s">
        <v>4265</v>
      </c>
      <c r="B1410" s="26">
        <v>83101500</v>
      </c>
      <c r="C1410" s="27" t="s">
        <v>4305</v>
      </c>
      <c r="D1410" s="27" t="s">
        <v>4383</v>
      </c>
      <c r="E1410" s="26" t="s">
        <v>4399</v>
      </c>
      <c r="F1410" s="28" t="s">
        <v>4504</v>
      </c>
      <c r="G1410" s="39" t="s">
        <v>4529</v>
      </c>
      <c r="H1410" s="36">
        <v>2000000000</v>
      </c>
      <c r="I1410" s="36">
        <v>2000000000</v>
      </c>
      <c r="J1410" s="28" t="s">
        <v>4423</v>
      </c>
      <c r="K1410" s="28" t="s">
        <v>48</v>
      </c>
      <c r="L1410" s="27" t="s">
        <v>4267</v>
      </c>
      <c r="M1410" s="27" t="s">
        <v>4268</v>
      </c>
      <c r="N1410" s="27">
        <v>3839109</v>
      </c>
      <c r="O1410" s="27" t="s">
        <v>4269</v>
      </c>
      <c r="P1410" s="28"/>
      <c r="Q1410" s="28"/>
      <c r="R1410" s="28"/>
      <c r="S1410" s="28"/>
      <c r="T1410" s="28"/>
      <c r="U1410" s="29"/>
      <c r="V1410" s="29"/>
      <c r="W1410" s="28"/>
      <c r="X1410" s="30"/>
      <c r="Y1410" s="28"/>
      <c r="Z1410" s="28"/>
      <c r="AA1410" s="31" t="str">
        <f t="shared" si="26"/>
        <v/>
      </c>
      <c r="AB1410" s="29"/>
      <c r="AC1410" s="29"/>
      <c r="AD1410" s="29" t="s">
        <v>4296</v>
      </c>
      <c r="AE1410" s="27"/>
      <c r="AF1410" s="28" t="s">
        <v>54</v>
      </c>
      <c r="AG1410" s="27" t="s">
        <v>453</v>
      </c>
    </row>
    <row r="1411" spans="1:33" s="32" customFormat="1" ht="38.25" x14ac:dyDescent="0.25">
      <c r="A1411" s="25" t="s">
        <v>4265</v>
      </c>
      <c r="B1411" s="26">
        <v>83101500</v>
      </c>
      <c r="C1411" s="27" t="s">
        <v>4306</v>
      </c>
      <c r="D1411" s="27" t="s">
        <v>4383</v>
      </c>
      <c r="E1411" s="26" t="s">
        <v>4399</v>
      </c>
      <c r="F1411" s="28" t="s">
        <v>4504</v>
      </c>
      <c r="G1411" s="39" t="s">
        <v>4529</v>
      </c>
      <c r="H1411" s="36">
        <v>3753231160</v>
      </c>
      <c r="I1411" s="36">
        <v>3753231160</v>
      </c>
      <c r="J1411" s="28" t="s">
        <v>4423</v>
      </c>
      <c r="K1411" s="28" t="s">
        <v>48</v>
      </c>
      <c r="L1411" s="27" t="s">
        <v>4267</v>
      </c>
      <c r="M1411" s="27" t="s">
        <v>4268</v>
      </c>
      <c r="N1411" s="27">
        <v>3839109</v>
      </c>
      <c r="O1411" s="27" t="s">
        <v>4269</v>
      </c>
      <c r="P1411" s="28"/>
      <c r="Q1411" s="28"/>
      <c r="R1411" s="28"/>
      <c r="S1411" s="28"/>
      <c r="T1411" s="28"/>
      <c r="U1411" s="29"/>
      <c r="V1411" s="29"/>
      <c r="W1411" s="28"/>
      <c r="X1411" s="30"/>
      <c r="Y1411" s="28"/>
      <c r="Z1411" s="28"/>
      <c r="AA1411" s="31" t="str">
        <f t="shared" si="26"/>
        <v/>
      </c>
      <c r="AB1411" s="29"/>
      <c r="AC1411" s="29"/>
      <c r="AD1411" s="29" t="s">
        <v>4296</v>
      </c>
      <c r="AE1411" s="27"/>
      <c r="AF1411" s="28" t="s">
        <v>54</v>
      </c>
      <c r="AG1411" s="27" t="s">
        <v>453</v>
      </c>
    </row>
    <row r="1412" spans="1:33" s="32" customFormat="1" ht="51" x14ac:dyDescent="0.25">
      <c r="A1412" s="25" t="s">
        <v>4265</v>
      </c>
      <c r="B1412" s="26">
        <v>83101500</v>
      </c>
      <c r="C1412" s="27" t="s">
        <v>4307</v>
      </c>
      <c r="D1412" s="27" t="s">
        <v>4383</v>
      </c>
      <c r="E1412" s="26" t="s">
        <v>4397</v>
      </c>
      <c r="F1412" s="28" t="s">
        <v>4504</v>
      </c>
      <c r="G1412" s="39" t="s">
        <v>4529</v>
      </c>
      <c r="H1412" s="36">
        <v>6000000000</v>
      </c>
      <c r="I1412" s="36">
        <v>6000000000</v>
      </c>
      <c r="J1412" s="28" t="s">
        <v>4423</v>
      </c>
      <c r="K1412" s="28" t="s">
        <v>48</v>
      </c>
      <c r="L1412" s="27" t="s">
        <v>4267</v>
      </c>
      <c r="M1412" s="27" t="s">
        <v>4268</v>
      </c>
      <c r="N1412" s="27">
        <v>3839109</v>
      </c>
      <c r="O1412" s="27" t="s">
        <v>4269</v>
      </c>
      <c r="P1412" s="28"/>
      <c r="Q1412" s="28"/>
      <c r="R1412" s="28"/>
      <c r="S1412" s="28"/>
      <c r="T1412" s="28"/>
      <c r="U1412" s="29"/>
      <c r="V1412" s="29"/>
      <c r="W1412" s="28"/>
      <c r="X1412" s="30"/>
      <c r="Y1412" s="28"/>
      <c r="Z1412" s="28"/>
      <c r="AA1412" s="31" t="str">
        <f t="shared" si="26"/>
        <v/>
      </c>
      <c r="AB1412" s="29"/>
      <c r="AC1412" s="29"/>
      <c r="AD1412" s="29" t="s">
        <v>4296</v>
      </c>
      <c r="AE1412" s="27"/>
      <c r="AF1412" s="28" t="s">
        <v>54</v>
      </c>
      <c r="AG1412" s="27" t="s">
        <v>453</v>
      </c>
    </row>
    <row r="1413" spans="1:33" s="32" customFormat="1" ht="102" x14ac:dyDescent="0.25">
      <c r="A1413" s="25" t="s">
        <v>4265</v>
      </c>
      <c r="B1413" s="26">
        <v>81101516</v>
      </c>
      <c r="C1413" s="27" t="s">
        <v>4308</v>
      </c>
      <c r="D1413" s="27" t="s">
        <v>4383</v>
      </c>
      <c r="E1413" s="26" t="s">
        <v>4403</v>
      </c>
      <c r="F1413" s="26" t="s">
        <v>4523</v>
      </c>
      <c r="G1413" s="39" t="s">
        <v>4529</v>
      </c>
      <c r="H1413" s="36">
        <v>843836673</v>
      </c>
      <c r="I1413" s="36">
        <v>843836673</v>
      </c>
      <c r="J1413" s="28" t="s">
        <v>4423</v>
      </c>
      <c r="K1413" s="28" t="s">
        <v>48</v>
      </c>
      <c r="L1413" s="27" t="s">
        <v>4267</v>
      </c>
      <c r="M1413" s="27" t="s">
        <v>4268</v>
      </c>
      <c r="N1413" s="27">
        <v>3839109</v>
      </c>
      <c r="O1413" s="27" t="s">
        <v>4269</v>
      </c>
      <c r="P1413" s="28"/>
      <c r="Q1413" s="28"/>
      <c r="R1413" s="28"/>
      <c r="S1413" s="28"/>
      <c r="T1413" s="28"/>
      <c r="U1413" s="29"/>
      <c r="V1413" s="29" t="s">
        <v>4309</v>
      </c>
      <c r="W1413" s="28" t="s">
        <v>4310</v>
      </c>
      <c r="X1413" s="30">
        <v>43115</v>
      </c>
      <c r="Y1413" s="28"/>
      <c r="Z1413" s="28"/>
      <c r="AA1413" s="31">
        <f t="shared" si="26"/>
        <v>0.33</v>
      </c>
      <c r="AB1413" s="29"/>
      <c r="AC1413" s="29" t="s">
        <v>378</v>
      </c>
      <c r="AD1413" s="29" t="s">
        <v>4296</v>
      </c>
      <c r="AE1413" s="27"/>
      <c r="AF1413" s="28" t="s">
        <v>54</v>
      </c>
      <c r="AG1413" s="27" t="s">
        <v>453</v>
      </c>
    </row>
    <row r="1414" spans="1:33" s="32" customFormat="1" ht="38.25" x14ac:dyDescent="0.25">
      <c r="A1414" s="25" t="s">
        <v>4265</v>
      </c>
      <c r="B1414" s="26">
        <v>83101500</v>
      </c>
      <c r="C1414" s="27" t="s">
        <v>4311</v>
      </c>
      <c r="D1414" s="27" t="s">
        <v>4383</v>
      </c>
      <c r="E1414" s="26">
        <v>8</v>
      </c>
      <c r="F1414" s="28" t="s">
        <v>4504</v>
      </c>
      <c r="G1414" s="39" t="s">
        <v>4529</v>
      </c>
      <c r="H1414" s="36">
        <v>5066290967</v>
      </c>
      <c r="I1414" s="36">
        <v>5066290967</v>
      </c>
      <c r="J1414" s="28" t="s">
        <v>4423</v>
      </c>
      <c r="K1414" s="28" t="s">
        <v>48</v>
      </c>
      <c r="L1414" s="27" t="s">
        <v>4267</v>
      </c>
      <c r="M1414" s="27" t="s">
        <v>4268</v>
      </c>
      <c r="N1414" s="27">
        <v>3839109</v>
      </c>
      <c r="O1414" s="27" t="s">
        <v>4269</v>
      </c>
      <c r="P1414" s="28"/>
      <c r="Q1414" s="28"/>
      <c r="R1414" s="28"/>
      <c r="S1414" s="28"/>
      <c r="T1414" s="28"/>
      <c r="U1414" s="29"/>
      <c r="V1414" s="29" t="s">
        <v>4312</v>
      </c>
      <c r="W1414" s="28" t="s">
        <v>4310</v>
      </c>
      <c r="X1414" s="30"/>
      <c r="Y1414" s="28"/>
      <c r="Z1414" s="28"/>
      <c r="AA1414" s="31">
        <f t="shared" si="26"/>
        <v>0</v>
      </c>
      <c r="AB1414" s="29"/>
      <c r="AC1414" s="29" t="s">
        <v>1682</v>
      </c>
      <c r="AD1414" s="29" t="s">
        <v>4296</v>
      </c>
      <c r="AE1414" s="27"/>
      <c r="AF1414" s="28" t="s">
        <v>54</v>
      </c>
      <c r="AG1414" s="27" t="s">
        <v>453</v>
      </c>
    </row>
    <row r="1415" spans="1:33" s="32" customFormat="1" ht="76.5" x14ac:dyDescent="0.25">
      <c r="A1415" s="25" t="s">
        <v>4428</v>
      </c>
      <c r="B1415" s="26">
        <v>77101901</v>
      </c>
      <c r="C1415" s="27" t="s">
        <v>4429</v>
      </c>
      <c r="D1415" t="s">
        <v>4390</v>
      </c>
      <c r="E1415" s="26" t="s">
        <v>4430</v>
      </c>
      <c r="F1415" s="35" t="s">
        <v>4520</v>
      </c>
      <c r="G1415" s="38" t="s">
        <v>4525</v>
      </c>
      <c r="H1415" s="36">
        <v>200000000</v>
      </c>
      <c r="I1415" s="36">
        <v>200000000</v>
      </c>
      <c r="J1415" s="28" t="s">
        <v>4431</v>
      </c>
      <c r="K1415" s="28" t="s">
        <v>48</v>
      </c>
      <c r="L1415" s="27" t="s">
        <v>4432</v>
      </c>
      <c r="M1415" s="27" t="s">
        <v>3959</v>
      </c>
      <c r="N1415" s="27">
        <v>5268</v>
      </c>
      <c r="O1415" s="27" t="s">
        <v>4433</v>
      </c>
      <c r="P1415" s="28" t="s">
        <v>4434</v>
      </c>
      <c r="Q1415" s="28" t="s">
        <v>4435</v>
      </c>
      <c r="R1415" s="28" t="s">
        <v>4434</v>
      </c>
      <c r="S1415" s="28" t="s">
        <v>4436</v>
      </c>
      <c r="T1415" s="28" t="s">
        <v>4435</v>
      </c>
      <c r="U1415" s="29" t="s">
        <v>4437</v>
      </c>
      <c r="V1415" s="29"/>
      <c r="W1415" s="28"/>
      <c r="X1415" s="30"/>
      <c r="Y1415" s="28"/>
      <c r="Z1415" s="28"/>
      <c r="AA1415" s="31" t="str">
        <f t="shared" si="26"/>
        <v/>
      </c>
      <c r="AB1415" s="29"/>
      <c r="AC1415" s="29"/>
      <c r="AD1415" s="29"/>
      <c r="AE1415" s="27" t="s">
        <v>4432</v>
      </c>
      <c r="AF1415" s="28" t="s">
        <v>1505</v>
      </c>
      <c r="AG1415" s="27" t="s">
        <v>453</v>
      </c>
    </row>
    <row r="1416" spans="1:33" s="32" customFormat="1" ht="89.25" x14ac:dyDescent="0.25">
      <c r="A1416" s="25" t="s">
        <v>4428</v>
      </c>
      <c r="B1416" s="26">
        <v>81141601</v>
      </c>
      <c r="C1416" s="27" t="s">
        <v>4438</v>
      </c>
      <c r="D1416" t="s">
        <v>4383</v>
      </c>
      <c r="E1416" s="26" t="s">
        <v>4397</v>
      </c>
      <c r="F1416" s="35" t="s">
        <v>4520</v>
      </c>
      <c r="G1416" s="38" t="s">
        <v>4525</v>
      </c>
      <c r="H1416" s="36">
        <v>4500000000</v>
      </c>
      <c r="I1416" s="36">
        <v>4500000000</v>
      </c>
      <c r="J1416" s="28" t="s">
        <v>4431</v>
      </c>
      <c r="K1416" s="28" t="s">
        <v>48</v>
      </c>
      <c r="L1416" s="27" t="s">
        <v>4439</v>
      </c>
      <c r="M1416" s="27" t="s">
        <v>4428</v>
      </c>
      <c r="N1416" s="27" t="s">
        <v>4440</v>
      </c>
      <c r="O1416" s="27" t="s">
        <v>4441</v>
      </c>
      <c r="P1416" s="28" t="s">
        <v>4442</v>
      </c>
      <c r="Q1416" s="28" t="s">
        <v>4443</v>
      </c>
      <c r="R1416" s="28" t="s">
        <v>4444</v>
      </c>
      <c r="S1416" s="28" t="s">
        <v>4445</v>
      </c>
      <c r="T1416" s="28" t="s">
        <v>4443</v>
      </c>
      <c r="U1416" s="29" t="s">
        <v>48</v>
      </c>
      <c r="V1416" s="29"/>
      <c r="W1416" s="28"/>
      <c r="X1416" s="30"/>
      <c r="Y1416" s="28"/>
      <c r="Z1416" s="28"/>
      <c r="AA1416" s="31" t="str">
        <f t="shared" si="26"/>
        <v/>
      </c>
      <c r="AB1416" s="29"/>
      <c r="AC1416" s="29"/>
      <c r="AD1416" s="29"/>
      <c r="AE1416" s="27" t="s">
        <v>4461</v>
      </c>
      <c r="AF1416" s="28" t="s">
        <v>1505</v>
      </c>
      <c r="AG1416" s="27" t="s">
        <v>453</v>
      </c>
    </row>
    <row r="1417" spans="1:33" s="32" customFormat="1" ht="89.25" x14ac:dyDescent="0.25">
      <c r="A1417" s="25" t="s">
        <v>4428</v>
      </c>
      <c r="B1417" s="26">
        <v>81141601</v>
      </c>
      <c r="C1417" s="27" t="s">
        <v>4446</v>
      </c>
      <c r="D1417" t="s">
        <v>4383</v>
      </c>
      <c r="E1417" s="26" t="s">
        <v>4397</v>
      </c>
      <c r="F1417" s="26" t="s">
        <v>4447</v>
      </c>
      <c r="G1417" s="38" t="s">
        <v>4525</v>
      </c>
      <c r="H1417" s="36">
        <v>300000000</v>
      </c>
      <c r="I1417" s="36">
        <v>300000000</v>
      </c>
      <c r="J1417" s="28" t="s">
        <v>4431</v>
      </c>
      <c r="K1417" s="28" t="s">
        <v>48</v>
      </c>
      <c r="L1417" s="27" t="s">
        <v>4448</v>
      </c>
      <c r="M1417" s="27" t="s">
        <v>3959</v>
      </c>
      <c r="N1417" s="27">
        <v>8635</v>
      </c>
      <c r="O1417" s="27" t="s">
        <v>4449</v>
      </c>
      <c r="P1417" s="28" t="s">
        <v>4442</v>
      </c>
      <c r="Q1417" s="28" t="s">
        <v>4443</v>
      </c>
      <c r="R1417" s="28" t="s">
        <v>4444</v>
      </c>
      <c r="S1417" s="28" t="s">
        <v>4445</v>
      </c>
      <c r="T1417" s="28" t="s">
        <v>4443</v>
      </c>
      <c r="U1417" s="29" t="s">
        <v>4450</v>
      </c>
      <c r="V1417" s="29"/>
      <c r="W1417" s="28"/>
      <c r="X1417" s="30"/>
      <c r="Y1417" s="28"/>
      <c r="Z1417" s="28"/>
      <c r="AA1417" s="31" t="str">
        <f t="shared" si="26"/>
        <v/>
      </c>
      <c r="AB1417" s="29"/>
      <c r="AC1417" s="29"/>
      <c r="AD1417" s="29"/>
      <c r="AE1417" s="27" t="s">
        <v>4448</v>
      </c>
      <c r="AF1417" s="28" t="s">
        <v>510</v>
      </c>
      <c r="AG1417" s="27" t="s">
        <v>453</v>
      </c>
    </row>
    <row r="1418" spans="1:33" s="32" customFormat="1" ht="89.25" x14ac:dyDescent="0.25">
      <c r="A1418" s="25" t="s">
        <v>4428</v>
      </c>
      <c r="B1418" s="26">
        <v>81141601</v>
      </c>
      <c r="C1418" s="27" t="s">
        <v>4451</v>
      </c>
      <c r="D1418" t="s">
        <v>4383</v>
      </c>
      <c r="E1418" s="26" t="s">
        <v>4397</v>
      </c>
      <c r="F1418" s="35" t="s">
        <v>4520</v>
      </c>
      <c r="G1418" s="38" t="s">
        <v>4525</v>
      </c>
      <c r="H1418" s="36">
        <v>200000000</v>
      </c>
      <c r="I1418" s="36">
        <v>100000000</v>
      </c>
      <c r="J1418" s="28" t="s">
        <v>59</v>
      </c>
      <c r="K1418" s="28" t="s">
        <v>4425</v>
      </c>
      <c r="L1418" s="27" t="s">
        <v>4452</v>
      </c>
      <c r="M1418" s="27" t="s">
        <v>3959</v>
      </c>
      <c r="N1418" s="27">
        <v>5115</v>
      </c>
      <c r="O1418" s="27" t="s">
        <v>4453</v>
      </c>
      <c r="P1418" s="28" t="s">
        <v>4442</v>
      </c>
      <c r="Q1418" s="28" t="s">
        <v>4443</v>
      </c>
      <c r="R1418" s="28" t="s">
        <v>4444</v>
      </c>
      <c r="S1418" s="28" t="s">
        <v>4445</v>
      </c>
      <c r="T1418" s="28" t="s">
        <v>4443</v>
      </c>
      <c r="U1418" s="29" t="s">
        <v>4454</v>
      </c>
      <c r="V1418" s="29"/>
      <c r="W1418" s="28"/>
      <c r="X1418" s="30"/>
      <c r="Y1418" s="28"/>
      <c r="Z1418" s="28"/>
      <c r="AA1418" s="31" t="str">
        <f t="shared" si="26"/>
        <v/>
      </c>
      <c r="AB1418" s="29"/>
      <c r="AC1418" s="29"/>
      <c r="AD1418" s="29"/>
      <c r="AE1418" s="27" t="s">
        <v>4452</v>
      </c>
      <c r="AF1418" s="28" t="s">
        <v>510</v>
      </c>
      <c r="AG1418" s="27" t="s">
        <v>453</v>
      </c>
    </row>
    <row r="1419" spans="1:33" s="32" customFormat="1" ht="89.25" x14ac:dyDescent="0.25">
      <c r="A1419" s="25" t="s">
        <v>4428</v>
      </c>
      <c r="B1419" s="26">
        <v>81102000</v>
      </c>
      <c r="C1419" s="27" t="s">
        <v>4455</v>
      </c>
      <c r="D1419" t="s">
        <v>4390</v>
      </c>
      <c r="E1419" s="26" t="s">
        <v>4402</v>
      </c>
      <c r="F1419" s="35" t="s">
        <v>4520</v>
      </c>
      <c r="G1419" s="38" t="s">
        <v>4525</v>
      </c>
      <c r="H1419" s="36">
        <v>300000000</v>
      </c>
      <c r="I1419" s="36">
        <v>300000000</v>
      </c>
      <c r="J1419" s="28" t="s">
        <v>4431</v>
      </c>
      <c r="K1419" s="28" t="s">
        <v>48</v>
      </c>
      <c r="L1419" s="27" t="s">
        <v>4432</v>
      </c>
      <c r="M1419" s="27" t="s">
        <v>3959</v>
      </c>
      <c r="N1419" s="27">
        <v>5499</v>
      </c>
      <c r="O1419" s="27" t="s">
        <v>4456</v>
      </c>
      <c r="P1419" s="28" t="s">
        <v>4442</v>
      </c>
      <c r="Q1419" s="28" t="s">
        <v>4443</v>
      </c>
      <c r="R1419" s="28" t="s">
        <v>4444</v>
      </c>
      <c r="S1419" s="28" t="s">
        <v>4445</v>
      </c>
      <c r="T1419" s="28" t="s">
        <v>4443</v>
      </c>
      <c r="U1419" s="29" t="s">
        <v>4457</v>
      </c>
      <c r="V1419" s="29"/>
      <c r="W1419" s="28"/>
      <c r="X1419" s="30"/>
      <c r="Y1419" s="28"/>
      <c r="Z1419" s="28"/>
      <c r="AA1419" s="31" t="str">
        <f t="shared" si="26"/>
        <v/>
      </c>
      <c r="AB1419" s="29"/>
      <c r="AC1419" s="29"/>
      <c r="AD1419" s="29"/>
      <c r="AE1419" s="27" t="s">
        <v>4517</v>
      </c>
      <c r="AF1419" s="28" t="s">
        <v>1505</v>
      </c>
      <c r="AG1419" s="27" t="s">
        <v>453</v>
      </c>
    </row>
    <row r="1420" spans="1:33" s="32" customFormat="1" ht="89.25" x14ac:dyDescent="0.25">
      <c r="A1420" s="25" t="s">
        <v>4428</v>
      </c>
      <c r="B1420" s="26" t="s">
        <v>4458</v>
      </c>
      <c r="C1420" s="27" t="s">
        <v>4459</v>
      </c>
      <c r="D1420" t="s">
        <v>4383</v>
      </c>
      <c r="E1420" s="26" t="s">
        <v>4460</v>
      </c>
      <c r="F1420" s="35" t="s">
        <v>4520</v>
      </c>
      <c r="G1420" s="38" t="s">
        <v>4525</v>
      </c>
      <c r="H1420" s="36">
        <v>100000000</v>
      </c>
      <c r="I1420" s="36">
        <v>100000000</v>
      </c>
      <c r="J1420" s="28" t="s">
        <v>4431</v>
      </c>
      <c r="K1420" s="28" t="s">
        <v>4425</v>
      </c>
      <c r="L1420" s="27" t="s">
        <v>4461</v>
      </c>
      <c r="M1420" s="27" t="s">
        <v>3959</v>
      </c>
      <c r="N1420" s="27">
        <v>8635</v>
      </c>
      <c r="O1420" s="27" t="s">
        <v>4449</v>
      </c>
      <c r="P1420" s="28" t="s">
        <v>4442</v>
      </c>
      <c r="Q1420" s="28" t="s">
        <v>4443</v>
      </c>
      <c r="R1420" s="28" t="s">
        <v>4444</v>
      </c>
      <c r="S1420" s="28" t="s">
        <v>48</v>
      </c>
      <c r="T1420" s="28" t="s">
        <v>48</v>
      </c>
      <c r="U1420" s="29" t="s">
        <v>48</v>
      </c>
      <c r="V1420" s="29"/>
      <c r="W1420" s="28"/>
      <c r="X1420" s="30"/>
      <c r="Y1420" s="28"/>
      <c r="Z1420" s="28"/>
      <c r="AA1420" s="31" t="str">
        <f t="shared" si="26"/>
        <v/>
      </c>
      <c r="AB1420" s="29"/>
      <c r="AC1420" s="29"/>
      <c r="AD1420" s="29"/>
      <c r="AE1420" s="27" t="s">
        <v>4518</v>
      </c>
      <c r="AF1420" s="28" t="s">
        <v>510</v>
      </c>
      <c r="AG1420" s="27" t="s">
        <v>453</v>
      </c>
    </row>
    <row r="1421" spans="1:33" s="32" customFormat="1" ht="89.25" x14ac:dyDescent="0.25">
      <c r="A1421" s="25" t="s">
        <v>4428</v>
      </c>
      <c r="B1421" s="26">
        <v>78111808</v>
      </c>
      <c r="C1421" s="27" t="s">
        <v>4462</v>
      </c>
      <c r="D1421" t="s">
        <v>4383</v>
      </c>
      <c r="E1421" s="26" t="s">
        <v>4460</v>
      </c>
      <c r="F1421" s="26" t="s">
        <v>4447</v>
      </c>
      <c r="G1421" s="38" t="s">
        <v>4525</v>
      </c>
      <c r="H1421" s="36">
        <v>70000000</v>
      </c>
      <c r="I1421" s="36">
        <v>70000000</v>
      </c>
      <c r="J1421" s="28" t="s">
        <v>4431</v>
      </c>
      <c r="K1421" s="28" t="s">
        <v>48</v>
      </c>
      <c r="L1421" s="27" t="s">
        <v>4463</v>
      </c>
      <c r="M1421" s="27" t="s">
        <v>104</v>
      </c>
      <c r="N1421" s="27" t="s">
        <v>4464</v>
      </c>
      <c r="O1421" s="27" t="s">
        <v>4449</v>
      </c>
      <c r="P1421" s="28" t="s">
        <v>4442</v>
      </c>
      <c r="Q1421" s="28" t="s">
        <v>4443</v>
      </c>
      <c r="R1421" s="28" t="s">
        <v>4444</v>
      </c>
      <c r="S1421" s="28" t="s">
        <v>4445</v>
      </c>
      <c r="T1421" s="28" t="s">
        <v>4443</v>
      </c>
      <c r="U1421" s="29" t="s">
        <v>4465</v>
      </c>
      <c r="V1421" s="29"/>
      <c r="W1421" s="28"/>
      <c r="X1421" s="30"/>
      <c r="Y1421" s="28"/>
      <c r="Z1421" s="28"/>
      <c r="AA1421" s="31" t="str">
        <f t="shared" si="26"/>
        <v/>
      </c>
      <c r="AB1421" s="29"/>
      <c r="AC1421" s="29"/>
      <c r="AD1421" s="29"/>
      <c r="AE1421" s="27" t="s">
        <v>4519</v>
      </c>
      <c r="AF1421" s="28" t="s">
        <v>510</v>
      </c>
      <c r="AG1421" s="27" t="s">
        <v>453</v>
      </c>
    </row>
    <row r="1422" spans="1:33" s="32" customFormat="1" ht="89.25" x14ac:dyDescent="0.25">
      <c r="A1422" s="25" t="s">
        <v>4428</v>
      </c>
      <c r="B1422" s="26">
        <v>80111504</v>
      </c>
      <c r="C1422" s="27" t="s">
        <v>4466</v>
      </c>
      <c r="D1422" t="s">
        <v>4383</v>
      </c>
      <c r="E1422" s="26" t="s">
        <v>4460</v>
      </c>
      <c r="F1422" s="35" t="s">
        <v>4520</v>
      </c>
      <c r="G1422" s="38" t="s">
        <v>4525</v>
      </c>
      <c r="H1422" s="36">
        <v>140000000</v>
      </c>
      <c r="I1422" s="36">
        <v>140000000</v>
      </c>
      <c r="J1422" s="28" t="s">
        <v>4431</v>
      </c>
      <c r="K1422" s="28" t="s">
        <v>48</v>
      </c>
      <c r="L1422" s="27" t="s">
        <v>4463</v>
      </c>
      <c r="M1422" s="27" t="s">
        <v>104</v>
      </c>
      <c r="N1422" s="27" t="s">
        <v>4467</v>
      </c>
      <c r="O1422" s="27" t="s">
        <v>4468</v>
      </c>
      <c r="P1422" s="28" t="s">
        <v>4442</v>
      </c>
      <c r="Q1422" s="28" t="s">
        <v>4443</v>
      </c>
      <c r="R1422" s="28" t="s">
        <v>4444</v>
      </c>
      <c r="S1422" s="28" t="s">
        <v>4469</v>
      </c>
      <c r="T1422" s="28" t="s">
        <v>4443</v>
      </c>
      <c r="U1422" s="29" t="s">
        <v>4470</v>
      </c>
      <c r="V1422" s="29"/>
      <c r="W1422" s="28"/>
      <c r="X1422" s="30"/>
      <c r="Y1422" s="28"/>
      <c r="Z1422" s="28"/>
      <c r="AA1422" s="31" t="str">
        <f t="shared" si="26"/>
        <v/>
      </c>
      <c r="AB1422" s="29"/>
      <c r="AC1422" s="29"/>
      <c r="AD1422" s="29"/>
      <c r="AE1422" s="27" t="s">
        <v>4519</v>
      </c>
      <c r="AF1422" s="28" t="s">
        <v>510</v>
      </c>
      <c r="AG1422" s="27" t="s">
        <v>453</v>
      </c>
    </row>
    <row r="1423" spans="1:33" s="32" customFormat="1" ht="51" x14ac:dyDescent="0.25">
      <c r="A1423" s="25" t="s">
        <v>4428</v>
      </c>
      <c r="B1423" s="26">
        <v>77111602</v>
      </c>
      <c r="C1423" s="27" t="s">
        <v>4471</v>
      </c>
      <c r="D1423" t="s">
        <v>4390</v>
      </c>
      <c r="E1423" s="26" t="s">
        <v>4402</v>
      </c>
      <c r="F1423" s="35" t="s">
        <v>4520</v>
      </c>
      <c r="G1423" s="38" t="s">
        <v>4525</v>
      </c>
      <c r="H1423" s="36">
        <v>400000000</v>
      </c>
      <c r="I1423" s="36">
        <v>400000000</v>
      </c>
      <c r="J1423" s="28" t="s">
        <v>4431</v>
      </c>
      <c r="K1423" s="28" t="s">
        <v>48</v>
      </c>
      <c r="L1423" s="27" t="s">
        <v>4472</v>
      </c>
      <c r="M1423" s="27" t="s">
        <v>3959</v>
      </c>
      <c r="N1423" s="27">
        <v>5499</v>
      </c>
      <c r="O1423" s="27" t="s">
        <v>4473</v>
      </c>
      <c r="P1423" s="28" t="s">
        <v>4474</v>
      </c>
      <c r="Q1423" s="28" t="s">
        <v>4475</v>
      </c>
      <c r="R1423" s="28" t="s">
        <v>4476</v>
      </c>
      <c r="S1423" s="28" t="s">
        <v>4477</v>
      </c>
      <c r="T1423" s="28" t="s">
        <v>4443</v>
      </c>
      <c r="U1423" s="29" t="s">
        <v>4478</v>
      </c>
      <c r="V1423" s="29"/>
      <c r="W1423" s="28"/>
      <c r="X1423" s="30"/>
      <c r="Y1423" s="28"/>
      <c r="Z1423" s="28"/>
      <c r="AA1423" s="31" t="str">
        <f t="shared" si="26"/>
        <v/>
      </c>
      <c r="AB1423" s="29"/>
      <c r="AC1423" s="29"/>
      <c r="AD1423" s="29"/>
      <c r="AE1423" s="27" t="s">
        <v>4472</v>
      </c>
      <c r="AF1423" s="28" t="s">
        <v>54</v>
      </c>
      <c r="AG1423" s="27" t="s">
        <v>453</v>
      </c>
    </row>
    <row r="1424" spans="1:33" s="32" customFormat="1" ht="63.75" x14ac:dyDescent="0.25">
      <c r="A1424" s="25" t="s">
        <v>4428</v>
      </c>
      <c r="B1424" s="26" t="s">
        <v>4479</v>
      </c>
      <c r="C1424" s="27" t="s">
        <v>4480</v>
      </c>
      <c r="D1424" t="s">
        <v>4390</v>
      </c>
      <c r="E1424" s="26" t="s">
        <v>4402</v>
      </c>
      <c r="F1424" s="35" t="s">
        <v>4520</v>
      </c>
      <c r="G1424" s="38" t="s">
        <v>4525</v>
      </c>
      <c r="H1424" s="36">
        <v>270000000</v>
      </c>
      <c r="I1424" s="36">
        <v>270000000</v>
      </c>
      <c r="J1424" s="28" t="s">
        <v>4431</v>
      </c>
      <c r="K1424" s="28" t="s">
        <v>48</v>
      </c>
      <c r="L1424" s="27" t="s">
        <v>4481</v>
      </c>
      <c r="M1424" s="27" t="s">
        <v>3959</v>
      </c>
      <c r="N1424" s="27" t="s">
        <v>4482</v>
      </c>
      <c r="O1424" s="27" t="s">
        <v>4483</v>
      </c>
      <c r="P1424" s="28" t="s">
        <v>4474</v>
      </c>
      <c r="Q1424" s="28" t="s">
        <v>4484</v>
      </c>
      <c r="R1424" s="28" t="s">
        <v>4476</v>
      </c>
      <c r="S1424" s="28" t="s">
        <v>4477</v>
      </c>
      <c r="T1424" s="28" t="s">
        <v>4485</v>
      </c>
      <c r="U1424" s="29" t="s">
        <v>4486</v>
      </c>
      <c r="V1424" s="29"/>
      <c r="W1424" s="28"/>
      <c r="X1424" s="30"/>
      <c r="Y1424" s="28"/>
      <c r="Z1424" s="28"/>
      <c r="AA1424" s="31" t="str">
        <f t="shared" si="26"/>
        <v/>
      </c>
      <c r="AB1424" s="29"/>
      <c r="AC1424" s="29"/>
      <c r="AD1424" s="29"/>
      <c r="AE1424" s="27" t="s">
        <v>4481</v>
      </c>
      <c r="AF1424" s="28" t="s">
        <v>54</v>
      </c>
      <c r="AG1424" s="27" t="s">
        <v>453</v>
      </c>
    </row>
    <row r="1425" spans="1:33" s="32" customFormat="1" ht="51" x14ac:dyDescent="0.25">
      <c r="A1425" s="25" t="s">
        <v>4428</v>
      </c>
      <c r="B1425" s="26">
        <v>71100000</v>
      </c>
      <c r="C1425" s="27" t="s">
        <v>4487</v>
      </c>
      <c r="D1425" t="s">
        <v>4390</v>
      </c>
      <c r="E1425" s="26" t="s">
        <v>4402</v>
      </c>
      <c r="F1425" s="35" t="s">
        <v>4520</v>
      </c>
      <c r="G1425" s="38" t="s">
        <v>4525</v>
      </c>
      <c r="H1425" s="36">
        <v>800000000</v>
      </c>
      <c r="I1425" s="36">
        <v>410000000</v>
      </c>
      <c r="J1425" s="28" t="s">
        <v>59</v>
      </c>
      <c r="K1425" s="28" t="s">
        <v>4425</v>
      </c>
      <c r="L1425" s="27" t="s">
        <v>4488</v>
      </c>
      <c r="M1425" s="27" t="s">
        <v>3959</v>
      </c>
      <c r="N1425" s="27">
        <v>5268</v>
      </c>
      <c r="O1425" s="27" t="s">
        <v>4489</v>
      </c>
      <c r="P1425" s="28" t="s">
        <v>4474</v>
      </c>
      <c r="Q1425" s="28" t="s">
        <v>4490</v>
      </c>
      <c r="R1425" s="28" t="s">
        <v>4476</v>
      </c>
      <c r="S1425" s="28" t="s">
        <v>4477</v>
      </c>
      <c r="T1425" s="28" t="s">
        <v>4491</v>
      </c>
      <c r="U1425" s="29" t="s">
        <v>4492</v>
      </c>
      <c r="V1425" s="29"/>
      <c r="W1425" s="28"/>
      <c r="X1425" s="30"/>
      <c r="Y1425" s="28"/>
      <c r="Z1425" s="28"/>
      <c r="AA1425" s="31" t="str">
        <f t="shared" si="26"/>
        <v/>
      </c>
      <c r="AB1425" s="29"/>
      <c r="AC1425" s="29"/>
      <c r="AD1425" s="29"/>
      <c r="AE1425" s="27" t="s">
        <v>4488</v>
      </c>
      <c r="AF1425" s="28" t="s">
        <v>1505</v>
      </c>
      <c r="AG1425" s="27" t="s">
        <v>453</v>
      </c>
    </row>
    <row r="1426" spans="1:33" s="32" customFormat="1" ht="89.25" x14ac:dyDescent="0.25">
      <c r="A1426" s="25" t="s">
        <v>4428</v>
      </c>
      <c r="B1426" s="26" t="s">
        <v>4493</v>
      </c>
      <c r="C1426" s="27" t="s">
        <v>4494</v>
      </c>
      <c r="D1426" t="s">
        <v>4390</v>
      </c>
      <c r="E1426" s="26" t="s">
        <v>4430</v>
      </c>
      <c r="F1426" s="35" t="s">
        <v>4520</v>
      </c>
      <c r="G1426" s="38" t="s">
        <v>4527</v>
      </c>
      <c r="H1426" s="36">
        <v>6000000000</v>
      </c>
      <c r="I1426" s="36">
        <v>6000000000</v>
      </c>
      <c r="J1426" s="28" t="s">
        <v>4431</v>
      </c>
      <c r="K1426" s="28" t="s">
        <v>48</v>
      </c>
      <c r="L1426" s="27" t="s">
        <v>4495</v>
      </c>
      <c r="M1426" s="27" t="s">
        <v>104</v>
      </c>
      <c r="N1426" s="27">
        <v>9116</v>
      </c>
      <c r="O1426" s="27" t="s">
        <v>4496</v>
      </c>
      <c r="P1426" s="28" t="s">
        <v>4442</v>
      </c>
      <c r="Q1426" s="28" t="s">
        <v>4497</v>
      </c>
      <c r="R1426" s="28" t="s">
        <v>4444</v>
      </c>
      <c r="S1426" s="28" t="s">
        <v>4498</v>
      </c>
      <c r="T1426" s="28" t="s">
        <v>4497</v>
      </c>
      <c r="U1426" s="29" t="s">
        <v>4499</v>
      </c>
      <c r="V1426" s="29"/>
      <c r="W1426" s="28"/>
      <c r="X1426" s="30"/>
      <c r="Y1426" s="28"/>
      <c r="Z1426" s="28"/>
      <c r="AA1426" s="31" t="str">
        <f t="shared" si="26"/>
        <v/>
      </c>
      <c r="AB1426" s="29"/>
      <c r="AC1426" s="29"/>
      <c r="AD1426" s="29"/>
      <c r="AE1426" s="27" t="s">
        <v>4495</v>
      </c>
      <c r="AF1426" s="28" t="s">
        <v>1505</v>
      </c>
      <c r="AG1426" s="27" t="s">
        <v>453</v>
      </c>
    </row>
    <row r="1427" spans="1:33" s="32" customFormat="1" ht="89.25" x14ac:dyDescent="0.25">
      <c r="A1427" s="25" t="s">
        <v>4428</v>
      </c>
      <c r="B1427" s="26" t="s">
        <v>4500</v>
      </c>
      <c r="C1427" s="27" t="s">
        <v>4501</v>
      </c>
      <c r="D1427" t="s">
        <v>4384</v>
      </c>
      <c r="E1427" s="26" t="s">
        <v>4397</v>
      </c>
      <c r="F1427" s="26" t="s">
        <v>4447</v>
      </c>
      <c r="G1427" s="38" t="s">
        <v>4527</v>
      </c>
      <c r="H1427" s="36">
        <v>150000000</v>
      </c>
      <c r="I1427" s="36">
        <v>150000000</v>
      </c>
      <c r="J1427" s="28" t="s">
        <v>4431</v>
      </c>
      <c r="K1427" s="28" t="s">
        <v>48</v>
      </c>
      <c r="L1427" s="27" t="s">
        <v>4472</v>
      </c>
      <c r="M1427" s="27" t="s">
        <v>3959</v>
      </c>
      <c r="N1427" s="27">
        <v>5499</v>
      </c>
      <c r="O1427" s="27" t="s">
        <v>4473</v>
      </c>
      <c r="P1427" s="28" t="s">
        <v>4442</v>
      </c>
      <c r="Q1427" s="28" t="s">
        <v>4497</v>
      </c>
      <c r="R1427" s="28" t="s">
        <v>4444</v>
      </c>
      <c r="S1427" s="28" t="s">
        <v>4436</v>
      </c>
      <c r="T1427" s="28" t="s">
        <v>4497</v>
      </c>
      <c r="U1427" s="29" t="s">
        <v>4499</v>
      </c>
      <c r="V1427" s="29"/>
      <c r="W1427" s="28"/>
      <c r="X1427" s="30"/>
      <c r="Y1427" s="28"/>
      <c r="Z1427" s="28"/>
      <c r="AA1427" s="31" t="str">
        <f t="shared" si="26"/>
        <v/>
      </c>
      <c r="AB1427" s="29"/>
      <c r="AC1427" s="29"/>
      <c r="AD1427" s="29"/>
      <c r="AE1427" s="27" t="s">
        <v>4472</v>
      </c>
      <c r="AF1427" s="28" t="s">
        <v>54</v>
      </c>
      <c r="AG1427" s="27" t="s">
        <v>453</v>
      </c>
    </row>
    <row r="1428" spans="1:33" s="32" customFormat="1" ht="89.25" x14ac:dyDescent="0.25">
      <c r="A1428" s="25" t="s">
        <v>4428</v>
      </c>
      <c r="B1428" s="26" t="s">
        <v>4502</v>
      </c>
      <c r="C1428" s="27" t="s">
        <v>4503</v>
      </c>
      <c r="D1428" t="s">
        <v>4385</v>
      </c>
      <c r="E1428" s="26" t="s">
        <v>4397</v>
      </c>
      <c r="F1428" s="28" t="s">
        <v>4504</v>
      </c>
      <c r="G1428" s="38" t="s">
        <v>4527</v>
      </c>
      <c r="H1428" s="36">
        <v>5000000000</v>
      </c>
      <c r="I1428" s="36">
        <v>5000000000</v>
      </c>
      <c r="J1428" s="28" t="s">
        <v>4431</v>
      </c>
      <c r="K1428" s="28" t="s">
        <v>48</v>
      </c>
      <c r="L1428" s="27" t="s">
        <v>4472</v>
      </c>
      <c r="M1428" s="27" t="s">
        <v>3959</v>
      </c>
      <c r="N1428" s="27">
        <v>5499</v>
      </c>
      <c r="O1428" s="27" t="s">
        <v>4473</v>
      </c>
      <c r="P1428" s="28" t="s">
        <v>4442</v>
      </c>
      <c r="Q1428" s="28" t="s">
        <v>4497</v>
      </c>
      <c r="R1428" s="28" t="s">
        <v>4444</v>
      </c>
      <c r="S1428" s="28" t="s">
        <v>4505</v>
      </c>
      <c r="T1428" s="28" t="s">
        <v>4497</v>
      </c>
      <c r="U1428" s="29" t="s">
        <v>4499</v>
      </c>
      <c r="V1428" s="29"/>
      <c r="W1428" s="28"/>
      <c r="X1428" s="30"/>
      <c r="Y1428" s="28"/>
      <c r="Z1428" s="28"/>
      <c r="AA1428" s="31" t="str">
        <f t="shared" si="26"/>
        <v/>
      </c>
      <c r="AB1428" s="29"/>
      <c r="AC1428" s="29"/>
      <c r="AD1428" s="29"/>
      <c r="AE1428" s="27" t="s">
        <v>4472</v>
      </c>
      <c r="AF1428" s="28" t="s">
        <v>1505</v>
      </c>
      <c r="AG1428" s="27" t="s">
        <v>453</v>
      </c>
    </row>
    <row r="1429" spans="1:33" s="32" customFormat="1" ht="89.25" x14ac:dyDescent="0.25">
      <c r="A1429" s="25" t="s">
        <v>4428</v>
      </c>
      <c r="B1429" s="26" t="s">
        <v>4506</v>
      </c>
      <c r="C1429" s="27" t="s">
        <v>4507</v>
      </c>
      <c r="D1429" t="s">
        <v>4386</v>
      </c>
      <c r="E1429" s="26" t="s">
        <v>4405</v>
      </c>
      <c r="F1429" s="28" t="s">
        <v>4504</v>
      </c>
      <c r="G1429" s="38" t="s">
        <v>4527</v>
      </c>
      <c r="H1429" s="36">
        <v>1400000000</v>
      </c>
      <c r="I1429" s="36">
        <v>1400000000</v>
      </c>
      <c r="J1429" s="28" t="s">
        <v>4431</v>
      </c>
      <c r="K1429" s="28" t="s">
        <v>48</v>
      </c>
      <c r="L1429" s="27" t="s">
        <v>4495</v>
      </c>
      <c r="M1429" s="27" t="s">
        <v>104</v>
      </c>
      <c r="N1429" s="27">
        <v>9116</v>
      </c>
      <c r="O1429" s="27" t="s">
        <v>4496</v>
      </c>
      <c r="P1429" s="28" t="s">
        <v>4442</v>
      </c>
      <c r="Q1429" s="28" t="s">
        <v>4497</v>
      </c>
      <c r="R1429" s="28" t="s">
        <v>4444</v>
      </c>
      <c r="S1429" s="28" t="s">
        <v>4508</v>
      </c>
      <c r="T1429" s="28" t="s">
        <v>4497</v>
      </c>
      <c r="U1429" s="29" t="s">
        <v>4499</v>
      </c>
      <c r="V1429" s="29"/>
      <c r="W1429" s="28"/>
      <c r="X1429" s="30"/>
      <c r="Y1429" s="28"/>
      <c r="Z1429" s="28"/>
      <c r="AA1429" s="31" t="str">
        <f t="shared" si="26"/>
        <v/>
      </c>
      <c r="AB1429" s="29"/>
      <c r="AC1429" s="29"/>
      <c r="AD1429" s="29"/>
      <c r="AE1429" s="27" t="s">
        <v>4495</v>
      </c>
      <c r="AF1429" s="28" t="s">
        <v>54</v>
      </c>
      <c r="AG1429" s="27" t="s">
        <v>453</v>
      </c>
    </row>
    <row r="1430" spans="1:33" s="32" customFormat="1" ht="89.25" x14ac:dyDescent="0.25">
      <c r="A1430" s="25" t="s">
        <v>4428</v>
      </c>
      <c r="B1430" s="26" t="s">
        <v>4509</v>
      </c>
      <c r="C1430" s="27" t="s">
        <v>4510</v>
      </c>
      <c r="D1430" t="s">
        <v>4387</v>
      </c>
      <c r="E1430" s="26" t="s">
        <v>4399</v>
      </c>
      <c r="F1430" s="28" t="s">
        <v>4504</v>
      </c>
      <c r="G1430" s="38" t="s">
        <v>4527</v>
      </c>
      <c r="H1430" s="36">
        <v>4000000000</v>
      </c>
      <c r="I1430" s="36">
        <v>4000000000</v>
      </c>
      <c r="J1430" s="28" t="s">
        <v>4431</v>
      </c>
      <c r="K1430" s="28" t="s">
        <v>48</v>
      </c>
      <c r="L1430" s="27" t="s">
        <v>4495</v>
      </c>
      <c r="M1430" s="27" t="s">
        <v>104</v>
      </c>
      <c r="N1430" s="27">
        <v>9116</v>
      </c>
      <c r="O1430" s="27" t="s">
        <v>4496</v>
      </c>
      <c r="P1430" s="28" t="s">
        <v>4442</v>
      </c>
      <c r="Q1430" s="28" t="s">
        <v>4497</v>
      </c>
      <c r="R1430" s="28" t="s">
        <v>4444</v>
      </c>
      <c r="S1430" s="28" t="s">
        <v>4498</v>
      </c>
      <c r="T1430" s="28" t="s">
        <v>4497</v>
      </c>
      <c r="U1430" s="29" t="s">
        <v>4499</v>
      </c>
      <c r="V1430" s="29"/>
      <c r="W1430" s="28"/>
      <c r="X1430" s="30"/>
      <c r="Y1430" s="28"/>
      <c r="Z1430" s="28"/>
      <c r="AA1430" s="31" t="str">
        <f t="shared" si="26"/>
        <v/>
      </c>
      <c r="AB1430" s="29"/>
      <c r="AC1430" s="29"/>
      <c r="AD1430" s="29"/>
      <c r="AE1430" s="27" t="s">
        <v>4495</v>
      </c>
      <c r="AF1430" s="28" t="s">
        <v>1505</v>
      </c>
      <c r="AG1430" s="27" t="s">
        <v>453</v>
      </c>
    </row>
    <row r="1431" spans="1:33" s="32" customFormat="1" ht="89.25" x14ac:dyDescent="0.25">
      <c r="A1431" s="25" t="s">
        <v>4428</v>
      </c>
      <c r="B1431" s="26">
        <v>73152103</v>
      </c>
      <c r="C1431" s="27" t="s">
        <v>4511</v>
      </c>
      <c r="D1431" t="s">
        <v>4384</v>
      </c>
      <c r="E1431" s="26" t="s">
        <v>4408</v>
      </c>
      <c r="F1431" s="26" t="s">
        <v>4512</v>
      </c>
      <c r="G1431" s="39" t="s">
        <v>4526</v>
      </c>
      <c r="H1431" s="36">
        <v>26600000</v>
      </c>
      <c r="I1431" s="36">
        <v>26600000</v>
      </c>
      <c r="J1431" s="28" t="s">
        <v>4431</v>
      </c>
      <c r="K1431" s="28" t="s">
        <v>48</v>
      </c>
      <c r="L1431" s="27" t="s">
        <v>4513</v>
      </c>
      <c r="M1431" s="27" t="s">
        <v>3959</v>
      </c>
      <c r="N1431" s="27">
        <v>5110</v>
      </c>
      <c r="O1431" s="27" t="s">
        <v>4514</v>
      </c>
      <c r="P1431" s="28" t="s">
        <v>4442</v>
      </c>
      <c r="Q1431" s="28" t="s">
        <v>4497</v>
      </c>
      <c r="R1431" s="28" t="s">
        <v>4444</v>
      </c>
      <c r="S1431" s="28" t="s">
        <v>4498</v>
      </c>
      <c r="T1431" s="28" t="s">
        <v>4497</v>
      </c>
      <c r="U1431" s="29" t="s">
        <v>4499</v>
      </c>
      <c r="V1431" s="29"/>
      <c r="W1431" s="28"/>
      <c r="X1431" s="30"/>
      <c r="Y1431" s="28"/>
      <c r="Z1431" s="28"/>
      <c r="AA1431" s="31" t="str">
        <f t="shared" si="26"/>
        <v/>
      </c>
      <c r="AB1431" s="29"/>
      <c r="AC1431" s="29"/>
      <c r="AD1431" s="29"/>
      <c r="AE1431" s="27" t="s">
        <v>4495</v>
      </c>
      <c r="AF1431" s="28" t="s">
        <v>1505</v>
      </c>
      <c r="AG1431" s="27" t="s">
        <v>453</v>
      </c>
    </row>
    <row r="1432" spans="1:33" s="32" customFormat="1" ht="89.25" x14ac:dyDescent="0.25">
      <c r="A1432" s="25" t="s">
        <v>4428</v>
      </c>
      <c r="B1432" s="26">
        <v>32101656</v>
      </c>
      <c r="C1432" s="27" t="s">
        <v>4515</v>
      </c>
      <c r="D1432" t="s">
        <v>4384</v>
      </c>
      <c r="E1432" s="26" t="s">
        <v>4408</v>
      </c>
      <c r="F1432" s="26" t="s">
        <v>4512</v>
      </c>
      <c r="G1432" s="39" t="s">
        <v>4526</v>
      </c>
      <c r="H1432" s="36">
        <v>73700000</v>
      </c>
      <c r="I1432" s="36">
        <v>73700000</v>
      </c>
      <c r="J1432" s="28" t="s">
        <v>4431</v>
      </c>
      <c r="K1432" s="28" t="s">
        <v>48</v>
      </c>
      <c r="L1432" s="27" t="s">
        <v>4513</v>
      </c>
      <c r="M1432" s="27" t="s">
        <v>3959</v>
      </c>
      <c r="N1432" s="27">
        <v>5110</v>
      </c>
      <c r="O1432" s="27" t="s">
        <v>4514</v>
      </c>
      <c r="P1432" s="28" t="s">
        <v>4442</v>
      </c>
      <c r="Q1432" s="28" t="s">
        <v>4497</v>
      </c>
      <c r="R1432" s="28" t="s">
        <v>4444</v>
      </c>
      <c r="S1432" s="28" t="s">
        <v>4498</v>
      </c>
      <c r="T1432" s="28" t="s">
        <v>4497</v>
      </c>
      <c r="U1432" s="29" t="s">
        <v>4499</v>
      </c>
      <c r="V1432" s="29"/>
      <c r="W1432" s="28"/>
      <c r="X1432" s="30"/>
      <c r="Y1432" s="28"/>
      <c r="Z1432" s="28"/>
      <c r="AA1432" s="31" t="str">
        <f t="shared" si="26"/>
        <v/>
      </c>
      <c r="AB1432" s="29"/>
      <c r="AC1432" s="29"/>
      <c r="AD1432" s="29"/>
      <c r="AE1432" s="27" t="s">
        <v>4495</v>
      </c>
      <c r="AF1432" s="28" t="s">
        <v>54</v>
      </c>
      <c r="AG1432" s="27" t="s">
        <v>453</v>
      </c>
    </row>
    <row r="1433" spans="1:33" s="32" customFormat="1" ht="89.25" x14ac:dyDescent="0.25">
      <c r="A1433" s="25" t="s">
        <v>4428</v>
      </c>
      <c r="B1433" s="26">
        <v>93141808</v>
      </c>
      <c r="C1433" s="27" t="s">
        <v>4516</v>
      </c>
      <c r="D1433" t="s">
        <v>4384</v>
      </c>
      <c r="E1433" s="26" t="s">
        <v>4408</v>
      </c>
      <c r="F1433" s="26" t="s">
        <v>4512</v>
      </c>
      <c r="G1433" s="39" t="s">
        <v>4526</v>
      </c>
      <c r="H1433" s="36">
        <v>53122000</v>
      </c>
      <c r="I1433" s="36">
        <v>53122000</v>
      </c>
      <c r="J1433" s="28" t="s">
        <v>4431</v>
      </c>
      <c r="K1433" s="28" t="s">
        <v>48</v>
      </c>
      <c r="L1433" s="27" t="s">
        <v>4513</v>
      </c>
      <c r="M1433" s="27" t="s">
        <v>3959</v>
      </c>
      <c r="N1433" s="27">
        <v>5110</v>
      </c>
      <c r="O1433" s="27" t="s">
        <v>4514</v>
      </c>
      <c r="P1433" s="28" t="s">
        <v>4442</v>
      </c>
      <c r="Q1433" s="28" t="s">
        <v>4497</v>
      </c>
      <c r="R1433" s="28" t="s">
        <v>4444</v>
      </c>
      <c r="S1433" s="28" t="s">
        <v>4498</v>
      </c>
      <c r="T1433" s="28" t="s">
        <v>4497</v>
      </c>
      <c r="U1433" s="29" t="s">
        <v>4499</v>
      </c>
      <c r="V1433" s="29"/>
      <c r="W1433" s="28"/>
      <c r="X1433" s="30"/>
      <c r="Y1433" s="28"/>
      <c r="Z1433" s="28"/>
      <c r="AA1433" s="31" t="str">
        <f t="shared" si="26"/>
        <v/>
      </c>
      <c r="AB1433" s="29"/>
      <c r="AC1433" s="29"/>
      <c r="AD1433" s="29"/>
      <c r="AE1433" s="27" t="s">
        <v>4495</v>
      </c>
      <c r="AF1433" s="28" t="s">
        <v>54</v>
      </c>
      <c r="AG1433" s="27" t="s">
        <v>453</v>
      </c>
    </row>
    <row r="1434" spans="1:33" x14ac:dyDescent="0.25">
      <c r="AA1434" s="31" t="str">
        <f t="shared" si="26"/>
        <v/>
      </c>
    </row>
    <row r="1435" spans="1:33" x14ac:dyDescent="0.25">
      <c r="AA1435" s="31" t="str">
        <f t="shared" si="26"/>
        <v/>
      </c>
    </row>
    <row r="1436" spans="1:33" x14ac:dyDescent="0.25">
      <c r="AA1436" s="31" t="str">
        <f t="shared" si="26"/>
        <v/>
      </c>
    </row>
    <row r="1437" spans="1:33" x14ac:dyDescent="0.25">
      <c r="AA1437" s="31" t="str">
        <f t="shared" si="26"/>
        <v/>
      </c>
    </row>
    <row r="1438" spans="1:33" x14ac:dyDescent="0.25">
      <c r="AA1438" s="31" t="str">
        <f t="shared" si="26"/>
        <v/>
      </c>
    </row>
    <row r="1439" spans="1:33" x14ac:dyDescent="0.25">
      <c r="AA1439" s="31" t="str">
        <f t="shared" si="26"/>
        <v/>
      </c>
    </row>
    <row r="1440" spans="1:33" x14ac:dyDescent="0.25">
      <c r="AA1440" s="31" t="str">
        <f t="shared" ref="AA1440:AA1503" si="27">+IF(AND(W1440="",X1440="",Y1440="",Z1440=""),"",IF(AND(W1440&lt;&gt;"",X1440="",Y1440="",Z1440=""),0%,IF(AND(W1440&lt;&gt;"",X1440&lt;&gt;"",Y1440="",Z1440=""),33%,IF(AND(W1440&lt;&gt;"",X1440&lt;&gt;"",Y1440&lt;&gt;"",Z1440=""),66%,IF(AND(W1440&lt;&gt;"",X1440&lt;&gt;"",Y1440&lt;&gt;"",Z1440&lt;&gt;""),100%,"Información incompleta")))))</f>
        <v/>
      </c>
    </row>
    <row r="1441" spans="27:27" x14ac:dyDescent="0.25">
      <c r="AA1441" s="31" t="str">
        <f t="shared" si="27"/>
        <v/>
      </c>
    </row>
    <row r="1442" spans="27:27" x14ac:dyDescent="0.25">
      <c r="AA1442" s="31" t="str">
        <f t="shared" si="27"/>
        <v/>
      </c>
    </row>
    <row r="1443" spans="27:27" x14ac:dyDescent="0.25">
      <c r="AA1443" s="31" t="str">
        <f t="shared" si="27"/>
        <v/>
      </c>
    </row>
    <row r="1444" spans="27:27" x14ac:dyDescent="0.25">
      <c r="AA1444" s="31" t="str">
        <f t="shared" si="27"/>
        <v/>
      </c>
    </row>
    <row r="1445" spans="27:27" x14ac:dyDescent="0.25">
      <c r="AA1445" s="31" t="str">
        <f t="shared" si="27"/>
        <v/>
      </c>
    </row>
    <row r="1446" spans="27:27" x14ac:dyDescent="0.25">
      <c r="AA1446" s="31" t="str">
        <f t="shared" si="27"/>
        <v/>
      </c>
    </row>
    <row r="1447" spans="27:27" x14ac:dyDescent="0.25">
      <c r="AA1447" s="31" t="str">
        <f t="shared" si="27"/>
        <v/>
      </c>
    </row>
    <row r="1448" spans="27:27" x14ac:dyDescent="0.25">
      <c r="AA1448" s="31" t="str">
        <f t="shared" si="27"/>
        <v/>
      </c>
    </row>
    <row r="1449" spans="27:27" x14ac:dyDescent="0.25">
      <c r="AA1449" s="31" t="str">
        <f t="shared" si="27"/>
        <v/>
      </c>
    </row>
    <row r="1450" spans="27:27" x14ac:dyDescent="0.25">
      <c r="AA1450" s="31" t="str">
        <f t="shared" si="27"/>
        <v/>
      </c>
    </row>
    <row r="1451" spans="27:27" x14ac:dyDescent="0.25">
      <c r="AA1451" s="31" t="str">
        <f t="shared" si="27"/>
        <v/>
      </c>
    </row>
    <row r="1452" spans="27:27" x14ac:dyDescent="0.25">
      <c r="AA1452" s="31" t="str">
        <f t="shared" si="27"/>
        <v/>
      </c>
    </row>
    <row r="1453" spans="27:27" x14ac:dyDescent="0.25">
      <c r="AA1453" s="31" t="str">
        <f t="shared" si="27"/>
        <v/>
      </c>
    </row>
    <row r="1454" spans="27:27" x14ac:dyDescent="0.25">
      <c r="AA1454" s="31" t="str">
        <f t="shared" si="27"/>
        <v/>
      </c>
    </row>
    <row r="1455" spans="27:27" x14ac:dyDescent="0.25">
      <c r="AA1455" s="31" t="str">
        <f t="shared" si="27"/>
        <v/>
      </c>
    </row>
    <row r="1456" spans="27:27" x14ac:dyDescent="0.25">
      <c r="AA1456" s="31" t="str">
        <f t="shared" si="27"/>
        <v/>
      </c>
    </row>
    <row r="1457" spans="27:27" x14ac:dyDescent="0.25">
      <c r="AA1457" s="31" t="str">
        <f t="shared" si="27"/>
        <v/>
      </c>
    </row>
    <row r="1458" spans="27:27" x14ac:dyDescent="0.25">
      <c r="AA1458" s="31" t="str">
        <f t="shared" si="27"/>
        <v/>
      </c>
    </row>
    <row r="1459" spans="27:27" x14ac:dyDescent="0.25">
      <c r="AA1459" s="31" t="str">
        <f t="shared" si="27"/>
        <v/>
      </c>
    </row>
    <row r="1460" spans="27:27" x14ac:dyDescent="0.25">
      <c r="AA1460" s="31" t="str">
        <f t="shared" si="27"/>
        <v/>
      </c>
    </row>
    <row r="1461" spans="27:27" x14ac:dyDescent="0.25">
      <c r="AA1461" s="31" t="str">
        <f t="shared" si="27"/>
        <v/>
      </c>
    </row>
    <row r="1462" spans="27:27" x14ac:dyDescent="0.25">
      <c r="AA1462" s="31" t="str">
        <f t="shared" si="27"/>
        <v/>
      </c>
    </row>
    <row r="1463" spans="27:27" x14ac:dyDescent="0.25">
      <c r="AA1463" s="31" t="str">
        <f t="shared" si="27"/>
        <v/>
      </c>
    </row>
    <row r="1464" spans="27:27" x14ac:dyDescent="0.25">
      <c r="AA1464" s="31" t="str">
        <f t="shared" si="27"/>
        <v/>
      </c>
    </row>
    <row r="1465" spans="27:27" x14ac:dyDescent="0.25">
      <c r="AA1465" s="31" t="str">
        <f t="shared" si="27"/>
        <v/>
      </c>
    </row>
    <row r="1466" spans="27:27" x14ac:dyDescent="0.25">
      <c r="AA1466" s="31" t="str">
        <f t="shared" si="27"/>
        <v/>
      </c>
    </row>
    <row r="1467" spans="27:27" x14ac:dyDescent="0.25">
      <c r="AA1467" s="31" t="str">
        <f t="shared" si="27"/>
        <v/>
      </c>
    </row>
    <row r="1468" spans="27:27" x14ac:dyDescent="0.25">
      <c r="AA1468" s="31" t="str">
        <f t="shared" si="27"/>
        <v/>
      </c>
    </row>
    <row r="1469" spans="27:27" x14ac:dyDescent="0.25">
      <c r="AA1469" s="31" t="str">
        <f t="shared" si="27"/>
        <v/>
      </c>
    </row>
    <row r="1470" spans="27:27" x14ac:dyDescent="0.25">
      <c r="AA1470" s="31" t="str">
        <f t="shared" si="27"/>
        <v/>
      </c>
    </row>
    <row r="1471" spans="27:27" x14ac:dyDescent="0.25">
      <c r="AA1471" s="31" t="str">
        <f t="shared" si="27"/>
        <v/>
      </c>
    </row>
    <row r="1472" spans="27:27" x14ac:dyDescent="0.25">
      <c r="AA1472" s="31" t="str">
        <f t="shared" si="27"/>
        <v/>
      </c>
    </row>
    <row r="1473" spans="27:27" x14ac:dyDescent="0.25">
      <c r="AA1473" s="31" t="str">
        <f t="shared" si="27"/>
        <v/>
      </c>
    </row>
    <row r="1474" spans="27:27" x14ac:dyDescent="0.25">
      <c r="AA1474" s="31" t="str">
        <f t="shared" si="27"/>
        <v/>
      </c>
    </row>
    <row r="1475" spans="27:27" x14ac:dyDescent="0.25">
      <c r="AA1475" s="31" t="str">
        <f t="shared" si="27"/>
        <v/>
      </c>
    </row>
    <row r="1476" spans="27:27" x14ac:dyDescent="0.25">
      <c r="AA1476" s="31" t="str">
        <f t="shared" si="27"/>
        <v/>
      </c>
    </row>
    <row r="1477" spans="27:27" x14ac:dyDescent="0.25">
      <c r="AA1477" s="31" t="str">
        <f t="shared" si="27"/>
        <v/>
      </c>
    </row>
    <row r="1478" spans="27:27" x14ac:dyDescent="0.25">
      <c r="AA1478" s="31" t="str">
        <f t="shared" si="27"/>
        <v/>
      </c>
    </row>
    <row r="1479" spans="27:27" x14ac:dyDescent="0.25">
      <c r="AA1479" s="31" t="str">
        <f t="shared" si="27"/>
        <v/>
      </c>
    </row>
    <row r="1480" spans="27:27" x14ac:dyDescent="0.25">
      <c r="AA1480" s="31" t="str">
        <f t="shared" si="27"/>
        <v/>
      </c>
    </row>
    <row r="1481" spans="27:27" x14ac:dyDescent="0.25">
      <c r="AA1481" s="31" t="str">
        <f t="shared" si="27"/>
        <v/>
      </c>
    </row>
    <row r="1482" spans="27:27" x14ac:dyDescent="0.25">
      <c r="AA1482" s="31" t="str">
        <f t="shared" si="27"/>
        <v/>
      </c>
    </row>
    <row r="1483" spans="27:27" x14ac:dyDescent="0.25">
      <c r="AA1483" s="31" t="str">
        <f t="shared" si="27"/>
        <v/>
      </c>
    </row>
    <row r="1484" spans="27:27" x14ac:dyDescent="0.25">
      <c r="AA1484" s="31" t="str">
        <f t="shared" si="27"/>
        <v/>
      </c>
    </row>
    <row r="1485" spans="27:27" x14ac:dyDescent="0.25">
      <c r="AA1485" s="31" t="str">
        <f t="shared" si="27"/>
        <v/>
      </c>
    </row>
    <row r="1486" spans="27:27" x14ac:dyDescent="0.25">
      <c r="AA1486" s="31" t="str">
        <f t="shared" si="27"/>
        <v/>
      </c>
    </row>
    <row r="1487" spans="27:27" x14ac:dyDescent="0.25">
      <c r="AA1487" s="31" t="str">
        <f t="shared" si="27"/>
        <v/>
      </c>
    </row>
    <row r="1488" spans="27:27" x14ac:dyDescent="0.25">
      <c r="AA1488" s="31" t="str">
        <f t="shared" si="27"/>
        <v/>
      </c>
    </row>
    <row r="1489" spans="27:27" x14ac:dyDescent="0.25">
      <c r="AA1489" s="31" t="str">
        <f t="shared" si="27"/>
        <v/>
      </c>
    </row>
    <row r="1490" spans="27:27" x14ac:dyDescent="0.25">
      <c r="AA1490" s="31" t="str">
        <f t="shared" si="27"/>
        <v/>
      </c>
    </row>
    <row r="1491" spans="27:27" x14ac:dyDescent="0.25">
      <c r="AA1491" s="31" t="str">
        <f t="shared" si="27"/>
        <v/>
      </c>
    </row>
    <row r="1492" spans="27:27" x14ac:dyDescent="0.25">
      <c r="AA1492" s="31" t="str">
        <f t="shared" si="27"/>
        <v/>
      </c>
    </row>
    <row r="1493" spans="27:27" x14ac:dyDescent="0.25">
      <c r="AA1493" s="31" t="str">
        <f t="shared" si="27"/>
        <v/>
      </c>
    </row>
    <row r="1494" spans="27:27" x14ac:dyDescent="0.25">
      <c r="AA1494" s="31" t="str">
        <f t="shared" si="27"/>
        <v/>
      </c>
    </row>
    <row r="1495" spans="27:27" x14ac:dyDescent="0.25">
      <c r="AA1495" s="31" t="str">
        <f t="shared" si="27"/>
        <v/>
      </c>
    </row>
    <row r="1496" spans="27:27" x14ac:dyDescent="0.25">
      <c r="AA1496" s="31" t="str">
        <f t="shared" si="27"/>
        <v/>
      </c>
    </row>
    <row r="1497" spans="27:27" x14ac:dyDescent="0.25">
      <c r="AA1497" s="31" t="str">
        <f t="shared" si="27"/>
        <v/>
      </c>
    </row>
    <row r="1498" spans="27:27" x14ac:dyDescent="0.25">
      <c r="AA1498" s="31" t="str">
        <f t="shared" si="27"/>
        <v/>
      </c>
    </row>
    <row r="1499" spans="27:27" x14ac:dyDescent="0.25">
      <c r="AA1499" s="31" t="str">
        <f t="shared" si="27"/>
        <v/>
      </c>
    </row>
    <row r="1500" spans="27:27" x14ac:dyDescent="0.25">
      <c r="AA1500" s="31" t="str">
        <f t="shared" si="27"/>
        <v/>
      </c>
    </row>
    <row r="1501" spans="27:27" x14ac:dyDescent="0.25">
      <c r="AA1501" s="31" t="str">
        <f t="shared" si="27"/>
        <v/>
      </c>
    </row>
    <row r="1502" spans="27:27" x14ac:dyDescent="0.25">
      <c r="AA1502" s="31" t="str">
        <f t="shared" si="27"/>
        <v/>
      </c>
    </row>
    <row r="1503" spans="27:27" x14ac:dyDescent="0.25">
      <c r="AA1503" s="31" t="str">
        <f t="shared" si="27"/>
        <v/>
      </c>
    </row>
    <row r="1504" spans="27:27" x14ac:dyDescent="0.25">
      <c r="AA1504" s="31" t="str">
        <f t="shared" ref="AA1504:AA1557" si="28">+IF(AND(W1504="",X1504="",Y1504="",Z1504=""),"",IF(AND(W1504&lt;&gt;"",X1504="",Y1504="",Z1504=""),0%,IF(AND(W1504&lt;&gt;"",X1504&lt;&gt;"",Y1504="",Z1504=""),33%,IF(AND(W1504&lt;&gt;"",X1504&lt;&gt;"",Y1504&lt;&gt;"",Z1504=""),66%,IF(AND(W1504&lt;&gt;"",X1504&lt;&gt;"",Y1504&lt;&gt;"",Z1504&lt;&gt;""),100%,"Información incompleta")))))</f>
        <v/>
      </c>
    </row>
    <row r="1505" spans="27:27" x14ac:dyDescent="0.25">
      <c r="AA1505" s="31" t="str">
        <f t="shared" si="28"/>
        <v/>
      </c>
    </row>
    <row r="1506" spans="27:27" x14ac:dyDescent="0.25">
      <c r="AA1506" s="31" t="str">
        <f t="shared" si="28"/>
        <v/>
      </c>
    </row>
    <row r="1507" spans="27:27" x14ac:dyDescent="0.25">
      <c r="AA1507" s="31" t="str">
        <f t="shared" si="28"/>
        <v/>
      </c>
    </row>
    <row r="1508" spans="27:27" x14ac:dyDescent="0.25">
      <c r="AA1508" s="31" t="str">
        <f t="shared" si="28"/>
        <v/>
      </c>
    </row>
    <row r="1509" spans="27:27" x14ac:dyDescent="0.25">
      <c r="AA1509" s="31" t="str">
        <f t="shared" si="28"/>
        <v/>
      </c>
    </row>
    <row r="1510" spans="27:27" x14ac:dyDescent="0.25">
      <c r="AA1510" s="31" t="str">
        <f t="shared" si="28"/>
        <v/>
      </c>
    </row>
    <row r="1511" spans="27:27" x14ac:dyDescent="0.25">
      <c r="AA1511" s="31" t="str">
        <f t="shared" si="28"/>
        <v/>
      </c>
    </row>
    <row r="1512" spans="27:27" x14ac:dyDescent="0.25">
      <c r="AA1512" s="31" t="str">
        <f t="shared" si="28"/>
        <v/>
      </c>
    </row>
    <row r="1513" spans="27:27" x14ac:dyDescent="0.25">
      <c r="AA1513" s="31" t="str">
        <f t="shared" si="28"/>
        <v/>
      </c>
    </row>
    <row r="1514" spans="27:27" x14ac:dyDescent="0.25">
      <c r="AA1514" s="31" t="str">
        <f t="shared" si="28"/>
        <v/>
      </c>
    </row>
    <row r="1515" spans="27:27" x14ac:dyDescent="0.25">
      <c r="AA1515" s="31" t="str">
        <f t="shared" si="28"/>
        <v/>
      </c>
    </row>
    <row r="1516" spans="27:27" x14ac:dyDescent="0.25">
      <c r="AA1516" s="31" t="str">
        <f t="shared" si="28"/>
        <v/>
      </c>
    </row>
    <row r="1517" spans="27:27" x14ac:dyDescent="0.25">
      <c r="AA1517" s="31" t="str">
        <f t="shared" si="28"/>
        <v/>
      </c>
    </row>
    <row r="1518" spans="27:27" x14ac:dyDescent="0.25">
      <c r="AA1518" s="31" t="str">
        <f t="shared" si="28"/>
        <v/>
      </c>
    </row>
    <row r="1519" spans="27:27" x14ac:dyDescent="0.25">
      <c r="AA1519" s="31" t="str">
        <f t="shared" si="28"/>
        <v/>
      </c>
    </row>
    <row r="1520" spans="27:27" x14ac:dyDescent="0.25">
      <c r="AA1520" s="31" t="str">
        <f t="shared" si="28"/>
        <v/>
      </c>
    </row>
    <row r="1521" spans="27:27" x14ac:dyDescent="0.25">
      <c r="AA1521" s="31" t="str">
        <f t="shared" si="28"/>
        <v/>
      </c>
    </row>
    <row r="1522" spans="27:27" x14ac:dyDescent="0.25">
      <c r="AA1522" s="31" t="str">
        <f t="shared" si="28"/>
        <v/>
      </c>
    </row>
    <row r="1523" spans="27:27" x14ac:dyDescent="0.25">
      <c r="AA1523" s="31" t="str">
        <f t="shared" si="28"/>
        <v/>
      </c>
    </row>
    <row r="1524" spans="27:27" x14ac:dyDescent="0.25">
      <c r="AA1524" s="31" t="str">
        <f t="shared" si="28"/>
        <v/>
      </c>
    </row>
    <row r="1525" spans="27:27" x14ac:dyDescent="0.25">
      <c r="AA1525" s="31" t="str">
        <f t="shared" si="28"/>
        <v/>
      </c>
    </row>
    <row r="1526" spans="27:27" x14ac:dyDescent="0.25">
      <c r="AA1526" s="31" t="str">
        <f t="shared" si="28"/>
        <v/>
      </c>
    </row>
    <row r="1527" spans="27:27" x14ac:dyDescent="0.25">
      <c r="AA1527" s="31" t="str">
        <f t="shared" si="28"/>
        <v/>
      </c>
    </row>
    <row r="1528" spans="27:27" x14ac:dyDescent="0.25">
      <c r="AA1528" s="31" t="str">
        <f t="shared" si="28"/>
        <v/>
      </c>
    </row>
    <row r="1529" spans="27:27" x14ac:dyDescent="0.25">
      <c r="AA1529" s="31" t="str">
        <f t="shared" si="28"/>
        <v/>
      </c>
    </row>
    <row r="1530" spans="27:27" x14ac:dyDescent="0.25">
      <c r="AA1530" s="31" t="str">
        <f t="shared" si="28"/>
        <v/>
      </c>
    </row>
    <row r="1531" spans="27:27" x14ac:dyDescent="0.25">
      <c r="AA1531" s="31" t="str">
        <f t="shared" si="28"/>
        <v/>
      </c>
    </row>
    <row r="1532" spans="27:27" x14ac:dyDescent="0.25">
      <c r="AA1532" s="31" t="str">
        <f t="shared" si="28"/>
        <v/>
      </c>
    </row>
    <row r="1533" spans="27:27" x14ac:dyDescent="0.25">
      <c r="AA1533" s="31" t="str">
        <f t="shared" si="28"/>
        <v/>
      </c>
    </row>
    <row r="1534" spans="27:27" x14ac:dyDescent="0.25">
      <c r="AA1534" s="31" t="str">
        <f t="shared" si="28"/>
        <v/>
      </c>
    </row>
    <row r="1535" spans="27:27" x14ac:dyDescent="0.25">
      <c r="AA1535" s="31" t="str">
        <f t="shared" si="28"/>
        <v/>
      </c>
    </row>
    <row r="1536" spans="27:27" x14ac:dyDescent="0.25">
      <c r="AA1536" s="31" t="str">
        <f t="shared" si="28"/>
        <v/>
      </c>
    </row>
    <row r="1537" spans="27:27" x14ac:dyDescent="0.25">
      <c r="AA1537" s="31" t="str">
        <f t="shared" si="28"/>
        <v/>
      </c>
    </row>
    <row r="1538" spans="27:27" x14ac:dyDescent="0.25">
      <c r="AA1538" s="31" t="str">
        <f t="shared" si="28"/>
        <v/>
      </c>
    </row>
    <row r="1539" spans="27:27" x14ac:dyDescent="0.25">
      <c r="AA1539" s="31" t="str">
        <f t="shared" si="28"/>
        <v/>
      </c>
    </row>
    <row r="1540" spans="27:27" x14ac:dyDescent="0.25">
      <c r="AA1540" s="31" t="str">
        <f t="shared" si="28"/>
        <v/>
      </c>
    </row>
    <row r="1541" spans="27:27" x14ac:dyDescent="0.25">
      <c r="AA1541" s="31" t="str">
        <f t="shared" si="28"/>
        <v/>
      </c>
    </row>
    <row r="1542" spans="27:27" x14ac:dyDescent="0.25">
      <c r="AA1542" s="31" t="str">
        <f t="shared" si="28"/>
        <v/>
      </c>
    </row>
    <row r="1543" spans="27:27" x14ac:dyDescent="0.25">
      <c r="AA1543" s="31" t="str">
        <f t="shared" si="28"/>
        <v/>
      </c>
    </row>
    <row r="1544" spans="27:27" x14ac:dyDescent="0.25">
      <c r="AA1544" s="31" t="str">
        <f t="shared" si="28"/>
        <v/>
      </c>
    </row>
    <row r="1545" spans="27:27" x14ac:dyDescent="0.25">
      <c r="AA1545" s="31" t="str">
        <f t="shared" si="28"/>
        <v/>
      </c>
    </row>
    <row r="1546" spans="27:27" x14ac:dyDescent="0.25">
      <c r="AA1546" s="31" t="str">
        <f t="shared" si="28"/>
        <v/>
      </c>
    </row>
    <row r="1547" spans="27:27" x14ac:dyDescent="0.25">
      <c r="AA1547" s="31" t="str">
        <f t="shared" si="28"/>
        <v/>
      </c>
    </row>
    <row r="1548" spans="27:27" x14ac:dyDescent="0.25">
      <c r="AA1548" s="31" t="str">
        <f t="shared" si="28"/>
        <v/>
      </c>
    </row>
    <row r="1549" spans="27:27" x14ac:dyDescent="0.25">
      <c r="AA1549" s="31" t="str">
        <f t="shared" si="28"/>
        <v/>
      </c>
    </row>
    <row r="1550" spans="27:27" x14ac:dyDescent="0.25">
      <c r="AA1550" s="31" t="str">
        <f t="shared" si="28"/>
        <v/>
      </c>
    </row>
    <row r="1551" spans="27:27" x14ac:dyDescent="0.25">
      <c r="AA1551" s="31" t="str">
        <f t="shared" si="28"/>
        <v/>
      </c>
    </row>
    <row r="1552" spans="27:27" x14ac:dyDescent="0.25">
      <c r="AA1552" s="31" t="str">
        <f t="shared" si="28"/>
        <v/>
      </c>
    </row>
    <row r="1553" spans="27:27" x14ac:dyDescent="0.25">
      <c r="AA1553" s="31" t="str">
        <f t="shared" si="28"/>
        <v/>
      </c>
    </row>
    <row r="1554" spans="27:27" x14ac:dyDescent="0.25">
      <c r="AA1554" s="31" t="str">
        <f t="shared" si="28"/>
        <v/>
      </c>
    </row>
    <row r="1555" spans="27:27" x14ac:dyDescent="0.25">
      <c r="AA1555" s="31" t="str">
        <f t="shared" si="28"/>
        <v/>
      </c>
    </row>
    <row r="1556" spans="27:27" x14ac:dyDescent="0.25">
      <c r="AA1556" s="31" t="str">
        <f t="shared" si="28"/>
        <v/>
      </c>
    </row>
    <row r="1557" spans="27:27" x14ac:dyDescent="0.25">
      <c r="AA1557" s="31" t="str">
        <f t="shared" si="28"/>
        <v/>
      </c>
    </row>
    <row r="1048576" spans="31:31" x14ac:dyDescent="0.25">
      <c r="AE1048576" s="27"/>
    </row>
  </sheetData>
  <protectedRanges>
    <protectedRange sqref="A13:A17 P13:Z17 AB13:AD17 AF13:AF121 J13:K17 J20:K103 J107:K115 J117:K130 J133:K135 J137:K164 J167:K173 J179:K179 J182:K185 J188:K191 J193:K201 J204:K225 J227:K227 J229:K239 J241:K245 J247:K247 J249:K266 J268:K276 J278:K278 J280:K285 J288:K291 J293:K309 J311:K322 J324:K377 J380:K380 J383:K383 J385:K393 J395:K396 J399:K400 J402:K402 J407:K409 J412:K413 J415:K416 J418:K418 J420:K422 J425:K426 J431:K434 J437:K442 J444:K444 J446:K446 J448:K449 J451:K451 J453:K456 J458:K458 J460:K460 J463:K463 J465:K465 J467:K467 J469:K471 J477:K478 J482:K482 J484:K492 J551:K551 J565:K606 J609:K779 J916:K919 J986:K998 J1000:K1006 J1011:K1013 J1015:K1039 J1041:K1061 J1064:K1070 J1073:K1074 J1076:K1077 J1080:K1086 J1088:K1089 J1091:K1096 J1099:K1108 J1110:K1125 J1127:K1127 J1129:K1153 J1161:K1166 J1170:K1175 J1178:K1181 J1184:K1211 J1227:K1235 J1237:K1240 J1243:K1243 J1245:K1250 J1252:K1260 J1262:K1264 J1266:K1269 J1272:K1274 J1276:K1279 J1282:K1290 J1292:K1292 J1298:K1302 J1306:K1320 J1339:K1377 J1379:K1389 J1391:K1414 K131:K132 K1167 K1169 K1177 K1183 K1336 F13:F17 F24 F28:F98 F103:F113 F115 F117:F119 F121 F141 F373:F377 F381 F414 F427 F442 F469:F470 F472:F476 F484 F487:F489 F491:F548 F551 F636 F639:F640 F993:F998 F1042:F1050 F1064:F1067 F1070 F1076:F1077 F1089 F1099 F1120 F1150 F1152 F1370 F1393:F1396 F1398:F1400 F1415:F1416 F1418:F1420 F1422:F1426 F343 F553:F568 F570 F572 F574 F576 F578:F579 F581:F583 F586:F605 F608:F611 F613 F615 F617 F619:F624 F626 F631 F652 F654 F656 F658 F660 F662 F664 F666 F668:F670 F701 F703 F705 F707 F709 F711 F713 F715 F717 F719 F721 F723 F725 F727 F729 F731 F733 F735 F737 F739 F741 F743 F745 F747 F749 F751 F753 F755 F757 F759 F761 F763:F767 F774 F776:F779 F1091 F1095 F1126:F1127 F1170 F1413 F143:F147 F149:F151 F153:F154 F159:F161 F198:F199 F202 F210 F214 F229 F232:F233 F240 F243:F245 F251 F305 F332:F333 F336:F339 F341 F354 F362:F364 F392 F421 F430:F431 F454 F456 F916:F990 F1013:F1014 F1017:F1039 F1052 F1054:F1056 F1112:F1116 F1123:F1124 F1130 F1141:F1142 F1161 F1163 F1173:F1174 F1184 F1207:F1209 F1224:F1228 F1236:F1237 F1241:F1242 F1246 F1257 F1264 F1268:F1269 F1274 F1292:F1293 F1295:F1297 F1305:F1306 F1308:F1309 F1342 F1353 F1363 F1365 F1375:F1389" name="Rango1_8"/>
    <protectedRange sqref="B13:B17" name="Rango1_1_1"/>
    <protectedRange sqref="C13:C17 E214 E220 D114 D159:D160 D298 D301 D315 D367 D1369 D104:D106 D165:D166 D168:D178 D181:D187 D192:D193 D219:D222 D224 D226:D232 D256 D259:D260 D262 D276:D279 D290:D292 D305 D348 D353 D355:D358 D362:D365 D390 D394 D397:D398 D412 D414 D416:D417 D419 D428:D432 D435:D441 D449 D451:D452 D454:D462 D464:D466 D468:D470 D1052:D1054 D1075:D1079 D1087:D1092 D1095:D1100 D1108:D1111 D1115:D1118 D1120:D1121 D1125:D1126 D1128:D1138 D1140:D1142 D1261 D1265 D1267 D13:D23 D25:D102 D135:D157 D190 D199:D217 D234:D238 D240:D252 D264:D272 D274 D281:D288 D296 D303 D309:D313 D329 D331 D336 D338:D340 D392 D421:D426 D444 D472:D484 D1145:D1160 D1184 D1250:D1252 D1254 D1256:D1258 D1270:D1277 D1279:D1297 D1375:D1390 D120:D133 D318:D326 D333:D334 D342:D345 D373 D375:D385 D402:D410 D493:D649 D651:D761 D768:D915 D918 D920:D995 D999:D1015 D1017:D1050 D1059:D1068 D1070:D1073 D1081:D1085 D1103:D1106 D1162:D1167 D1170:D1176 D1178:D1182 D1186 D1189:D1240 D1242 D1244:D1246 D1299:D1363 D1371:D1372 D1392:D1414" name="Rango1_3_1"/>
    <protectedRange sqref="E20:E21 E25:E27 E99:E102 E166 E168:E173 E232 E247 E251 E259 E268 E278 E284 E309 E315 E362:E363 E394 E401 E421 E425 E428 E432 E635 E967:E980 E1007:E1010 E1013 E1052 E1054 E1062 E1067 E1088 E1110:E1111 E1136 E1148 E1155 E1168 E1179 E1207:E1209 E1244 E1250 E1267 E1270:E1271 E1275 E1286:E1288 E1300 E1337:E1338 E1343 E1348 E1355:E1356 E1358 E1382 E1390 E1393:E1400 E1413 E13:E18 E124:E125 E130:E132 E142 E148:E150 E152:E153 E159:E160 E180 E185:E189 E192 E209 E213 E215 E217:E219 E221 E223 E301:E302 E324 E326:E327 E338 E359 E380 E397:E398 E408 E410:E412 E417:E419 E435:E439 E441:E442 E446 E453:E456 E467 E484 E486:E487 E490 E492 E551 E565:E566 E601 E614:E619 E624:E626 E630:E631 E637:E638 E671:E699 E760 E768:E772 E918:E919 E941 E986:E989 E991:E996 E1003 E1018:E1039 E1042:E1050 E1059:E1060 E1075 E1081:E1082 E1084 E1086 E1096 E1100 E1102:E1103 E1105 E1107 E1123:E1124 E1126:E1127 E1171:E1172 E1175 E1181 E1189:E1196 E1241 E1255 E1259 E1265 E1340:E1341 E1361:E1367 E1370 E1374:E1375" name="Rango1_4_1"/>
    <protectedRange sqref="H13:I17" name="Rango1_5_1"/>
    <protectedRange sqref="L13:O17" name="Rango1_6_1"/>
    <protectedRange sqref="AE13:AE17" name="Rango1_7_1"/>
    <protectedRange sqref="AG13:AG121" name="Rango1_9_1"/>
    <protectedRange sqref="AB18:AE102 AE133:AE134 AE141 AE373:AE374 AE1048576 L20:Z102 H20:I102 A18:C23 A25:C102 E19:F19 E103 E105 E133:E136 E151 E191 E204 E216 E233 E275 E293 E308 E332 E360:E361 E373:E377 E399:E400 E420 E434 E491 E621 E773 E916:E917 E997:E998 E1058 E1080 E1083 E1094 E1101 E1104 E1149:E1153 E1238:E1239 E1243 E1269 E297 E300 E634 E761 E1041 E1139:E1140 E1173:E1174 E1260 E1266 E1392 E139:E141 E161:E165 E174:E178 E181:E182 E193:E198 E286 E319:E320 E368:E370 E381:E392 E395:E396 E405:E406 E409 E413:E414 E416 E422 E427 E440 E457 E466 E482 E552 E586:E587 E599 E609 E636 E639:E641 E1000:E1002 E1070 E1076:E1077 E1087 E1089 E1099 E1108 E1134:E1135 E1169 E1176:E1177 E1197:E1198 E1210:E1214 E1233:E1234 E1276:E1277 E1279 E1291 E1293:E1296 E1303:E1305 E1349 E1371:E1373 E1376:E1381 E1383:E1389 F18 E22:E23 E28:E98 E107:E121 E126:E129 E143:E147 E229 E288:E289 E304 E334:E336 E339 E341 E448 E463 E478 E488:E489 E611:E613 E1014:E1017 E1063:E1066 E1074 E1112:E1120 E1156:E1161 E1185 E1249 E1252:E1253 E1342 E1353 E1359 D218 D223 D253 D255 D280 D299 D302 D307 D314 D337 D350 D372 D415 D443 D445 D447 D450 D486 D650 D1051:E1051 D1177 D1253 D1264 D1278 D1364 J1390:K1390 H18:Z19 J104:K106 J116:K116 J136:K136 J165:K166 J174:K178 J180:K181 J186:K187 J192:K192 J202:K203 J226:K226 J228:K228 J240:K240 J246:K246 J248:K248 J267:K267 J277:K277 J279:K279 J286:K287 J292:K292 J310:K310 J323:K323 J378:K379 J381:K382 J384:K384 J394:K394 J397:K398 J401:K401 J403:K406 J410:K411 J414:K414 J417:K417 J419:K419 J423:K424 J427:K430 J435:K436 J443:K443 J445:K445 J447:K447 J450:K450 J452:K452 J457:K457 J459:K459 J461:K462 J464:K464 J466:K466 J468:K468 J472:K476 J479:K481 J483:K483 J493:K550 J552:K564 J780:K915 J920:K985 J999:K999 J1007:K1010 J1014:K1014 J1040:K1040 J1062:K1063 J1071:K1072 J1075:K1075 J1078:K1079 J1087:K1087 J1090:K1090 J1097:K1098 J1109:K1109 J1126:K1126 J1128:K1128 J1154:K1154 J1168:K1168 J1176:K1176 J1182:K1182 J1212:K1219 J1244:K1244 J1251:K1251 J1261:K1261 J1265:K1265 J1270:K1271 J1275:K1275 J1280:K1281 J1291:K1291 J1293:K1297 J1303:K1305 J1321:K1335 J1337:K1338 J1378:K1378 D1161 D1055:E1056 D134 A24:E24 F148 F152 F203 F234:F235 F267 F342 F407 E471:F471 E569:F569 E571:F571 E573:F573 E575:F575 E577:F577 E580:F580 E607:F607 F612 F614 F616 F618 F625 E651:F651 E653:F653 E655:F655 E657:F657 E659:F659 E661:F661 E663:F663 E665:F665 E667:F667 F671:F700 F702 F704 F706 F708 F710 F712 F714 F716 F718 F720 F722 F724 F726 F728 F730 F732 F734 F736 F738 F740 F742 F744 F746 F748 F750 F752 F754 F756 F758 F760 F762 F768:F773 F775 F1151 F1199:F1206 E1298:F1298 E1401:F1412 F1414 F1428:F1430 F426 F628:F630 F1053 F1273 F1290 F20:F23 F25:F27 F99:F102 F122:F123 F127:F136 F138:F140 F142 E155:F158 F162:F197 F201 F217:F222 F224 F227:F228 F238 F246 F248 E254:F254 E256:F256 F260 F262 F264:F265 E273:F273 F277 F286:F287 F291:F295 E310:F310 F313 F319:F321 F323:F325 E328:F328 F340 F358:F361 F365 F368:F369 F371 F378 F382:F386 F388:F390 F393:F404 F409:F410 F412:F413 F415:F420 F422:F423 F428:F429 F433 F435:F440 F443 F445:F448 F450:F453 F457:F468 F479:F481 F483 F549:F550 F585 F606 F633:F635 F637:F638 F641:F645 F647:F649 F780:F915 F999:F1005 F1007:F1012 F1015:F1016 F1040:F1041 F1059:F1060 F1062:F1063 E1068:F1069 F1071:F1075 F1078:F1088 E1090:F1090 F1093:F1094 F1096:F1098 F1100:F1102 F1104:F1111 F1117:F1119 E1121:F1122 E1125:F1125 F1128:F1129 F1134 F1136:F1140 E1143:F1144 F1148:F1149 F1153:F1160 E1164:F1165 F1168:F1169 F1171 F1175:F1177 F1181:F1183 F1186 F1189:F1196 F1210:F1223 F1233 F1243:F1245 E1247:F1248 F1250:F1255 F1258:F1261 F1265 F1270:F1271 F1275 F1279:F1282 F1284 F1294 F1299 F1303:F1304 F1310:F1311 F1313:F1320 F1322:F1327 F1329:F1330 F1333:F1334 F1336:F1337 F1339:F1341 F1346 F1350:F1352 E1368:F1368 F1372:F1374 F1390:F1391 F1397" name="Rango1_10"/>
    <protectedRange sqref="C107:C113" name="Rango1_16_1"/>
    <protectedRange sqref="V122:Z130 P122:P130 AB122:AD130 A122:A129 S122:S130 AF122:AF130 F124:F126 F137 F200 F204:F209 F211:F213 F215:F216 F223 F225:F226 F230:F231 F236:F237 F239 F241:F242 F247 F249:F250 F252:F253 F257:F259 F261 F263 F270 F274:F275 F285 F288:F290 F296:F298 F300:F304 F306:F309 F311:F312 F314:F318 F322 F326:F327 F329:F331 F334:F335 F344:F353 F355:F357 F366 F370 F372 F380 F387 F405:F406 F408 F411 F441 F477:F478 F485:F486 F490 F552 F584 F650 F991:F992 F1057:F1058 F1061 F1131:F1133 F1135 F1145:F1147 F1162 F1172 F1178:F1180 F1188 F1229:F1230 F1234:F1235 F1238:F1240 F1249 F1256 F1262:F1263 F1266:F1267 F1272 F1278 F1283 F1285 F1289 F1300:F1302 F1307 F1312 F1338 F1343 F1347:F1349 F1354:F1355 F1357:F1362 F1366:F1367 F1369 F1431:F1433" name="Rango1"/>
    <protectedRange sqref="B122:B123" name="Diligenciar"/>
    <protectedRange sqref="C122:C123" name="Diligenciar_1"/>
    <protectedRange sqref="B124:B129" name="Diligenciar_2"/>
    <protectedRange sqref="C124:C129" name="Diligenciar_1_1"/>
    <protectedRange sqref="E123 E154 E167 E179 E222 E255 E261 E294:E295 E306:E307 E317 E329:E330 E333 E337 E344 E351 E371:E372 E433 E469 E583:E584 E642 E646 E700:E759 E762:E763 E775 E777 E990 E1057 E1073 E1187 E1360" name="Diligenciar_3"/>
    <protectedRange algorithmName="SHA-512" hashValue="49/yl+GTMlRN3FloWoyBL3IsXrYzEo95h5eEgXs/T6SxYAwuSo+Ndqxkist3BnknjOR8ERS4BgA76v7mpDBZcA==" saltValue="JvzRIA9SAjvsZX2GnV6n2A==" spinCount="100000" sqref="L123:L130" name="Rango7_6"/>
    <protectedRange sqref="L122" name="Diligenciar_5"/>
    <protectedRange algorithmName="SHA-512" hashValue="49/yl+GTMlRN3FloWoyBL3IsXrYzEo95h5eEgXs/T6SxYAwuSo+Ndqxkist3BnknjOR8ERS4BgA76v7mpDBZcA==" saltValue="JvzRIA9SAjvsZX2GnV6n2A==" spinCount="100000" sqref="M123:M130" name="Rango7_7"/>
    <protectedRange sqref="M122" name="Diligenciar_6"/>
    <protectedRange algorithmName="SHA-512" hashValue="49/yl+GTMlRN3FloWoyBL3IsXrYzEo95h5eEgXs/T6SxYAwuSo+Ndqxkist3BnknjOR8ERS4BgA76v7mpDBZcA==" saltValue="JvzRIA9SAjvsZX2GnV6n2A==" spinCount="100000" sqref="N123:N130" name="Rango7_8"/>
    <protectedRange sqref="N122:N130" name="Diligenciar_7"/>
    <protectedRange sqref="O122:O130" name="Diligenciar_8_2"/>
    <protectedRange sqref="Q122:Q130 U130" name="Diligenciar_10"/>
    <protectedRange sqref="R122:R130" name="Diligenciar_11"/>
    <protectedRange sqref="T122:T130" name="Diligenciar_12_1"/>
    <protectedRange algorithmName="SHA-512" hashValue="49/yl+GTMlRN3FloWoyBL3IsXrYzEo95h5eEgXs/T6SxYAwuSo+Ndqxkist3BnknjOR8ERS4BgA76v7mpDBZcA==" saltValue="JvzRIA9SAjvsZX2GnV6n2A==" spinCount="100000" sqref="U122:U129" name="Rango7_14"/>
    <protectedRange sqref="AE122:AE130" name="Diligenciar_13"/>
    <protectedRange sqref="AG122:AG130" name="Diligenciar_13_1"/>
    <protectedRange sqref="A135 C135 P135:R135 T135:Z135 AE135:AF135 AB135:AC135 H135:I135" name="Rango1_1"/>
    <protectedRange sqref="B131:C131 C134 B135 L135:O135 C132 L131:T131 L132:R134 H131:J132 H133:I134" name="Rango1_2_1"/>
    <protectedRange sqref="W131:X131" name="Diligenciar_1_2"/>
    <protectedRange sqref="B132" name="Diligenciar_2_1"/>
    <protectedRange sqref="W132:Y134 T132:T134 S132:S133 S135" name="Diligenciar_3_1_1"/>
    <protectedRange sqref="B133 B165" name="Diligenciar_5_1"/>
    <protectedRange sqref="C133" name="Diligenciar_6_1"/>
    <protectedRange sqref="A131:A134" name="Rango1_5_2"/>
    <protectedRange algorithmName="SHA-512" hashValue="49/yl+GTMlRN3FloWoyBL3IsXrYzEo95h5eEgXs/T6SxYAwuSo+Ndqxkist3BnknjOR8ERS4BgA76v7mpDBZcA==" saltValue="JvzRIA9SAjvsZX2GnV6n2A==" spinCount="100000" sqref="AG131" name="Rango7_2"/>
    <protectedRange sqref="AG131" name="Diligenciar_1_2_1"/>
    <protectedRange algorithmName="SHA-512" hashValue="49/yl+GTMlRN3FloWoyBL3IsXrYzEo95h5eEgXs/T6SxYAwuSo+Ndqxkist3BnknjOR8ERS4BgA76v7mpDBZcA==" saltValue="JvzRIA9SAjvsZX2GnV6n2A==" spinCount="100000" sqref="AG132:AG135" name="Rango7_1_1"/>
    <protectedRange sqref="AG132:AG135" name="Diligenciar_4_2"/>
    <protectedRange algorithmName="SHA-512" hashValue="49/yl+GTMlRN3FloWoyBL3IsXrYzEo95h5eEgXs/T6SxYAwuSo+Ndqxkist3BnknjOR8ERS4BgA76v7mpDBZcA==" saltValue="JvzRIA9SAjvsZX2GnV6n2A==" spinCount="100000" sqref="AF140:AG140 S136:S139 AE136:AG139 M136:M141 H136:I139 E137:E138 E183:E184 E199:E202 E205:E208 E210:E212 E224 E227 E230:E231 E249:E250 E264:E265 E271:E272 E276:E277 E281:E283 E290:E291 E298 E305 E311:E312 E321:E322 E325 E340 E348 E355:E358 E364:E365 E379 E402 E429 E460 E465 E579 E582 E585 E606 E610 E632 E933 E942:E966 E1006 E1053 E1085 E1092 E1129:E1133 E1137:E1138 E1182:E1183 E1222 E1282:E1285 E1344:E1347 E1350:E1352 E1357" name="Rango7"/>
    <protectedRange sqref="Z137:Z139 B140:C140 AE140:AG140 P136:T140 AF136:AG139 E137:E138 E183:E184 E199:E202 E205:E208 E210:E212 E224 E227 E230:E231 E249:E250 E264:E265 E271:E272 E276:E277 E281:E283 E290:E291 E298 E305 E311:E312 E321:E322 E325 E340 E348 E355:E358 E364:E365 E379 E402 E429 E460 E465 E579 E582 E585 E606 E610 E632 E933 E942:E966 E1006 E1053 E1085 E1092 E1129:E1133 E1137:E1138 E1182:E1183 E1222 E1282:E1285 E1344:E1347 E1350:E1352 E1357 AB137:AC138 AB139" name="Diligenciar_4"/>
    <protectedRange sqref="C136:C139" name="Diligenciar_2_2"/>
    <protectedRange sqref="B136:B139" name="Diligenciar_3_2"/>
    <protectedRange sqref="L136:L141" name="Diligenciar_4_3"/>
    <protectedRange sqref="N136:N141" name="Diligenciar_5_2"/>
    <protectedRange sqref="O136:O141" name="Diligenciar_6_2"/>
    <protectedRange sqref="AB136:AC136" name="Diligenciar_7_1"/>
    <protectedRange sqref="Z136" name="Diligenciar_7_1_1"/>
    <protectedRange sqref="Z140 AB140:AC140" name="Diligenciar_8"/>
    <protectedRange sqref="B154:B158" name="Diligenciar_18_1"/>
    <protectedRange sqref="B142:B153" name="Diligenciar_18_3_1"/>
    <protectedRange sqref="B168" name="Rango7_4_1_1"/>
    <protectedRange sqref="B169" name="Rango7_4_2_1"/>
    <protectedRange sqref="B170" name="Rango7_4_3_1"/>
    <protectedRange sqref="B171" name="Rango7_4_6_1"/>
    <protectedRange sqref="B172" name="Rango7_4_8_1"/>
    <protectedRange sqref="B173" name="Rango7_4_9_1"/>
    <protectedRange sqref="B175:B176 B375" name="Diligenciar_8_2_1"/>
    <protectedRange sqref="B193" name="Diligenciar_18_1_3_2_1"/>
    <protectedRange sqref="C155:C158" name="Diligenciar_18_1_1"/>
    <protectedRange sqref="C168" name="Rango7_4_1_2"/>
    <protectedRange sqref="C168" name="Diligenciar_5_1_1"/>
    <protectedRange sqref="C169" name="Rango7_4_2_2"/>
    <protectedRange sqref="C169" name="Diligenciar_5_2_1"/>
    <protectedRange sqref="C170" name="Rango7_4_3_2"/>
    <protectedRange sqref="C170" name="Diligenciar_5_3"/>
    <protectedRange sqref="C171" name="Rango7_4_6_2"/>
    <protectedRange sqref="C171" name="Diligenciar_5_6"/>
    <protectedRange sqref="C172" name="Rango7_4_8_2"/>
    <protectedRange sqref="C172" name="Diligenciar_5_8"/>
    <protectedRange sqref="C173" name="Rango7_4_9_2"/>
    <protectedRange sqref="C173" name="Diligenciar_5_9"/>
    <protectedRange sqref="C190" name="Rango1_1_2"/>
    <protectedRange sqref="I168:I173" name="Rango7_4_11_1"/>
    <protectedRange sqref="I168:I173" name="Diligenciar_5_11_1"/>
    <protectedRange sqref="L155:L158" name="Rango7_17"/>
    <protectedRange sqref="L168:M173" name="Rango7_4_11_2"/>
    <protectedRange sqref="L175:M176" name="Rango7_7_4"/>
    <protectedRange sqref="L188:L189 L191:L197" name="Rango7_17_1_2_1"/>
    <protectedRange sqref="L190" name="Rango7_17_1_2_1_1"/>
    <protectedRange sqref="N168:O173" name="Rango7_4_11_3"/>
    <protectedRange sqref="N168:O173" name="Diligenciar_5_11_2"/>
    <protectedRange sqref="N175:O176" name="Rango7_7_4_1"/>
    <protectedRange sqref="N175:O176" name="Diligenciar_8_5"/>
    <protectedRange sqref="N180:O180" name="Rango7_1_2"/>
    <protectedRange sqref="N180" name="Rango5_1_2"/>
    <protectedRange sqref="N180" name="Diligenciar_1_1_2"/>
    <protectedRange sqref="N180:O180" name="Rango4_1_2"/>
    <protectedRange sqref="N180" name="Rango6_1"/>
    <protectedRange sqref="P161" name="Rango7_2_1"/>
    <protectedRange sqref="P161" name="Rango4_2_1"/>
    <protectedRange sqref="Q174" name="Rango7_7_1"/>
    <protectedRange sqref="Q174" name="Diligenciar_8_1"/>
    <protectedRange sqref="P175:Q176 R176 U176" name="Rango7_7_5_1"/>
    <protectedRange sqref="P175:Q176 R176 U176" name="Diligenciar_8_6_1"/>
    <protectedRange sqref="U174" name="Rango7_7_1_2"/>
    <protectedRange sqref="T174" name="Rango7_7_2_1"/>
    <protectedRange sqref="T174" name="Diligenciar_8_1_2"/>
    <protectedRange sqref="T180:U180" name="Rango7_1_2_2"/>
    <protectedRange sqref="T180:U180" name="Rango4_1_2_2"/>
    <protectedRange sqref="AG142 AG149 AG153 AG155:AG164 AG169 AG178:AG180 AG183:AG185 AG187:AG189 AG172:AG176 AG192:AG368" name="Rango7_3_1_1_1"/>
    <protectedRange sqref="AG142 AG149 AG153 AG155:AG164 AG169 AG178:AG180 AG183:AG185 AG187:AG189 AG172:AG176 AG192:AG368" name="Diligenciar_4_1_1_1"/>
    <protectedRange sqref="AE175:AE176" name="Rango7_7_6_1"/>
    <protectedRange sqref="AE180" name="Rango7_1_2_4"/>
    <protectedRange sqref="AE180" name="Rango5_1_2_2"/>
    <protectedRange sqref="AE180" name="Diligenciar_1_1_2_2"/>
    <protectedRange sqref="AE180" name="Rango4_1_2_4"/>
    <protectedRange sqref="AE180" name="Rango6_1_2"/>
    <protectedRange sqref="AB236:AF236 AB238:AF238 AB237:AD237 AF237 AB239:AD316 AF239:AF316 AB329:AD368 AB317:AF319 AB321:AF328 AB320:AD320 AF320 H323:I323 P200:Z330 P331:T341 V331:Z341 P342:Z368 H202:I203 H200:H201 H226:I226 H204:H225 H228:I228 H227 H246:I246 H229:H245 H248:I248 H247 H267:I267 H249:H266 H277:I277 H268:H276 H279:I279 H278 H286:I287 H280:H285 H292:I292 H288:H291 H310:I310 H293:H309 H311:H322 AB200:AD235 AF199:AF235 A200:A368 H324:H368 AF329:AF368 C364:C368 E203 E313 E366 E393 E602 E776 E1262:E1263 E248 E279 E292 E225:E226 E228 E323 E403:E404 E430 E452 E459 E669:E670 E920:E932 E934:E940 E267 E461:E462 E600 E633 E981:E985 E1109 E1128 E1215 E257:E258 E237:E241 E253 E260 E285 E331 E349:E350 E477 E485 E623 E627:E629 E647:E650 E778:E779 E1093 E1106 E1188 E1369 E262:E263 E318 E345:E347 E352:E354 E287 E378 E443 E445 E447 E450 E468 E479 E643 E999 E1040 E1154 E1242 E1326:E1336 E423 E481 E483 E588:E598 E1004:E1005 E1011:E1012 E1071:E1072 E1078:E1079 E1322 E1324 E246" name="Rango1_3"/>
    <protectedRange sqref="C209 B200 B307 B287 B254:B255 B279 B302 B248 B212 B269 B290 B356 B317 B361 B237 B293 B296 B240 B202 B348 B223 B321 B323 B326:B328 B358:B359 B366 B205:B206 B242:B243 B231:B233 B335:B345 B1133 B330 B217:B218 B332:B333 B310" name="Rango1_1_3"/>
    <protectedRange sqref="C275:C277 C200:C208 C279:C363 C210:C273 U331:U341 D225 D349 D294:D295 D434 D488 D1057 D1188 D1241 D1268 D346 D352 D366 D391 D471 D1093 D1262:D1263 D395:D396 D1168:D1169 D239" name="Rango1_2_2"/>
    <protectedRange sqref="L315:L341 L200:L313 L343:L368" name="Rango1_4_2"/>
    <protectedRange sqref="M200:M368" name="Rango1_5_3"/>
    <protectedRange sqref="N200:N368" name="Rango1_6"/>
    <protectedRange sqref="O200:O368" name="Rango1_7"/>
    <protectedRange sqref="L342 AE237 L314 AE239:AE316 AE320 AE200:AE203 AE205:AE207 AE210:AE213 AE224:AE235 AE329:AE368" name="Rango1_8_1"/>
    <protectedRange sqref="B369:C369 L369:T369 H369:I369" name="Rango1_2_3"/>
    <protectedRange sqref="W369:X369" name="Diligenciar_1_3"/>
    <protectedRange sqref="A369:A377" name="Rango1_5_4"/>
    <protectedRange algorithmName="SHA-512" hashValue="49/yl+GTMlRN3FloWoyBL3IsXrYzEo95h5eEgXs/T6SxYAwuSo+Ndqxkist3BnknjOR8ERS4BgA76v7mpDBZcA==" saltValue="JvzRIA9SAjvsZX2GnV6n2A==" spinCount="100000" sqref="AG369:AG372" name="Rango7_2_2"/>
    <protectedRange sqref="AG369:AG372" name="Diligenciar_1_2_2"/>
    <protectedRange sqref="AB386:AE387 AB389:AE391 H386:H389 AB388:AD388 S386:S387 H391 AB409:AE409 AB403:AF403 AB404:AD406 H402:H406 A408:A409 AB407:AE407 AB408:AD408 H408 B409:C409 U409:Z409 H409:I409 V386:Z408 AB392:AD402 A386:A406 I402" name="Rango1_9"/>
    <protectedRange sqref="C384" name="Rango1_2_8_3_1_2_2_1"/>
    <protectedRange sqref="C388" name="Rango1_2_9_1_2_2"/>
    <protectedRange sqref="C389" name="Rango1_2_17_3_1_2_2"/>
    <protectedRange sqref="I384" name="Rango1_2_3_2_3_1_1_2_1_3"/>
    <protectedRange sqref="AF388 AF385" name="Rango7_3_1_1"/>
    <protectedRange sqref="AF388 AF385" name="Diligenciar_1_4"/>
    <protectedRange sqref="A379:C379" name="Rango1_1_4"/>
    <protectedRange sqref="A380:C381" name="Rango1_2_4"/>
    <protectedRange sqref="AG385 AG388 AG382 AE380:AG381" name="Rango1_3_3"/>
    <protectedRange sqref="B378" name="Rango1_4_3"/>
    <protectedRange sqref="P378:U378" name="Rango1_5_5"/>
    <protectedRange sqref="AE378:AG378" name="Rango1_6_2"/>
    <protectedRange sqref="AE379:AG379 AF392:AG401" name="Rango1_7_2"/>
    <protectedRange sqref="B402:C403 C404:C406 B408:C408" name="Rango1_8_2"/>
    <protectedRange sqref="C392 H392:I392 H397:I401 B397:C401" name="Rango1_2_5"/>
    <protectedRange sqref="B393:C393 H393:I393" name="Rango1_2_1_2"/>
    <protectedRange sqref="B394:C394 H394:I394" name="Rango1_2_2_1"/>
    <protectedRange sqref="B395:C395 H395:I395" name="Rango1_2_3_1"/>
    <protectedRange sqref="B396:C396 H396:I396" name="Rango1_2_4_1"/>
    <protectedRange sqref="AE392 AE397:AE401" name="Rango1_2_6"/>
    <protectedRange sqref="AE393" name="Rango1_2_1_3"/>
    <protectedRange sqref="AE394" name="Rango1_2_2_2"/>
    <protectedRange sqref="AE395" name="Rango1_2_3_2"/>
    <protectedRange sqref="AE396" name="Rango1_2_4_2"/>
    <protectedRange sqref="P392:U392 P397:U401" name="Rango1_2_7"/>
    <protectedRange sqref="P393:U393" name="Rango1_2_1_4"/>
    <protectedRange sqref="P394:U394" name="Rango1_2_2_3"/>
    <protectedRange sqref="P395:U395" name="Rango1_2_3_3"/>
    <protectedRange sqref="P396:U396" name="Rango1_2_4_3"/>
    <protectedRange sqref="P402:U402" name="Rango1_9_2"/>
    <protectedRange sqref="AE402:AG402 AG403" name="Rango1_11"/>
    <protectedRange sqref="P403:U403 P406:U406 P409:T409" name="Rango1_12"/>
    <protectedRange sqref="B404" name="Rango1_13"/>
    <protectedRange sqref="P404:U404" name="Rango1_14"/>
    <protectedRange sqref="AE404:AG404" name="Rango1_15"/>
    <protectedRange sqref="B406" name="Rango1_16"/>
    <protectedRange sqref="AE406:AG406 AF407:AG407 AG408:AG409 AG1000:AG1002" name="Rango1_17"/>
    <protectedRange sqref="A407:C407" name="Rango1_20"/>
    <protectedRange sqref="AE405:AG405" name="Rango1_21"/>
    <protectedRange sqref="P405:U405" name="Rango1_22"/>
    <protectedRange sqref="P408:U408" name="Rango1_18"/>
    <protectedRange sqref="AE408:AF408 AF409 AF1000:AF1002" name="Rango1_19"/>
    <protectedRange sqref="P407:U407" name="Rango1_23"/>
    <protectedRange sqref="P384:Z384 AB384:AC384" name="Rango1_10_1"/>
    <protectedRange sqref="AE384:AG384" name="Rango1_25"/>
    <protectedRange sqref="B405" name="Rango1_26"/>
    <protectedRange sqref="B392" name="Rango1_27"/>
    <protectedRange sqref="V414:Z414 AE418 AE420 AE427:AF427 AF428 AF434 A414 C414 A432 C432 L432:M432 V432:Z432 AE435:AF438 S442:U444 B442:B445 L442:U442 U428:Z428 L423:T423 A441:A446 R424:S426 R428:S428 U433:Z434 R433:S434 R417:S422 A415:C415 U417:Z426 AE425 AF439:AF441 V438:Z444 U445:Z447 AF445:AF447 R445:S447 U439:U441 R439:S441 L410:Z413 AE446 AF415:AF421 AB414:AB447 AE429:AF433 AE442:AF444 AD415:AD447 AD410:AF414 AC410:AC413 AF423:AF426 L415:Z416 L417:P422 L424:P426 L433:P434 L435:Z437 L438:T438 L439:P441 A422 C422 A416 C416 B451 H410:I413 H415:I431 H433:I447 L427:Z427 L429:Z431 L428:P428 L443:R444 L445:P447 A433:C440 C441:C445 A446:C447 A423:C431 A410:C413 A417:C421" name="Rango1_24"/>
    <protectedRange sqref="AG410:AG421 AG423:AG447" name="Rango7_1"/>
    <protectedRange sqref="AG410:AG421 AG423:AG447" name="Diligenciar_9"/>
    <protectedRange sqref="B414" name="Rango1_2_8"/>
    <protectedRange sqref="H414:I414" name="Rango1_3_4"/>
    <protectedRange sqref="P414:U414" name="Rango1_4_4"/>
    <protectedRange sqref="B432" name="Rango1_5_6"/>
    <protectedRange sqref="H432:I432" name="Rango1_7_3"/>
    <protectedRange sqref="P432:U432" name="Rango1_8_3"/>
    <protectedRange sqref="O432" name="Rango1_9_3"/>
    <protectedRange sqref="AE456:AG456 P450:Z451 U452:Z455 R452:S455 U448:Z449 AF448:AF449 R448:S449 AF452:AF455 AE450:AF451 AE448 AB448:AB456 AD448:AD456 L448:P449 L456:Z456 A451 C451 H448:I456 L450:N451 L452:P455 A452:C456 A448:C450 E451" name="Rango1_28"/>
    <protectedRange sqref="AG448:AG455" name="Rango7_4"/>
    <protectedRange sqref="AG448:AG455" name="Diligenciar_12"/>
    <protectedRange sqref="O450:O451" name="Rango1_12_1"/>
    <protectedRange sqref="AF469:AF478 A478 V459 Y459 P466:P467 Y466 B484 P461:P462 P469:P470 AB469:AB471 AF457:AF467 V460:Z463 V469:Z477 AD469:AD477 AB472:AC477 V467:Z467 V465:Z465 Y464:Z464 V458:Z458 AD458:AD467 A457:C467 A469:C477 E472:E476 E480 E1325 AB458:AB467" name="Rango1_29"/>
    <protectedRange algorithmName="SHA-512" hashValue="49/yl+GTMlRN3FloWoyBL3IsXrYzEo95h5eEgXs/T6SxYAwuSo+Ndqxkist3BnknjOR8ERS4BgA76v7mpDBZcA==" saltValue="JvzRIA9SAjvsZX2GnV6n2A==" spinCount="100000" sqref="N472:O472 L472:L476 O462 L457:N457 AE464:AE465 L469:O470 L462:N466 O468 L458:O461" name="Rango7_2_3"/>
    <protectedRange sqref="N469:O470 N472:O472 O462 N457 N462:N466 O468 N458:O461" name="Diligenciar_1_5"/>
    <protectedRange sqref="AE459:AE460" name="Diligenciar_6_3"/>
    <protectedRange algorithmName="SHA-512" hashValue="49/yl+GTMlRN3FloWoyBL3IsXrYzEo95h5eEgXs/T6SxYAwuSo+Ndqxkist3BnknjOR8ERS4BgA76v7mpDBZcA==" saltValue="JvzRIA9SAjvsZX2GnV6n2A==" spinCount="100000" sqref="AG469:AG477 AG457:AG467" name="Rango7_9"/>
    <protectedRange sqref="AG469:AG477 AG457:AG467" name="Diligenciar_10_1"/>
    <protectedRange sqref="P482 V479:Z479 AB479:AD479 V484:Z484 A479:C479 AF479 A484 C484 V483:W483 Y483:Z483 V482:Z482 AF482:AF484 A482:C483 AB482:AD484" name="Rango1_2_9"/>
    <protectedRange algorithmName="SHA-512" hashValue="49/yl+GTMlRN3FloWoyBL3IsXrYzEo95h5eEgXs/T6SxYAwuSo+Ndqxkist3BnknjOR8ERS4BgA76v7mpDBZcA==" saltValue="JvzRIA9SAjvsZX2GnV6n2A==" spinCount="100000" sqref="AG479 AG482:AG484" name="Rango7_9_2"/>
    <protectedRange sqref="AG479 AG482:AG484" name="Diligenciar_10_2"/>
    <protectedRange sqref="B478:C478 L477:N477 AG478 H478:I478 L478:Z478 AB478:AE478" name="Rango1_3_5"/>
    <protectedRange sqref="W457" name="Rango1_1_5"/>
    <protectedRange sqref="X457 X483" name="Rango1_4_5"/>
    <protectedRange sqref="Y457" name="Rango1_5_7"/>
    <protectedRange sqref="Z457" name="Rango1_6_4"/>
    <protectedRange sqref="AB457" name="Rango1_8_4"/>
    <protectedRange sqref="W459" name="Rango1_10_2"/>
    <protectedRange sqref="X459" name="Rango1_11_1"/>
    <protectedRange sqref="Z459" name="Rango1_13_1"/>
    <protectedRange sqref="V466" name="Rango1_16_2"/>
    <protectedRange sqref="W466" name="Rango1_17_1"/>
    <protectedRange sqref="X466" name="Rango1_18_1"/>
    <protectedRange sqref="Z466" name="Rango1_19_1"/>
    <protectedRange sqref="V464" name="Rango1_21_1"/>
    <protectedRange sqref="W464" name="Rango1_22_1"/>
    <protectedRange sqref="X464" name="Rango1_24_1"/>
    <protectedRange sqref="P468 A468:C468 AF468 V468:Z468 AD468 AB468" name="Rango1_12_2"/>
    <protectedRange algorithmName="SHA-512" hashValue="49/yl+GTMlRN3FloWoyBL3IsXrYzEo95h5eEgXs/T6SxYAwuSo+Ndqxkist3BnknjOR8ERS4BgA76v7mpDBZcA==" saltValue="JvzRIA9SAjvsZX2GnV6n2A==" spinCount="100000" sqref="L468:N468" name="Rango7_2_1_1"/>
    <protectedRange sqref="N468" name="Diligenciar_1_1_1"/>
    <protectedRange algorithmName="SHA-512" hashValue="49/yl+GTMlRN3FloWoyBL3IsXrYzEo95h5eEgXs/T6SxYAwuSo+Ndqxkist3BnknjOR8ERS4BgA76v7mpDBZcA==" saltValue="JvzRIA9SAjvsZX2GnV6n2A==" spinCount="100000" sqref="AG468" name="Rango7_9_1"/>
    <protectedRange sqref="AG468" name="Diligenciar_10_1_1"/>
    <protectedRange sqref="V485:Z492 AB491:AC492 AB485:AD490" name="Rango1_1_6"/>
    <protectedRange algorithmName="SHA-512" hashValue="49/yl+GTMlRN3FloWoyBL3IsXrYzEo95h5eEgXs/T6SxYAwuSo+Ndqxkist3BnknjOR8ERS4BgA76v7mpDBZcA==" saltValue="JvzRIA9SAjvsZX2GnV6n2A==" spinCount="100000" sqref="L492 L490:M491 O488:T488 P490:P491 L485:M485 P485:S485 O486:T486 R490:S491 P487:Q487" name="Rango7_3_2"/>
    <protectedRange sqref="N491:P491 N490 P490 O487:Q487 O488:T488 R490:S491 O486:T486 N485:T485" name="Diligenciar_3_3"/>
    <protectedRange algorithmName="SHA-512" hashValue="49/yl+GTMlRN3FloWoyBL3IsXrYzEo95h5eEgXs/T6SxYAwuSo+Ndqxkist3BnknjOR8ERS4BgA76v7mpDBZcA==" saltValue="JvzRIA9SAjvsZX2GnV6n2A==" spinCount="100000" sqref="P489 Q491 R489:S489 R487 L486:M489 M492" name="Rango7_5"/>
    <protectedRange sqref="N489:P489 O492 O490 R489:S489 R487 N486:N488 Q491" name="Diligenciar_5_4"/>
    <protectedRange algorithmName="SHA-512" hashValue="49/yl+GTMlRN3FloWoyBL3IsXrYzEo95h5eEgXs/T6SxYAwuSo+Ndqxkist3BnknjOR8ERS4BgA76v7mpDBZcA==" saltValue="JvzRIA9SAjvsZX2GnV6n2A==" spinCount="100000" sqref="Q489:Q490 P492:R492 AE486 AE488" name="Rango7_6_1"/>
    <protectedRange sqref="S492 S487" name="Diligenciar_1_1_3"/>
    <protectedRange sqref="Q489:Q490 P492:R492 N492" name="Diligenciar_6_4"/>
    <protectedRange algorithmName="SHA-512" hashValue="49/yl+GTMlRN3FloWoyBL3IsXrYzEo95h5eEgXs/T6SxYAwuSo+Ndqxkist3BnknjOR8ERS4BgA76v7mpDBZcA==" saltValue="JvzRIA9SAjvsZX2GnV6n2A==" spinCount="100000" sqref="AG489:AG490" name="Rango7_9_3"/>
    <protectedRange sqref="AE489:AG490" name="Diligenciar_9_1"/>
    <protectedRange algorithmName="SHA-512" hashValue="49/yl+GTMlRN3FloWoyBL3IsXrYzEo95h5eEgXs/T6SxYAwuSo+Ndqxkist3BnknjOR8ERS4BgA76v7mpDBZcA==" saltValue="JvzRIA9SAjvsZX2GnV6n2A==" spinCount="100000" sqref="AG485:AG488 AG491:AG492" name="Rango7_10"/>
    <protectedRange sqref="AG486 AE487:AG487 AE491:AG492 AE485:AG485 AG488" name="Diligenciar_10_3"/>
    <protectedRange sqref="T487 B490 A485:B485 A492:B492 U492 A491:C491" name="Diligenciar_3_1_2"/>
    <protectedRange sqref="A486:A490 T490:T491 C485:C488" name="Diligenciar_5_1_2"/>
    <protectedRange sqref="B486:B489" name="Diligenciar_3_2_1"/>
    <protectedRange sqref="AF486 AF488" name="Diligenciar_4_4"/>
    <protectedRange sqref="AE773:AE775 AE777:AE779" name="Rango1_31"/>
    <protectedRange algorithmName="SHA-512" hashValue="49/yl+GTMlRN3FloWoyBL3IsXrYzEo95h5eEgXs/T6SxYAwuSo+Ndqxkist3BnknjOR8ERS4BgA76v7mpDBZcA==" saltValue="JvzRIA9SAjvsZX2GnV6n2A==" spinCount="100000" sqref="L603:O626 J607:K608 J1155:K1160 J1220:K1226 J1236:K1236 J1241:K1242" name="Rango7_1_1_2"/>
    <protectedRange sqref="N603:O626" name="Diligenciar_1_1_2_1"/>
    <protectedRange sqref="AD602:AD617 AD620:AD624" name="Rango1_2_3_4"/>
    <protectedRange sqref="AG602:AG624" name="Diligenciar_14_1_1"/>
    <protectedRange sqref="A602 P602" name="Rango1_2_7_1"/>
    <protectedRange sqref="B602:C602" name="Diligenciar_9_2_1_5"/>
    <protectedRange algorithmName="SHA-512" hashValue="49/yl+GTMlRN3FloWoyBL3IsXrYzEo95h5eEgXs/T6SxYAwuSo+Ndqxkist3BnknjOR8ERS4BgA76v7mpDBZcA==" saltValue="JvzRIA9SAjvsZX2GnV6n2A==" spinCount="100000" sqref="R602:U602" name="Rango7_8_1_5"/>
    <protectedRange sqref="R602:T602" name="Diligenciar_12_1_5"/>
    <protectedRange algorithmName="SHA-512" hashValue="49/yl+GTMlRN3FloWoyBL3IsXrYzEo95h5eEgXs/T6SxYAwuSo+Ndqxkist3BnknjOR8ERS4BgA76v7mpDBZcA==" saltValue="JvzRIA9SAjvsZX2GnV6n2A==" spinCount="100000" sqref="Q602" name="Rango7_3_1_5"/>
    <protectedRange sqref="Q602" name="Diligenciar_5_1_5"/>
    <protectedRange algorithmName="SHA-512" hashValue="49/yl+GTMlRN3FloWoyBL3IsXrYzEo95h5eEgXs/T6SxYAwuSo+Ndqxkist3BnknjOR8ERS4BgA76v7mpDBZcA==" saltValue="JvzRIA9SAjvsZX2GnV6n2A==" spinCount="100000" sqref="L602:O602" name="Rango7_1_1_6"/>
    <protectedRange sqref="N602:O602" name="Diligenciar_1_1_6"/>
    <protectedRange sqref="A603:A604 P603:P604" name="Rango1_2_18"/>
    <protectedRange algorithmName="SHA-512" hashValue="49/yl+GTMlRN3FloWoyBL3IsXrYzEo95h5eEgXs/T6SxYAwuSo+Ndqxkist3BnknjOR8ERS4BgA76v7mpDBZcA==" saltValue="JvzRIA9SAjvsZX2GnV6n2A==" spinCount="100000" sqref="R603:U604" name="Rango7_8_1_16"/>
    <protectedRange sqref="R603:T604" name="Diligenciar_12_1_16"/>
    <protectedRange algorithmName="SHA-512" hashValue="49/yl+GTMlRN3FloWoyBL3IsXrYzEo95h5eEgXs/T6SxYAwuSo+Ndqxkist3BnknjOR8ERS4BgA76v7mpDBZcA==" saltValue="JvzRIA9SAjvsZX2GnV6n2A==" spinCount="100000" sqref="Q603:Q604" name="Rango7_3_1_16"/>
    <protectedRange sqref="Q603:Q604" name="Diligenciar_5_1_16"/>
    <protectedRange sqref="B603" name="Diligenciar_9_2_1_6_1_1"/>
    <protectedRange sqref="A605:A624 P605:P624 P636" name="Rango1_2_19"/>
    <protectedRange sqref="H606:I624" name="Diligenciar_3_1_12"/>
    <protectedRange algorithmName="SHA-512" hashValue="49/yl+GTMlRN3FloWoyBL3IsXrYzEo95h5eEgXs/T6SxYAwuSo+Ndqxkist3BnknjOR8ERS4BgA76v7mpDBZcA==" saltValue="JvzRIA9SAjvsZX2GnV6n2A==" spinCount="100000" sqref="R636:U636 R605:U624" name="Rango7_8_1_17"/>
    <protectedRange sqref="R636:T636 R605:T624" name="Diligenciar_12_1_17"/>
    <protectedRange algorithmName="SHA-512" hashValue="49/yl+GTMlRN3FloWoyBL3IsXrYzEo95h5eEgXs/T6SxYAwuSo+Ndqxkist3BnknjOR8ERS4BgA76v7mpDBZcA==" saltValue="JvzRIA9SAjvsZX2GnV6n2A==" spinCount="100000" sqref="Q636 Q605:Q624" name="Rango7_3_1_17"/>
    <protectedRange sqref="Q636 Q605:Q624" name="Diligenciar_5_1_17"/>
    <protectedRange sqref="B605:B609 B611:B624" name="Diligenciar_9_2_1_1_1"/>
    <protectedRange sqref="AF570 AF572 AF581:AF582 AF574 AF578:AF579 AF576 P567:P582 A567:A582 AF567:AF568 X567:Z582 AD570:AD582 AF422 AF389:AF391 AF386:AF387 AF383 AF373:AF377 AF141 AB567:AD569 AB571:AC582" name="Rango1_2_21"/>
    <protectedRange algorithmName="SHA-512" hashValue="49/yl+GTMlRN3FloWoyBL3IsXrYzEo95h5eEgXs/T6SxYAwuSo+Ndqxkist3BnknjOR8ERS4BgA76v7mpDBZcA==" saltValue="JvzRIA9SAjvsZX2GnV6n2A==" spinCount="100000" sqref="E567:E568 E1216:E1218" name="Rango7_2_1_7"/>
    <protectedRange sqref="E567:E568 E1216:E1218" name="Diligenciar_2_1_7"/>
    <protectedRange sqref="B567:C582 B610" name="Diligenciar_9_2_1_10"/>
    <protectedRange sqref="H567:I568" name="Diligenciar_3_1_3"/>
    <protectedRange algorithmName="SHA-512" hashValue="49/yl+GTMlRN3FloWoyBL3IsXrYzEo95h5eEgXs/T6SxYAwuSo+Ndqxkist3BnknjOR8ERS4BgA76v7mpDBZcA==" saltValue="JvzRIA9SAjvsZX2GnV6n2A==" spinCount="100000" sqref="R567:U582" name="Rango7_8_1_20"/>
    <protectedRange sqref="R567:T582" name="Diligenciar_12_1_20"/>
    <protectedRange algorithmName="SHA-512" hashValue="49/yl+GTMlRN3FloWoyBL3IsXrYzEo95h5eEgXs/T6SxYAwuSo+Ndqxkist3BnknjOR8ERS4BgA76v7mpDBZcA==" saltValue="JvzRIA9SAjvsZX2GnV6n2A==" spinCount="100000" sqref="Q567:Q582" name="Rango7_3_1_19"/>
    <protectedRange sqref="Q567:Q582" name="Diligenciar_5_1_19"/>
    <protectedRange sqref="AE578:AE579 AE570 AE572 AE581:AE582 AE574 AE576 AE567:AE568" name="Diligenciar_13_1_1"/>
    <protectedRange sqref="AG578:AG579 AG570 AG572 AG581:AG582 AG574 AG576 AG567:AG568 AG422 AG389:AG391 AG386:AG387 AG383 AG373:AG377 AG141" name="Diligenciar_14_1_2"/>
    <protectedRange algorithmName="SHA-512" hashValue="49/yl+GTMlRN3FloWoyBL3IsXrYzEo95h5eEgXs/T6SxYAwuSo+Ndqxkist3BnknjOR8ERS4BgA76v7mpDBZcA==" saltValue="JvzRIA9SAjvsZX2GnV6n2A==" spinCount="100000" sqref="V567:W567 W570:W582" name="Rango7_4_2"/>
    <protectedRange sqref="W567 W570:W582" name="Diligenciar_4_1_1"/>
    <protectedRange algorithmName="SHA-512" hashValue="49/yl+GTMlRN3FloWoyBL3IsXrYzEo95h5eEgXs/T6SxYAwuSo+Ndqxkist3BnknjOR8ERS4BgA76v7mpDBZcA==" saltValue="JvzRIA9SAjvsZX2GnV6n2A==" spinCount="100000" sqref="L567:O582" name="Rango7_1_1_16"/>
    <protectedRange sqref="N567:O582" name="Diligenciar_1_1_16"/>
    <protectedRange sqref="AF569 AF571 AF580 AF573 AF575 AF577" name="Rango1_2_22"/>
    <protectedRange sqref="AE569 AE571 AE580 AE573 AE575 AE577" name="Diligenciar_13_1_1_1"/>
    <protectedRange sqref="AG569 AG571 AG580 AG573 AG575 AG577" name="Diligenciar_14_1_3"/>
    <protectedRange algorithmName="SHA-512" hashValue="49/yl+GTMlRN3FloWoyBL3IsXrYzEo95h5eEgXs/T6SxYAwuSo+Ndqxkist3BnknjOR8ERS4BgA76v7mpDBZcA==" saltValue="JvzRIA9SAjvsZX2GnV6n2A==" spinCount="100000" sqref="L583:O584" name="Rango7_1_1_17"/>
    <protectedRange sqref="N583:O584" name="Diligenciar_1_1_17"/>
    <protectedRange sqref="A583:A584 P583:P584 AD583" name="Rango1_2_33"/>
    <protectedRange algorithmName="SHA-512" hashValue="49/yl+GTMlRN3FloWoyBL3IsXrYzEo95h5eEgXs/T6SxYAwuSo+Ndqxkist3BnknjOR8ERS4BgA76v7mpDBZcA==" saltValue="JvzRIA9SAjvsZX2GnV6n2A==" spinCount="100000" sqref="R583:U584" name="Rango7_8_1_31"/>
    <protectedRange sqref="R583:T584" name="Diligenciar_12_1_31"/>
    <protectedRange algorithmName="SHA-512" hashValue="49/yl+GTMlRN3FloWoyBL3IsXrYzEo95h5eEgXs/T6SxYAwuSo+Ndqxkist3BnknjOR8ERS4BgA76v7mpDBZcA==" saltValue="JvzRIA9SAjvsZX2GnV6n2A==" spinCount="100000" sqref="Q583:Q584" name="Rango7_3_1_31"/>
    <protectedRange sqref="Q583:Q584" name="Diligenciar_5_1_31"/>
    <protectedRange sqref="AF583:AF584" name="Rango1_2_33_1"/>
    <protectedRange sqref="AG583:AG584" name="Diligenciar_14_1_31"/>
    <protectedRange sqref="A585 P585 X585:Z585 AC588:AC600 AC606 AC641 AC669:AC670 AB585:AD585" name="Rango1_2_23"/>
    <protectedRange algorithmName="SHA-512" hashValue="49/yl+GTMlRN3FloWoyBL3IsXrYzEo95h5eEgXs/T6SxYAwuSo+Ndqxkist3BnknjOR8ERS4BgA76v7mpDBZcA==" saltValue="JvzRIA9SAjvsZX2GnV6n2A==" spinCount="100000" sqref="R585:U585" name="Rango7_8_1_21"/>
    <protectedRange sqref="R585:T585" name="Diligenciar_12_1_21"/>
    <protectedRange algorithmName="SHA-512" hashValue="49/yl+GTMlRN3FloWoyBL3IsXrYzEo95h5eEgXs/T6SxYAwuSo+Ndqxkist3BnknjOR8ERS4BgA76v7mpDBZcA==" saltValue="JvzRIA9SAjvsZX2GnV6n2A==" spinCount="100000" sqref="Q585" name="Rango7_3_1_20"/>
    <protectedRange sqref="Q585" name="Diligenciar_5_1_20"/>
    <protectedRange algorithmName="SHA-512" hashValue="49/yl+GTMlRN3FloWoyBL3IsXrYzEo95h5eEgXs/T6SxYAwuSo+Ndqxkist3BnknjOR8ERS4BgA76v7mpDBZcA==" saltValue="JvzRIA9SAjvsZX2GnV6n2A==" spinCount="100000" sqref="L585:O585" name="Rango7_1_1_18"/>
    <protectedRange sqref="N585:O585" name="Diligenciar_1_1_18"/>
    <protectedRange sqref="B585" name="Diligenciar_9_2_1_2_4"/>
    <protectedRange sqref="AF585" name="Rango1_2_24"/>
    <protectedRange sqref="AE585" name="Diligenciar_13_1_2"/>
    <protectedRange sqref="AG585" name="Diligenciar_14_1_4"/>
    <protectedRange sqref="A586:A587 AF586:AF587 P586:P587 X586:Z587 AB586:AD587" name="Rango1_2_25"/>
    <protectedRange sqref="B586:C587" name="Diligenciar_9_2_1_11"/>
    <protectedRange sqref="H586:I587" name="Diligenciar_3_1_4"/>
    <protectedRange algorithmName="SHA-512" hashValue="49/yl+GTMlRN3FloWoyBL3IsXrYzEo95h5eEgXs/T6SxYAwuSo+Ndqxkist3BnknjOR8ERS4BgA76v7mpDBZcA==" saltValue="JvzRIA9SAjvsZX2GnV6n2A==" spinCount="100000" sqref="R586:U587" name="Rango7_8_1_22"/>
    <protectedRange sqref="R586:T587" name="Diligenciar_12_1_22"/>
    <protectedRange algorithmName="SHA-512" hashValue="49/yl+GTMlRN3FloWoyBL3IsXrYzEo95h5eEgXs/T6SxYAwuSo+Ndqxkist3BnknjOR8ERS4BgA76v7mpDBZcA==" saltValue="JvzRIA9SAjvsZX2GnV6n2A==" spinCount="100000" sqref="Q586:Q587" name="Rango7_3_1_21"/>
    <protectedRange sqref="Q586:Q587" name="Diligenciar_5_1_21"/>
    <protectedRange sqref="AE586:AE587" name="Diligenciar_13_1_3"/>
    <protectedRange sqref="AG586:AG587" name="Diligenciar_14_1_5"/>
    <protectedRange algorithmName="SHA-512" hashValue="49/yl+GTMlRN3FloWoyBL3IsXrYzEo95h5eEgXs/T6SxYAwuSo+Ndqxkist3BnknjOR8ERS4BgA76v7mpDBZcA==" saltValue="JvzRIA9SAjvsZX2GnV6n2A==" spinCount="100000" sqref="V586:W587" name="Rango7_4_3"/>
    <protectedRange sqref="W586:W587" name="Diligenciar_4_2_1"/>
    <protectedRange sqref="A588:A598 P588:P598 X588:Z598 AD588:AD598 AB588:AB598" name="Rango1_2_28"/>
    <protectedRange algorithmName="SHA-512" hashValue="49/yl+GTMlRN3FloWoyBL3IsXrYzEo95h5eEgXs/T6SxYAwuSo+Ndqxkist3BnknjOR8ERS4BgA76v7mpDBZcA==" saltValue="JvzRIA9SAjvsZX2GnV6n2A==" spinCount="100000" sqref="R588:U598" name="Rango7_8_1_23"/>
    <protectedRange sqref="R588:T598" name="Diligenciar_12_1_23"/>
    <protectedRange algorithmName="SHA-512" hashValue="49/yl+GTMlRN3FloWoyBL3IsXrYzEo95h5eEgXs/T6SxYAwuSo+Ndqxkist3BnknjOR8ERS4BgA76v7mpDBZcA==" saltValue="JvzRIA9SAjvsZX2GnV6n2A==" spinCount="100000" sqref="Q588:Q598" name="Rango7_3_1_22"/>
    <protectedRange sqref="Q588:Q598" name="Diligenciar_5_1_22"/>
    <protectedRange algorithmName="SHA-512" hashValue="49/yl+GTMlRN3FloWoyBL3IsXrYzEo95h5eEgXs/T6SxYAwuSo+Ndqxkist3BnknjOR8ERS4BgA76v7mpDBZcA==" saltValue="JvzRIA9SAjvsZX2GnV6n2A==" spinCount="100000" sqref="V588:V598" name="Rango7_4_4"/>
    <protectedRange algorithmName="SHA-512" hashValue="49/yl+GTMlRN3FloWoyBL3IsXrYzEo95h5eEgXs/T6SxYAwuSo+Ndqxkist3BnknjOR8ERS4BgA76v7mpDBZcA==" saltValue="JvzRIA9SAjvsZX2GnV6n2A==" spinCount="100000" sqref="L588:O598" name="Rango7_1_1_20"/>
    <protectedRange sqref="N588:O598" name="Diligenciar_1_1_20"/>
    <protectedRange sqref="B588:B598" name="Diligenciar_9_2_1_2_5"/>
    <protectedRange sqref="A599:A600 P599:P600 X599:Z600 AD599:AD600 AB599:AB600" name="Rango1_2_29"/>
    <protectedRange algorithmName="SHA-512" hashValue="49/yl+GTMlRN3FloWoyBL3IsXrYzEo95h5eEgXs/T6SxYAwuSo+Ndqxkist3BnknjOR8ERS4BgA76v7mpDBZcA==" saltValue="JvzRIA9SAjvsZX2GnV6n2A==" spinCount="100000" sqref="R599:U600" name="Rango7_8_1_26"/>
    <protectedRange sqref="R599:T600" name="Diligenciar_12_1_26"/>
    <protectedRange algorithmName="SHA-512" hashValue="49/yl+GTMlRN3FloWoyBL3IsXrYzEo95h5eEgXs/T6SxYAwuSo+Ndqxkist3BnknjOR8ERS4BgA76v7mpDBZcA==" saltValue="JvzRIA9SAjvsZX2GnV6n2A==" spinCount="100000" sqref="Q599:Q600" name="Rango7_3_1_23"/>
    <protectedRange sqref="Q599:Q600" name="Diligenciar_5_1_23"/>
    <protectedRange algorithmName="SHA-512" hashValue="49/yl+GTMlRN3FloWoyBL3IsXrYzEo95h5eEgXs/T6SxYAwuSo+Ndqxkist3BnknjOR8ERS4BgA76v7mpDBZcA==" saltValue="JvzRIA9SAjvsZX2GnV6n2A==" spinCount="100000" sqref="V599:V600" name="Rango7_4_5"/>
    <protectedRange algorithmName="SHA-512" hashValue="49/yl+GTMlRN3FloWoyBL3IsXrYzEo95h5eEgXs/T6SxYAwuSo+Ndqxkist3BnknjOR8ERS4BgA76v7mpDBZcA==" saltValue="JvzRIA9SAjvsZX2GnV6n2A==" spinCount="100000" sqref="L599:O600" name="Rango7_1_1_21"/>
    <protectedRange sqref="N599:O600" name="Diligenciar_1_1_21"/>
    <protectedRange sqref="B599:B600" name="Diligenciar_9_2_1_2_6"/>
    <protectedRange sqref="AF588:AF598" name="Rango1_2_31"/>
    <protectedRange sqref="AE588:AE598" name="Diligenciar_13_1_4"/>
    <protectedRange sqref="AG588:AG598" name="Diligenciar_14_1_6"/>
    <protectedRange sqref="AF599:AF601" name="Rango1_2_34"/>
    <protectedRange sqref="AE599:AE600" name="Diligenciar_13_1_5"/>
    <protectedRange sqref="AG599:AG601" name="Diligenciar_14_1_7"/>
    <protectedRange sqref="AF627:AF631" name="Rango1_2_35"/>
    <protectedRange sqref="AE627:AE631" name="Diligenciar_13_1_6"/>
    <protectedRange sqref="AG627:AG631" name="Diligenciar_14_1_8"/>
    <protectedRange sqref="P601 A601" name="Rango1_2_10_1"/>
    <protectedRange algorithmName="SHA-512" hashValue="49/yl+GTMlRN3FloWoyBL3IsXrYzEo95h5eEgXs/T6SxYAwuSo+Ndqxkist3BnknjOR8ERS4BgA76v7mpDBZcA==" saltValue="JvzRIA9SAjvsZX2GnV6n2A==" spinCount="100000" sqref="R601:U601" name="Rango7_8_1_11_1"/>
    <protectedRange sqref="R601:T601" name="Diligenciar_12_1_11_1"/>
    <protectedRange algorithmName="SHA-512" hashValue="49/yl+GTMlRN3FloWoyBL3IsXrYzEo95h5eEgXs/T6SxYAwuSo+Ndqxkist3BnknjOR8ERS4BgA76v7mpDBZcA==" saltValue="JvzRIA9SAjvsZX2GnV6n2A==" spinCount="100000" sqref="Q601" name="Rango7_3_1_8_1"/>
    <protectedRange sqref="Q601" name="Diligenciar_5_1_8_1"/>
    <protectedRange algorithmName="SHA-512" hashValue="49/yl+GTMlRN3FloWoyBL3IsXrYzEo95h5eEgXs/T6SxYAwuSo+Ndqxkist3BnknjOR8ERS4BgA76v7mpDBZcA==" saltValue="JvzRIA9SAjvsZX2GnV6n2A==" spinCount="100000" sqref="L601:O601" name="Rango7_1_1_8_1"/>
    <protectedRange sqref="N601:O601" name="Diligenciar_1_1_8_1"/>
    <protectedRange sqref="B601" name="Diligenciar_9_2_1_9_1"/>
    <protectedRange sqref="P625:P626 AF625:AF626 A625:A626 X625:Z626 AB625:AD626" name="Rango1_2_4_4"/>
    <protectedRange sqref="B625:C626" name="Diligenciar_9_2_1_2"/>
    <protectedRange sqref="H625:I626" name="Diligenciar_3_1_2_1"/>
    <protectedRange algorithmName="SHA-512" hashValue="49/yl+GTMlRN3FloWoyBL3IsXrYzEo95h5eEgXs/T6SxYAwuSo+Ndqxkist3BnknjOR8ERS4BgA76v7mpDBZcA==" saltValue="JvzRIA9SAjvsZX2GnV6n2A==" spinCount="100000" sqref="R625:U626" name="Rango7_8_1_3"/>
    <protectedRange sqref="R625:T626" name="Diligenciar_12_1_3"/>
    <protectedRange algorithmName="SHA-512" hashValue="49/yl+GTMlRN3FloWoyBL3IsXrYzEo95h5eEgXs/T6SxYAwuSo+Ndqxkist3BnknjOR8ERS4BgA76v7mpDBZcA==" saltValue="JvzRIA9SAjvsZX2GnV6n2A==" spinCount="100000" sqref="Q625:Q626" name="Rango7_3_1_3"/>
    <protectedRange sqref="Q625:Q626" name="Diligenciar_5_1_3"/>
    <protectedRange sqref="AE625:AE626" name="Diligenciar_13_1_7"/>
    <protectedRange sqref="AG625:AG626" name="Diligenciar_14_1_9"/>
    <protectedRange algorithmName="SHA-512" hashValue="49/yl+GTMlRN3FloWoyBL3IsXrYzEo95h5eEgXs/T6SxYAwuSo+Ndqxkist3BnknjOR8ERS4BgA76v7mpDBZcA==" saltValue="JvzRIA9SAjvsZX2GnV6n2A==" spinCount="100000" sqref="V625:W626" name="Rango7_4_1"/>
    <protectedRange sqref="W625:W626" name="Diligenciar_4_5"/>
    <protectedRange sqref="X641:Z641 A641 P641 AD641 AB641" name="Rango1_2_5_1"/>
    <protectedRange algorithmName="SHA-512" hashValue="49/yl+GTMlRN3FloWoyBL3IsXrYzEo95h5eEgXs/T6SxYAwuSo+Ndqxkist3BnknjOR8ERS4BgA76v7mpDBZcA==" saltValue="JvzRIA9SAjvsZX2GnV6n2A==" spinCount="100000" sqref="R641:U641" name="Rango7_8_1_4"/>
    <protectedRange sqref="R641:T641" name="Diligenciar_12_1_4"/>
    <protectedRange algorithmName="SHA-512" hashValue="49/yl+GTMlRN3FloWoyBL3IsXrYzEo95h5eEgXs/T6SxYAwuSo+Ndqxkist3BnknjOR8ERS4BgA76v7mpDBZcA==" saltValue="JvzRIA9SAjvsZX2GnV6n2A==" spinCount="100000" sqref="Q641" name="Rango7_3_1_4"/>
    <protectedRange sqref="Q641" name="Diligenciar_5_1_4_1"/>
    <protectedRange algorithmName="SHA-512" hashValue="49/yl+GTMlRN3FloWoyBL3IsXrYzEo95h5eEgXs/T6SxYAwuSo+Ndqxkist3BnknjOR8ERS4BgA76v7mpDBZcA==" saltValue="JvzRIA9SAjvsZX2GnV6n2A==" spinCount="100000" sqref="V641" name="Rango7_4_1_3"/>
    <protectedRange algorithmName="SHA-512" hashValue="49/yl+GTMlRN3FloWoyBL3IsXrYzEo95h5eEgXs/T6SxYAwuSo+Ndqxkist3BnknjOR8ERS4BgA76v7mpDBZcA==" saltValue="JvzRIA9SAjvsZX2GnV6n2A==" spinCount="100000" sqref="L641:O641" name="Rango7_1_1_3"/>
    <protectedRange sqref="N641:O641" name="Diligenciar_1_1_3_1"/>
    <protectedRange sqref="AF641" name="Rango1_2_6_1"/>
    <protectedRange sqref="AE641:AE650" name="Diligenciar_13_1_8"/>
    <protectedRange sqref="AG641" name="Diligenciar_14_1"/>
    <protectedRange sqref="A642:A643 P642:P643 X642:Z643 AB642:AD643" name="Rango1_2_43"/>
    <protectedRange algorithmName="SHA-512" hashValue="49/yl+GTMlRN3FloWoyBL3IsXrYzEo95h5eEgXs/T6SxYAwuSo+Ndqxkist3BnknjOR8ERS4BgA76v7mpDBZcA==" saltValue="JvzRIA9SAjvsZX2GnV6n2A==" spinCount="100000" sqref="R642:U643" name="Rango7_8_1_41"/>
    <protectedRange sqref="R642:T643" name="Diligenciar_12_1_41"/>
    <protectedRange algorithmName="SHA-512" hashValue="49/yl+GTMlRN3FloWoyBL3IsXrYzEo95h5eEgXs/T6SxYAwuSo+Ndqxkist3BnknjOR8ERS4BgA76v7mpDBZcA==" saltValue="JvzRIA9SAjvsZX2GnV6n2A==" spinCount="100000" sqref="Q642:Q643" name="Rango7_3_1_41"/>
    <protectedRange sqref="Q642:Q643" name="Diligenciar_5_1_41"/>
    <protectedRange algorithmName="SHA-512" hashValue="49/yl+GTMlRN3FloWoyBL3IsXrYzEo95h5eEgXs/T6SxYAwuSo+Ndqxkist3BnknjOR8ERS4BgA76v7mpDBZcA==" saltValue="JvzRIA9SAjvsZX2GnV6n2A==" spinCount="100000" sqref="V642:V643" name="Rango7_4_39"/>
    <protectedRange algorithmName="SHA-512" hashValue="49/yl+GTMlRN3FloWoyBL3IsXrYzEo95h5eEgXs/T6SxYAwuSo+Ndqxkist3BnknjOR8ERS4BgA76v7mpDBZcA==" saltValue="JvzRIA9SAjvsZX2GnV6n2A==" spinCount="100000" sqref="L632:O638 L642:O643" name="Rango7_1_1_41"/>
    <protectedRange sqref="N632:O638 N642:O643" name="Diligenciar_1_1_41"/>
    <protectedRange sqref="B642:B643" name="Diligenciar_9_2_1_2_3"/>
    <protectedRange sqref="AF642:AF650" name="Rango1_2_43_1"/>
    <protectedRange sqref="AG642:AG650" name="Diligenciar_14_1_41"/>
    <protectedRange sqref="P635 X632:X633 A632:A633 P632 P637:P638 Z632:Z633 AB632:AD633" name="Rango1_2_8_1"/>
    <protectedRange sqref="B632:B633 B1006" name="Diligenciar_9_2_1_1"/>
    <protectedRange algorithmName="SHA-512" hashValue="49/yl+GTMlRN3FloWoyBL3IsXrYzEo95h5eEgXs/T6SxYAwuSo+Ndqxkist3BnknjOR8ERS4BgA76v7mpDBZcA==" saltValue="JvzRIA9SAjvsZX2GnV6n2A==" spinCount="100000" sqref="R632:U632 R634:U635 R637:U638" name="Rango7_8_1_6"/>
    <protectedRange sqref="R632:T632 R634:T635 R637:T638" name="Diligenciar_12_1_6"/>
    <protectedRange algorithmName="SHA-512" hashValue="49/yl+GTMlRN3FloWoyBL3IsXrYzEo95h5eEgXs/T6SxYAwuSo+Ndqxkist3BnknjOR8ERS4BgA76v7mpDBZcA==" saltValue="JvzRIA9SAjvsZX2GnV6n2A==" spinCount="100000" sqref="Q635 Q632 Q637:Q638" name="Rango7_3_1_6"/>
    <protectedRange sqref="Q635 Q632 Q637:Q638" name="Diligenciar_5_1_6"/>
    <protectedRange algorithmName="SHA-512" hashValue="49/yl+GTMlRN3FloWoyBL3IsXrYzEo95h5eEgXs/T6SxYAwuSo+Ndqxkist3BnknjOR8ERS4BgA76v7mpDBZcA==" saltValue="JvzRIA9SAjvsZX2GnV6n2A==" spinCount="100000" sqref="V632:V633" name="Rango7_4_7"/>
    <protectedRange sqref="AF637:AF638 AF632" name="Rango1_2_10"/>
    <protectedRange sqref="AE637:AE638 AE632" name="Diligenciar_13_1_9"/>
    <protectedRange sqref="AG637:AG638 AG632" name="Diligenciar_14_1_10"/>
    <protectedRange sqref="A637 X637:Z637 AB637:AD637" name="Rango1_2_11"/>
    <protectedRange sqref="B637:C637" name="Diligenciar_9_2_1_3"/>
    <protectedRange sqref="H637:I637" name="Diligenciar_3_1_1_1"/>
    <protectedRange algorithmName="SHA-512" hashValue="49/yl+GTMlRN3FloWoyBL3IsXrYzEo95h5eEgXs/T6SxYAwuSo+Ndqxkist3BnknjOR8ERS4BgA76v7mpDBZcA==" saltValue="JvzRIA9SAjvsZX2GnV6n2A==" spinCount="100000" sqref="V637:W637" name="Rango7_4_8"/>
    <protectedRange sqref="W637" name="Diligenciar_4_3_1"/>
    <protectedRange sqref="A638 X638:Z638 AB638:AD638" name="Rango1_2_12"/>
    <protectedRange sqref="B638:C638" name="Diligenciar_9_2_1_4"/>
    <protectedRange sqref="H638:I638" name="Diligenciar_3_1_5"/>
    <protectedRange algorithmName="SHA-512" hashValue="49/yl+GTMlRN3FloWoyBL3IsXrYzEo95h5eEgXs/T6SxYAwuSo+Ndqxkist3BnknjOR8ERS4BgA76v7mpDBZcA==" saltValue="JvzRIA9SAjvsZX2GnV6n2A==" spinCount="100000" sqref="V638" name="Rango7_4_9"/>
    <protectedRange sqref="A635:A636 X635:Z636 AB635:AD636" name="Rango1_2_14"/>
    <protectedRange sqref="B635:C636" name="Diligenciar_9_2_1_8"/>
    <protectedRange sqref="H635:H636" name="Diligenciar_3_1_7"/>
    <protectedRange algorithmName="SHA-512" hashValue="49/yl+GTMlRN3FloWoyBL3IsXrYzEo95h5eEgXs/T6SxYAwuSo+Ndqxkist3BnknjOR8ERS4BgA76v7mpDBZcA==" saltValue="JvzRIA9SAjvsZX2GnV6n2A==" spinCount="100000" sqref="W635:W636" name="Rango7_4_11"/>
    <protectedRange sqref="W635:W636" name="Diligenciar_4_5_1"/>
    <protectedRange sqref="AF635:AF636" name="Rango1_2_16"/>
    <protectedRange sqref="AE635:AE636" name="Diligenciar_13_1_13"/>
    <protectedRange sqref="AG635:AG636" name="Diligenciar_14_1_14"/>
    <protectedRange sqref="A634 P634 X634:Z634 AB634:AD634" name="Rango1_2_17"/>
    <protectedRange algorithmName="SHA-512" hashValue="49/yl+GTMlRN3FloWoyBL3IsXrYzEo95h5eEgXs/T6SxYAwuSo+Ndqxkist3BnknjOR8ERS4BgA76v7mpDBZcA==" saltValue="JvzRIA9SAjvsZX2GnV6n2A==" spinCount="100000" sqref="Q634" name="Rango7_3_1_12"/>
    <protectedRange sqref="Q634" name="Diligenciar_5_1_12"/>
    <protectedRange algorithmName="SHA-512" hashValue="49/yl+GTMlRN3FloWoyBL3IsXrYzEo95h5eEgXs/T6SxYAwuSo+Ndqxkist3BnknjOR8ERS4BgA76v7mpDBZcA==" saltValue="JvzRIA9SAjvsZX2GnV6n2A==" spinCount="100000" sqref="V634" name="Rango7_4_12"/>
    <protectedRange sqref="AF633:AF634" name="Rango1_2_20"/>
    <protectedRange sqref="AE633:AE634" name="Diligenciar_13_1_15"/>
    <protectedRange sqref="AG633:AG634" name="Diligenciar_14_1_16"/>
    <protectedRange sqref="P639 A639 X639:Z639 AB639:AD639" name="Rango1_2_27"/>
    <protectedRange algorithmName="SHA-512" hashValue="49/yl+GTMlRN3FloWoyBL3IsXrYzEo95h5eEgXs/T6SxYAwuSo+Ndqxkist3BnknjOR8ERS4BgA76v7mpDBZcA==" saltValue="JvzRIA9SAjvsZX2GnV6n2A==" spinCount="100000" sqref="R639:U639" name="Rango7_8_1_15"/>
    <protectedRange sqref="R639:T639" name="Diligenciar_12_1_15"/>
    <protectedRange algorithmName="SHA-512" hashValue="49/yl+GTMlRN3FloWoyBL3IsXrYzEo95h5eEgXs/T6SxYAwuSo+Ndqxkist3BnknjOR8ERS4BgA76v7mpDBZcA==" saltValue="JvzRIA9SAjvsZX2GnV6n2A==" spinCount="100000" sqref="Q639" name="Rango7_3_1_14"/>
    <protectedRange sqref="Q639" name="Diligenciar_5_1_14"/>
    <protectedRange algorithmName="SHA-512" hashValue="49/yl+GTMlRN3FloWoyBL3IsXrYzEo95h5eEgXs/T6SxYAwuSo+Ndqxkist3BnknjOR8ERS4BgA76v7mpDBZcA==" saltValue="JvzRIA9SAjvsZX2GnV6n2A==" spinCount="100000" sqref="V639" name="Rango7_4_14"/>
    <protectedRange algorithmName="SHA-512" hashValue="49/yl+GTMlRN3FloWoyBL3IsXrYzEo95h5eEgXs/T6SxYAwuSo+Ndqxkist3BnknjOR8ERS4BgA76v7mpDBZcA==" saltValue="JvzRIA9SAjvsZX2GnV6n2A==" spinCount="100000" sqref="L639:O639" name="Rango7_1_1_13"/>
    <protectedRange sqref="N639:O639" name="Diligenciar_1_1_13"/>
    <protectedRange sqref="B639:B640" name="Diligenciar_9_2_1_2_8"/>
    <protectedRange sqref="AF639" name="Rango1_2_36"/>
    <protectedRange sqref="AE639" name="Diligenciar_13_1_16"/>
    <protectedRange sqref="AG639" name="Diligenciar_14_1_17"/>
    <protectedRange sqref="A627:A628 P627:P628 X627:Z628 AB627:AD628" name="Rango1_2_15"/>
    <protectedRange sqref="B627:C627" name="Diligenciar_9_2_1"/>
    <protectedRange sqref="H627:I627" name="Diligenciar_3_1_6"/>
    <protectedRange algorithmName="SHA-512" hashValue="49/yl+GTMlRN3FloWoyBL3IsXrYzEo95h5eEgXs/T6SxYAwuSo+Ndqxkist3BnknjOR8ERS4BgA76v7mpDBZcA==" saltValue="JvzRIA9SAjvsZX2GnV6n2A==" spinCount="100000" sqref="R627:U628" name="Rango7_8_1"/>
    <protectedRange sqref="R627:T628" name="Diligenciar_12_1_1"/>
    <protectedRange algorithmName="SHA-512" hashValue="49/yl+GTMlRN3FloWoyBL3IsXrYzEo95h5eEgXs/T6SxYAwuSo+Ndqxkist3BnknjOR8ERS4BgA76v7mpDBZcA==" saltValue="JvzRIA9SAjvsZX2GnV6n2A==" spinCount="100000" sqref="Q627:Q628" name="Rango7_3_1_7"/>
    <protectedRange sqref="Q627:Q628" name="Diligenciar_5_1_7"/>
    <protectedRange algorithmName="SHA-512" hashValue="49/yl+GTMlRN3FloWoyBL3IsXrYzEo95h5eEgXs/T6SxYAwuSo+Ndqxkist3BnknjOR8ERS4BgA76v7mpDBZcA==" saltValue="JvzRIA9SAjvsZX2GnV6n2A==" spinCount="100000" sqref="V628 V627:W627" name="Rango7_4_10"/>
    <protectedRange sqref="W627" name="Diligenciar_4_4_1"/>
    <protectedRange algorithmName="SHA-512" hashValue="49/yl+GTMlRN3FloWoyBL3IsXrYzEo95h5eEgXs/T6SxYAwuSo+Ndqxkist3BnknjOR8ERS4BgA76v7mpDBZcA==" saltValue="JvzRIA9SAjvsZX2GnV6n2A==" spinCount="100000" sqref="L627:O629" name="Rango7_1_1_1"/>
    <protectedRange sqref="N627:O629" name="Diligenciar_1_1_4"/>
    <protectedRange sqref="B628" name="Diligenciar_9_2_1_2_1"/>
    <protectedRange sqref="AG640" name="Diligenciar_14_1_11"/>
    <protectedRange sqref="A640 P640 X640:Z640 AB640:AD640" name="Rango1_2_26"/>
    <protectedRange sqref="C640" name="Diligenciar_9_2_1_12"/>
    <protectedRange sqref="H640:I640" name="Diligenciar_3_1_8"/>
    <protectedRange algorithmName="SHA-512" hashValue="49/yl+GTMlRN3FloWoyBL3IsXrYzEo95h5eEgXs/T6SxYAwuSo+Ndqxkist3BnknjOR8ERS4BgA76v7mpDBZcA==" saltValue="JvzRIA9SAjvsZX2GnV6n2A==" spinCount="100000" sqref="R640:U640" name="Rango7_8_1_10"/>
    <protectedRange sqref="R640:T640" name="Diligenciar_12_1_10"/>
    <protectedRange algorithmName="SHA-512" hashValue="49/yl+GTMlRN3FloWoyBL3IsXrYzEo95h5eEgXs/T6SxYAwuSo+Ndqxkist3BnknjOR8ERS4BgA76v7mpDBZcA==" saltValue="JvzRIA9SAjvsZX2GnV6n2A==" spinCount="100000" sqref="Q640" name="Rango7_3_1_9"/>
    <protectedRange sqref="Q640" name="Diligenciar_5_1_9"/>
    <protectedRange algorithmName="SHA-512" hashValue="49/yl+GTMlRN3FloWoyBL3IsXrYzEo95h5eEgXs/T6SxYAwuSo+Ndqxkist3BnknjOR8ERS4BgA76v7mpDBZcA==" saltValue="JvzRIA9SAjvsZX2GnV6n2A==" spinCount="100000" sqref="V640:W640" name="Rango7_4_16"/>
    <protectedRange sqref="W640" name="Diligenciar_4_7"/>
    <protectedRange algorithmName="SHA-512" hashValue="49/yl+GTMlRN3FloWoyBL3IsXrYzEo95h5eEgXs/T6SxYAwuSo+Ndqxkist3BnknjOR8ERS4BgA76v7mpDBZcA==" saltValue="JvzRIA9SAjvsZX2GnV6n2A==" spinCount="100000" sqref="L640:O640" name="Rango7_1_1_8"/>
    <protectedRange sqref="N640:O640" name="Diligenciar_1_1_8"/>
    <protectedRange sqref="P644:P650 A644:A650 X644:Z650 AB644:AD650" name="Rango1_2_15_1"/>
    <protectedRange sqref="B644:C650" name="Diligenciar_9_2_1_6"/>
    <protectedRange sqref="H644:I650" name="Diligenciar_3_1_6_1"/>
    <protectedRange algorithmName="SHA-512" hashValue="49/yl+GTMlRN3FloWoyBL3IsXrYzEo95h5eEgXs/T6SxYAwuSo+Ndqxkist3BnknjOR8ERS4BgA76v7mpDBZcA==" saltValue="JvzRIA9SAjvsZX2GnV6n2A==" spinCount="100000" sqref="R644:U650" name="Rango7_8_1_9"/>
    <protectedRange sqref="R644:T650" name="Diligenciar_12_1_9"/>
    <protectedRange algorithmName="SHA-512" hashValue="49/yl+GTMlRN3FloWoyBL3IsXrYzEo95h5eEgXs/T6SxYAwuSo+Ndqxkist3BnknjOR8ERS4BgA76v7mpDBZcA==" saltValue="JvzRIA9SAjvsZX2GnV6n2A==" spinCount="100000" sqref="Q644:Q650" name="Rango7_3_1_8"/>
    <protectedRange sqref="Q644:Q650" name="Diligenciar_5_1_8_2"/>
    <protectedRange algorithmName="SHA-512" hashValue="49/yl+GTMlRN3FloWoyBL3IsXrYzEo95h5eEgXs/T6SxYAwuSo+Ndqxkist3BnknjOR8ERS4BgA76v7mpDBZcA==" saltValue="JvzRIA9SAjvsZX2GnV6n2A==" spinCount="100000" sqref="W644:W650" name="Rango7_4_13"/>
    <protectedRange sqref="W644:W650" name="Diligenciar_4_6"/>
    <protectedRange algorithmName="SHA-512" hashValue="49/yl+GTMlRN3FloWoyBL3IsXrYzEo95h5eEgXs/T6SxYAwuSo+Ndqxkist3BnknjOR8ERS4BgA76v7mpDBZcA==" saltValue="JvzRIA9SAjvsZX2GnV6n2A==" spinCount="100000" sqref="L644:O650" name="Rango7_1_1_4"/>
    <protectedRange sqref="N644:O650" name="Diligenciar_1_1_4_1"/>
    <protectedRange sqref="Y583" name="Rango1_2_33_3"/>
    <protectedRange algorithmName="SHA-512" hashValue="49/yl+GTMlRN3FloWoyBL3IsXrYzEo95h5eEgXs/T6SxYAwuSo+Ndqxkist3BnknjOR8ERS4BgA76v7mpDBZcA==" saltValue="JvzRIA9SAjvsZX2GnV6n2A==" spinCount="100000" sqref="L700:O735 L671:O685" name="Rango7_1_1_2_1"/>
    <protectedRange sqref="N700:O735 N671:O685" name="Diligenciar_1_1_2_1_1"/>
    <protectedRange sqref="P671:P685 P700:P735" name="Rango1_2_2_4"/>
    <protectedRange algorithmName="SHA-512" hashValue="49/yl+GTMlRN3FloWoyBL3IsXrYzEo95h5eEgXs/T6SxYAwuSo+Ndqxkist3BnknjOR8ERS4BgA76v7mpDBZcA==" saltValue="JvzRIA9SAjvsZX2GnV6n2A==" spinCount="100000" sqref="R671:U685 R700:U735" name="Rango7_8_1_2"/>
    <protectedRange sqref="R671:T685 R700:T735" name="Diligenciar_12_1_2"/>
    <protectedRange algorithmName="SHA-512" hashValue="49/yl+GTMlRN3FloWoyBL3IsXrYzEo95h5eEgXs/T6SxYAwuSo+Ndqxkist3BnknjOR8ERS4BgA76v7mpDBZcA==" saltValue="JvzRIA9SAjvsZX2GnV6n2A==" spinCount="100000" sqref="Q671:Q685 Q700:Q735" name="Rango7_3_1_2_1"/>
    <protectedRange sqref="Q671:Q685 Q700:Q735" name="Diligenciar_5_1_2_1"/>
    <protectedRange sqref="AD671:AD685 AD700:AD735" name="Rango1_2_3_1_1"/>
    <protectedRange algorithmName="SHA-512" hashValue="49/yl+GTMlRN3FloWoyBL3IsXrYzEo95h5eEgXs/T6SxYAwuSo+Ndqxkist3BnknjOR8ERS4BgA76v7mpDBZcA==" saltValue="JvzRIA9SAjvsZX2GnV6n2A==" spinCount="100000" sqref="L686:O691" name="Rango7_1_1_2_1_1"/>
    <protectedRange sqref="N686:O691" name="Diligenciar_1_1_2_1_1_1"/>
    <protectedRange sqref="P686:P691" name="Rango1_2_2_1_1"/>
    <protectedRange algorithmName="SHA-512" hashValue="49/yl+GTMlRN3FloWoyBL3IsXrYzEo95h5eEgXs/T6SxYAwuSo+Ndqxkist3BnknjOR8ERS4BgA76v7mpDBZcA==" saltValue="JvzRIA9SAjvsZX2GnV6n2A==" spinCount="100000" sqref="R686:U686 R697:S697 R687:T691 U687:U699" name="Rango7_8_1_2_1"/>
    <protectedRange sqref="R686:T691 R697:S697" name="Diligenciar_12_1_2_1"/>
    <protectedRange algorithmName="SHA-512" hashValue="49/yl+GTMlRN3FloWoyBL3IsXrYzEo95h5eEgXs/T6SxYAwuSo+Ndqxkist3BnknjOR8ERS4BgA76v7mpDBZcA==" saltValue="JvzRIA9SAjvsZX2GnV6n2A==" spinCount="100000" sqref="Q686:Q691 Q697" name="Rango7_3_1_2_1_1"/>
    <protectedRange sqref="Q686:Q691 Q697" name="Diligenciar_5_1_2_1_1"/>
    <protectedRange sqref="AG671:AG700 AG702 AG704 AG706 AG708 AG710 AG712 AG714 AG716 AG718 AG720 AG722 AG724 AG726 AG728 AG730 AG732 AG734 AG736 AG738 AG740 AG742 AG744 AG746 AG748 AG750 AG752 AG754 AG756 AG758" name="Diligenciar_14_1_1_1"/>
    <protectedRange sqref="AD686:AD691" name="Rango1_2_3_1_1_1"/>
    <protectedRange sqref="A736:A759 P736:P759 X736:Z759 AB736:AD759" name="Rango1_2_21_1"/>
    <protectedRange sqref="B737:C737 C736 B739:C739 C738 B741:C741 C740 B743:C743 C742 B745:C745 C744 B747:C747 C746 B749:C749 C748 B751:C751 C750 B753:C753 C752 B755:C755 C754 B757:C757 C756 B759:C759 C758" name="Diligenciar_9_2_1_10_1"/>
    <protectedRange algorithmName="SHA-512" hashValue="49/yl+GTMlRN3FloWoyBL3IsXrYzEo95h5eEgXs/T6SxYAwuSo+Ndqxkist3BnknjOR8ERS4BgA76v7mpDBZcA==" saltValue="JvzRIA9SAjvsZX2GnV6n2A==" spinCount="100000" sqref="R736:U759" name="Rango7_8_1_20_1"/>
    <protectedRange sqref="R736:T759" name="Diligenciar_12_1_20_1"/>
    <protectedRange algorithmName="SHA-512" hashValue="49/yl+GTMlRN3FloWoyBL3IsXrYzEo95h5eEgXs/T6SxYAwuSo+Ndqxkist3BnknjOR8ERS4BgA76v7mpDBZcA==" saltValue="JvzRIA9SAjvsZX2GnV6n2A==" spinCount="100000" sqref="Q736:Q759" name="Rango7_3_1_19_1"/>
    <protectedRange sqref="Q736:Q759" name="Diligenciar_5_1_19_1"/>
    <protectedRange algorithmName="SHA-512" hashValue="49/yl+GTMlRN3FloWoyBL3IsXrYzEo95h5eEgXs/T6SxYAwuSo+Ndqxkist3BnknjOR8ERS4BgA76v7mpDBZcA==" saltValue="JvzRIA9SAjvsZX2GnV6n2A==" spinCount="100000" sqref="W736:W759" name="Rango7_4_2_1_1"/>
    <protectedRange sqref="W736:W759" name="Diligenciar_4_1_1_2"/>
    <protectedRange algorithmName="SHA-512" hashValue="49/yl+GTMlRN3FloWoyBL3IsXrYzEo95h5eEgXs/T6SxYAwuSo+Ndqxkist3BnknjOR8ERS4BgA76v7mpDBZcA==" saltValue="JvzRIA9SAjvsZX2GnV6n2A==" spinCount="100000" sqref="L736:O759" name="Rango7_1_1_16_1"/>
    <protectedRange sqref="N736:O759" name="Diligenciar_1_1_16_1"/>
    <protectedRange sqref="P669:P670 X669:Z670 AD669:AD670 AB669:AB670" name="Rango1_2_30"/>
    <protectedRange algorithmName="SHA-512" hashValue="49/yl+GTMlRN3FloWoyBL3IsXrYzEo95h5eEgXs/T6SxYAwuSo+Ndqxkist3BnknjOR8ERS4BgA76v7mpDBZcA==" saltValue="JvzRIA9SAjvsZX2GnV6n2A==" spinCount="100000" sqref="R669:U670" name="Rango7_8_1_27"/>
    <protectedRange sqref="R669:T670" name="Diligenciar_12_1_27"/>
    <protectedRange algorithmName="SHA-512" hashValue="49/yl+GTMlRN3FloWoyBL3IsXrYzEo95h5eEgXs/T6SxYAwuSo+Ndqxkist3BnknjOR8ERS4BgA76v7mpDBZcA==" saltValue="JvzRIA9SAjvsZX2GnV6n2A==" spinCount="100000" sqref="Q669:Q670" name="Rango7_3_1_26"/>
    <protectedRange sqref="Q669:Q670" name="Diligenciar_5_1_26"/>
    <protectedRange algorithmName="SHA-512" hashValue="49/yl+GTMlRN3FloWoyBL3IsXrYzEo95h5eEgXs/T6SxYAwuSo+Ndqxkist3BnknjOR8ERS4BgA76v7mpDBZcA==" saltValue="JvzRIA9SAjvsZX2GnV6n2A==" spinCount="100000" sqref="V669:V670" name="Rango7_4_6"/>
    <protectedRange algorithmName="SHA-512" hashValue="49/yl+GTMlRN3FloWoyBL3IsXrYzEo95h5eEgXs/T6SxYAwuSo+Ndqxkist3BnknjOR8ERS4BgA76v7mpDBZcA==" saltValue="JvzRIA9SAjvsZX2GnV6n2A==" spinCount="100000" sqref="L669:O670" name="Rango7_1_1_22"/>
    <protectedRange sqref="N669:O670" name="Diligenciar_1_1_22"/>
    <protectedRange sqref="B669:B670" name="Diligenciar_9_2_1_2_7"/>
    <protectedRange sqref="AF700:AF759" name="Rango1_2_34_1"/>
    <protectedRange sqref="AG701 AG703 AG705 AG707 AG709 AG711 AG713 AG715 AG717 AG719 AG721 AG723 AG725 AG727 AG729 AG731 AG733 AG735 AG737 AG739 AG741 AG743 AG745 AG747 AG749 AG751 AG753 AG755 AG757 AG759" name="Diligenciar_14_1_7_1"/>
    <protectedRange sqref="AF669:AF670" name="Rango1_2_35_1"/>
    <protectedRange sqref="AE669:AE670" name="Diligenciar_13_1_6_1"/>
    <protectedRange sqref="AG669:AG670" name="Diligenciar_14_1_8_1"/>
    <protectedRange sqref="A651:A668 P651:P668 X660:Z668 X651:Z658 Y659:Z659 AB651:AD668" name="Rango1_2_37"/>
    <protectedRange algorithmName="SHA-512" hashValue="49/yl+GTMlRN3FloWoyBL3IsXrYzEo95h5eEgXs/T6SxYAwuSo+Ndqxkist3BnknjOR8ERS4BgA76v7mpDBZcA==" saltValue="JvzRIA9SAjvsZX2GnV6n2A==" spinCount="100000" sqref="E652 E654 E656 E658 E660 E662 E664 E666 E668 E774" name="Rango7_2_1_11"/>
    <protectedRange sqref="E652 E654 E656 E658 E660 E662 E664 E666 E668 E774" name="Diligenciar_2_1_11"/>
    <protectedRange sqref="B651:B653 B655 B657 B661 B663 B665 B667 B671:B700 B702 B704 B706 B708 B710 B712 B714 B716 B718 B720 B722 B724 B726 B728 B730 B732 B734 B736 B738 B740 B742 B744 B746 B748 B750 B752 B754 B756 B758 B760 B764:B767 B773:B774" name="Diligenciar_9_2_1_9"/>
    <protectedRange algorithmName="SHA-512" hashValue="49/yl+GTMlRN3FloWoyBL3IsXrYzEo95h5eEgXs/T6SxYAwuSo+Ndqxkist3BnknjOR8ERS4BgA76v7mpDBZcA==" saltValue="JvzRIA9SAjvsZX2GnV6n2A==" spinCount="100000" sqref="R651:U668" name="Rango7_8_1_18"/>
    <protectedRange sqref="R651:T668" name="Diligenciar_12_1_18"/>
    <protectedRange algorithmName="SHA-512" hashValue="49/yl+GTMlRN3FloWoyBL3IsXrYzEo95h5eEgXs/T6SxYAwuSo+Ndqxkist3BnknjOR8ERS4BgA76v7mpDBZcA==" saltValue="JvzRIA9SAjvsZX2GnV6n2A==" spinCount="100000" sqref="Q651:Q668" name="Rango7_3_1_15"/>
    <protectedRange sqref="Q651:Q668" name="Diligenciar_5_1_15"/>
    <protectedRange algorithmName="SHA-512" hashValue="49/yl+GTMlRN3FloWoyBL3IsXrYzEo95h5eEgXs/T6SxYAwuSo+Ndqxkist3BnknjOR8ERS4BgA76v7mpDBZcA==" saltValue="JvzRIA9SAjvsZX2GnV6n2A==" spinCount="100000" sqref="V651:V668" name="Rango7_4_15"/>
    <protectedRange algorithmName="SHA-512" hashValue="49/yl+GTMlRN3FloWoyBL3IsXrYzEo95h5eEgXs/T6SxYAwuSo+Ndqxkist3BnknjOR8ERS4BgA76v7mpDBZcA==" saltValue="JvzRIA9SAjvsZX2GnV6n2A==" spinCount="100000" sqref="L651:O668" name="Rango7_1_1_14"/>
    <protectedRange sqref="N651:O668" name="Diligenciar_1_1_14"/>
    <protectedRange sqref="AF651:AF668" name="Rango1_2_38"/>
    <protectedRange sqref="AG651:AG668 AG780:AG915" name="Diligenciar_14_1_19"/>
    <protectedRange sqref="AE651:AE668" name="Diligenciar_13_1_1_2"/>
    <protectedRange algorithmName="SHA-512" hashValue="49/yl+GTMlRN3FloWoyBL3IsXrYzEo95h5eEgXs/T6SxYAwuSo+Ndqxkist3BnknjOR8ERS4BgA76v7mpDBZcA==" saltValue="JvzRIA9SAjvsZX2GnV6n2A==" spinCount="100000" sqref="W651:W668" name="Rango7_4_18"/>
    <protectedRange sqref="W651:W668" name="Diligenciar_4_9"/>
    <protectedRange sqref="P775 A775 P777 A777:A778" name="Rango1_2_9_1"/>
    <protectedRange sqref="B775 B777" name="Diligenciar_9_2_1_7"/>
    <protectedRange algorithmName="SHA-512" hashValue="49/yl+GTMlRN3FloWoyBL3IsXrYzEo95h5eEgXs/T6SxYAwuSo+Ndqxkist3BnknjOR8ERS4BgA76v7mpDBZcA==" saltValue="JvzRIA9SAjvsZX2GnV6n2A==" spinCount="100000" sqref="R775:U775 R777:U777" name="Rango7_8_1_7"/>
    <protectedRange sqref="R775:T775 R777:T777" name="Diligenciar_12_1_7"/>
    <protectedRange algorithmName="SHA-512" hashValue="49/yl+GTMlRN3FloWoyBL3IsXrYzEo95h5eEgXs/T6SxYAwuSo+Ndqxkist3BnknjOR8ERS4BgA76v7mpDBZcA==" saltValue="JvzRIA9SAjvsZX2GnV6n2A==" spinCount="100000" sqref="Q775 Q777" name="Rango7_3_1_7_1"/>
    <protectedRange sqref="Q775 Q777" name="Diligenciar_5_1_7_1"/>
    <protectedRange algorithmName="SHA-512" hashValue="49/yl+GTMlRN3FloWoyBL3IsXrYzEo95h5eEgXs/T6SxYAwuSo+Ndqxkist3BnknjOR8ERS4BgA76v7mpDBZcA==" saltValue="JvzRIA9SAjvsZX2GnV6n2A==" spinCount="100000" sqref="L775:O775 L777:O777" name="Rango7_1_1_7"/>
    <protectedRange sqref="N775:O775 N777:O777" name="Diligenciar_1_1_7"/>
    <protectedRange sqref="P779" name="Rango1_2_1_1"/>
    <protectedRange algorithmName="SHA-512" hashValue="49/yl+GTMlRN3FloWoyBL3IsXrYzEo95h5eEgXs/T6SxYAwuSo+Ndqxkist3BnknjOR8ERS4BgA76v7mpDBZcA==" saltValue="JvzRIA9SAjvsZX2GnV6n2A==" spinCount="100000" sqref="R779:S779" name="Rango7_8_1_1"/>
    <protectedRange sqref="R779:S779" name="Diligenciar_12_1_1_1"/>
    <protectedRange algorithmName="SHA-512" hashValue="49/yl+GTMlRN3FloWoyBL3IsXrYzEo95h5eEgXs/T6SxYAwuSo+Ndqxkist3BnknjOR8ERS4BgA76v7mpDBZcA==" saltValue="JvzRIA9SAjvsZX2GnV6n2A==" spinCount="100000" sqref="Q779" name="Rango7_3_1_1_2"/>
    <protectedRange sqref="Q779" name="Diligenciar_5_1_1_1"/>
    <protectedRange algorithmName="SHA-512" hashValue="49/yl+GTMlRN3FloWoyBL3IsXrYzEo95h5eEgXs/T6SxYAwuSo+Ndqxkist3BnknjOR8ERS4BgA76v7mpDBZcA==" saltValue="JvzRIA9SAjvsZX2GnV6n2A==" spinCount="100000" sqref="L779:O779" name="Rango7_1_1_1_1"/>
    <protectedRange sqref="N779:O779" name="Diligenciar_1_1_1_1"/>
    <protectedRange sqref="B779" name="Diligenciar_9_2_1_2_2"/>
    <protectedRange algorithmName="SHA-512" hashValue="49/yl+GTMlRN3FloWoyBL3IsXrYzEo95h5eEgXs/T6SxYAwuSo+Ndqxkist3BnknjOR8ERS4BgA76v7mpDBZcA==" saltValue="JvzRIA9SAjvsZX2GnV6n2A==" spinCount="100000" sqref="T779:U779" name="Rango7_8_1_8"/>
    <protectedRange sqref="T779" name="Diligenciar_12_1_8"/>
    <protectedRange sqref="X760:Z770 A760:A770 P760:P770 AD771:AD779 AB760:AD770" name="Rango1_2_21_3"/>
    <protectedRange algorithmName="SHA-512" hashValue="49/yl+GTMlRN3FloWoyBL3IsXrYzEo95h5eEgXs/T6SxYAwuSo+Ndqxkist3BnknjOR8ERS4BgA76v7mpDBZcA==" saltValue="JvzRIA9SAjvsZX2GnV6n2A==" spinCount="100000" sqref="E764:E767" name="Rango7_2_1_7_3"/>
    <protectedRange sqref="E764:E767" name="Diligenciar_2_1_7_3"/>
    <protectedRange sqref="C760 B761:C763 B768:C770 C764:C767" name="Diligenciar_9_2_1_10_3"/>
    <protectedRange algorithmName="SHA-512" hashValue="49/yl+GTMlRN3FloWoyBL3IsXrYzEo95h5eEgXs/T6SxYAwuSo+Ndqxkist3BnknjOR8ERS4BgA76v7mpDBZcA==" saltValue="JvzRIA9SAjvsZX2GnV6n2A==" spinCount="100000" sqref="R760:U770" name="Rango7_8_1_20_3"/>
    <protectedRange sqref="R760:T770" name="Diligenciar_12_1_20_3"/>
    <protectedRange algorithmName="SHA-512" hashValue="49/yl+GTMlRN3FloWoyBL3IsXrYzEo95h5eEgXs/T6SxYAwuSo+Ndqxkist3BnknjOR8ERS4BgA76v7mpDBZcA==" saltValue="JvzRIA9SAjvsZX2GnV6n2A==" spinCount="100000" sqref="Q760:Q770" name="Rango7_3_1_19_3"/>
    <protectedRange sqref="Q760:Q770" name="Diligenciar_5_1_19_3"/>
    <protectedRange algorithmName="SHA-512" hashValue="49/yl+GTMlRN3FloWoyBL3IsXrYzEo95h5eEgXs/T6SxYAwuSo+Ndqxkist3BnknjOR8ERS4BgA76v7mpDBZcA==" saltValue="JvzRIA9SAjvsZX2GnV6n2A==" spinCount="100000" sqref="W760:W770" name="Rango7_4_2_3"/>
    <protectedRange sqref="W760:W770" name="Diligenciar_4_1_3"/>
    <protectedRange algorithmName="SHA-512" hashValue="49/yl+GTMlRN3FloWoyBL3IsXrYzEo95h5eEgXs/T6SxYAwuSo+Ndqxkist3BnknjOR8ERS4BgA76v7mpDBZcA==" saltValue="JvzRIA9SAjvsZX2GnV6n2A==" spinCount="100000" sqref="L760:O770" name="Rango7_1_1_16_3"/>
    <protectedRange sqref="N760:O770" name="Diligenciar_1_1_16_3"/>
    <protectedRange sqref="AF760:AF770" name="Rango1_2_34_3"/>
    <protectedRange sqref="AG760:AG770" name="Diligenciar_14_1_7_3"/>
    <protectedRange sqref="A776 P776 X776:Z776 AB776:AC776" name="Rango1_2_39"/>
    <protectedRange sqref="B776:C776" name="Diligenciar_9_2_1_13"/>
    <protectedRange sqref="H776:I776" name="Diligenciar_3_1_9"/>
    <protectedRange algorithmName="SHA-512" hashValue="49/yl+GTMlRN3FloWoyBL3IsXrYzEo95h5eEgXs/T6SxYAwuSo+Ndqxkist3BnknjOR8ERS4BgA76v7mpDBZcA==" saltValue="JvzRIA9SAjvsZX2GnV6n2A==" spinCount="100000" sqref="R776:U776" name="Rango7_8_1_11"/>
    <protectedRange sqref="R776:T776" name="Diligenciar_12_1_11"/>
    <protectedRange algorithmName="SHA-512" hashValue="49/yl+GTMlRN3FloWoyBL3IsXrYzEo95h5eEgXs/T6SxYAwuSo+Ndqxkist3BnknjOR8ERS4BgA76v7mpDBZcA==" saltValue="JvzRIA9SAjvsZX2GnV6n2A==" spinCount="100000" sqref="Q776" name="Rango7_3_1_10"/>
    <protectedRange sqref="Q776" name="Diligenciar_5_1_10"/>
    <protectedRange algorithmName="SHA-512" hashValue="49/yl+GTMlRN3FloWoyBL3IsXrYzEo95h5eEgXs/T6SxYAwuSo+Ndqxkist3BnknjOR8ERS4BgA76v7mpDBZcA==" saltValue="JvzRIA9SAjvsZX2GnV6n2A==" spinCount="100000" sqref="V776:W776" name="Rango7_4_17"/>
    <protectedRange sqref="W776" name="Diligenciar_4_8"/>
    <protectedRange algorithmName="SHA-512" hashValue="49/yl+GTMlRN3FloWoyBL3IsXrYzEo95h5eEgXs/T6SxYAwuSo+Ndqxkist3BnknjOR8ERS4BgA76v7mpDBZcA==" saltValue="JvzRIA9SAjvsZX2GnV6n2A==" spinCount="100000" sqref="L776:O776" name="Rango7_1_1_5"/>
    <protectedRange sqref="N776:O776" name="Diligenciar_1_1_5"/>
    <protectedRange algorithmName="SHA-512" hashValue="49/yl+GTMlRN3FloWoyBL3IsXrYzEo95h5eEgXs/T6SxYAwuSo+Ndqxkist3BnknjOR8ERS4BgA76v7mpDBZcA==" saltValue="JvzRIA9SAjvsZX2GnV6n2A==" spinCount="100000" sqref="W568" name="Rango7_4_2_4"/>
    <protectedRange sqref="W568" name="Diligenciar_4_1_4"/>
    <protectedRange algorithmName="SHA-512" hashValue="49/yl+GTMlRN3FloWoyBL3IsXrYzEo95h5eEgXs/T6SxYAwuSo+Ndqxkist3BnknjOR8ERS4BgA76v7mpDBZcA==" saltValue="JvzRIA9SAjvsZX2GnV6n2A==" spinCount="100000" sqref="W569" name="Rango7_4_2_6_1"/>
    <protectedRange sqref="W569" name="Diligenciar_4_1_6"/>
    <protectedRange sqref="X659" name="Rango1_2_41"/>
    <protectedRange sqref="A780:A915 AC780:AD913 AF780:AF915" name="Rango1_32"/>
    <protectedRange sqref="Q780:R908 Q909:Q913 S909:T913 P780:P915" name="Diligenciar_2_3"/>
    <protectedRange sqref="A916:A1006 H916:I917 V916:Z919 V986:Z1006 AD920:AD985 AB916:AD919 AB986:AD1006" name="Rango1_33"/>
    <protectedRange sqref="B989:B996 B918:B987" name="Diligenciar_3_4"/>
    <protectedRange sqref="B988" name="Diligenciar_4_10"/>
    <protectedRange sqref="B916:B917" name="Diligenciar_5_5"/>
    <protectedRange algorithmName="SHA-512" hashValue="49/yl+GTMlRN3FloWoyBL3IsXrYzEo95h5eEgXs/T6SxYAwuSo+Ndqxkist3BnknjOR8ERS4BgA76v7mpDBZcA==" saltValue="JvzRIA9SAjvsZX2GnV6n2A==" spinCount="100000" sqref="L916:L1006" name="Rango7_11"/>
    <protectedRange sqref="M916:O1006" name="Diligenciar_14"/>
    <protectedRange sqref="R918 R989:R990" name="Diligenciar_1_1_1_2"/>
    <protectedRange sqref="P995:Q995 S918:T918 P918:Q918 P916:T917 T995:U995 S989:S990 P996:P1006 P919:P994" name="Diligenciar_6_5"/>
    <protectedRange sqref="AE941:AE985 AF941:AG999 AE916:AG940 AF1003:AG1006" name="Diligenciar_8_3"/>
    <protectedRange sqref="V924:Z924 AB924:AC924" name="Rango1_1_7"/>
    <protectedRange sqref="V925:Z925 AB925:AC925" name="Rango1_2_40"/>
    <protectedRange sqref="V926:Z926 AB926:AC926" name="Rango1_3_6"/>
    <protectedRange sqref="V927:Z927 AB927:AC927" name="Rango1_4_6"/>
    <protectedRange sqref="V921:Z921 AB921:AC921" name="Rango1_5_8"/>
    <protectedRange sqref="V932:Z932 AB932:AC932" name="Rango1_6_5"/>
    <protectedRange sqref="V929:Z929 AB929:AC929" name="Rango1_7_5"/>
    <protectedRange sqref="V930:Z930 AB930:AC930" name="Rango1_9_5"/>
    <protectedRange sqref="V938:Z938 AB938:AC938" name="Rango1_10_3"/>
    <protectedRange sqref="V940:Z940 AB940:AC940" name="Rango1_11_2"/>
    <protectedRange sqref="V934:Z934 AB934:AC934" name="Rango1_12_3"/>
    <protectedRange sqref="V931:Z931 AB931:AC931" name="Rango1_13_2"/>
    <protectedRange sqref="V939:Z939 AB939:AC939" name="Rango1_14_2"/>
    <protectedRange sqref="V935:Z935 AB935:AC935" name="Rango1_15_1"/>
    <protectedRange sqref="V922:Z922 AB922:AC922" name="Rango1_16_3"/>
    <protectedRange sqref="V928:Z928 AB928:AC928" name="Rango1_17_2"/>
    <protectedRange sqref="V920:Z920 AB920:AC920" name="Rango1_18_2"/>
    <protectedRange sqref="V923:Z923 AB923:AC923" name="Rango1_19_2"/>
    <protectedRange sqref="V937:Z937 AB937:AC937" name="Rango1_20_2"/>
    <protectedRange sqref="V936:Z936 AB936:AC936" name="Rango1_21_2"/>
    <protectedRange sqref="V933:Z933 AB933:AC933" name="Rango1_22_2"/>
    <protectedRange sqref="V941:Z941 AB941:AC941" name="Rango1_23_1"/>
    <protectedRange sqref="V944:Z944 AB944:AC944" name="Rango1_24_2"/>
    <protectedRange sqref="V953:Z953 AB953:AC953" name="Rango1_25_1"/>
    <protectedRange sqref="V943:Z943 AB943:AC943" name="Rango1_26_1"/>
    <protectedRange sqref="V942:Z942 AB942:AC942" name="Rango1_27_1"/>
    <protectedRange sqref="V945:Z945 AB945:AC945" name="Rango1_28_1"/>
    <protectedRange sqref="V946:Z946 AB946:AC946" name="Rango1_29_1"/>
    <protectedRange sqref="V947:Z947 AB947:AC947" name="Rango1_30_1"/>
    <protectedRange sqref="V948:Z948 AB948:AC948" name="Rango1_31_1"/>
    <protectedRange sqref="V965:Z965 AB965:AC965" name="Rango1_32_1"/>
    <protectedRange sqref="V949:Z949 AB949:AC949" name="Rango1_34"/>
    <protectedRange sqref="V950:Z950 AB950:AC950" name="Rango1_35"/>
    <protectedRange sqref="V951:Z951 AB951:AC951" name="Rango1_36"/>
    <protectedRange sqref="V952:Z952 AB952:AC952" name="Rango1_37"/>
    <protectedRange sqref="V954:Z954 AB954:AC954" name="Rango1_38"/>
    <protectedRange sqref="V955:Z955 AB955:AC955" name="Rango1_39"/>
    <protectedRange sqref="V956:Z956 AB956:AC956" name="Rango1_40"/>
    <protectedRange sqref="V957:Z957 AB957:AC957" name="Rango1_41"/>
    <protectedRange sqref="V958:Z958 AB958:AC958" name="Rango1_42"/>
    <protectedRange sqref="V959:Z959 AB959:AC959" name="Rango1_43"/>
    <protectedRange sqref="V963:Z963 AB963:AC963" name="Rango1_45"/>
    <protectedRange sqref="V964:Z964 AB964:AC964" name="Rango1_46"/>
    <protectedRange sqref="V960:Z960 AB960:AC960" name="Rango1_47"/>
    <protectedRange sqref="V961:Z961 AB961:AC961" name="Rango1_48"/>
    <protectedRange sqref="V966:Z966 AB966:AC966" name="Rango1_50"/>
    <protectedRange sqref="V968:Z968 AB968:AC968" name="Rango1_51"/>
    <protectedRange sqref="V962:Z962 AB962:AC962" name="Rango1_52"/>
    <protectedRange sqref="V967:Z967 AB967:AC967" name="Rango1_53"/>
    <protectedRange sqref="V969:Z969 AB969:AC969" name="Rango1_54"/>
    <protectedRange sqref="V970:Z970 AB970:AC970" name="Rango1_55"/>
    <protectedRange sqref="V971:Z971 AB971:AC971" name="Rango1_56"/>
    <protectedRange sqref="V972:Z972 AB972:AC972" name="Rango1_57"/>
    <protectedRange sqref="V973:Z975 AB973:AC975" name="Rango1_58"/>
    <protectedRange sqref="V976:Z978 AB976:AC978" name="Rango1_59"/>
    <protectedRange sqref="V979:Z980 AB979:AC980" name="Rango1_60"/>
    <protectedRange sqref="V981:Z983 V985:Z985 AB981:AC983 AB985:AC985" name="Rango1_61"/>
    <protectedRange sqref="V984:Z984 AB984:AC984" name="Rango1_62"/>
    <protectedRange sqref="B1040:C1040 AB1040:AB1041 V1040:Z1041 C1041 AD1040:AE1041 Q1040:Q1041 T1040:T1041 U1040 H1040:I1041 L1040:O1041" name="Rango1_44"/>
    <protectedRange sqref="P1022:Q1022 P1012:R1014 P1017:R1017 R1024:R1039 P1019:R1021 P1018 R1018 T1019:T1022 P1015:Q1016 T1012:T1017 P1024:P1041 R1041 H1011:I1039 C1011:C1039" name="Rango1_2_42"/>
    <protectedRange sqref="S1017:S1021 S1012:S1014 W1012:Y1039 Q1024:Q1039 S1024:T1039 Z1012 Z1014:Z1015 S1040:S1041" name="Diligenciar_3_1_10"/>
    <protectedRange sqref="A1011:A1041" name="Rango1_5_9"/>
    <protectedRange algorithmName="SHA-512" hashValue="49/yl+GTMlRN3FloWoyBL3IsXrYzEo95h5eEgXs/T6SxYAwuSo+Ndqxkist3BnknjOR8ERS4BgA76v7mpDBZcA==" saltValue="JvzRIA9SAjvsZX2GnV6n2A==" spinCount="100000" sqref="AG1012:AG1433" name="Rango7_1_1_9"/>
    <protectedRange sqref="AG1012:AG1433" name="Diligenciar_4_2_2"/>
    <protectedRange sqref="AD1012:AD1014 R1022:S1022 R1015:S1016 P1011:Z1011 AE1012 AB1011:AG1011" name="Rango1_1_8"/>
    <protectedRange sqref="L1011:O1039 C1007:C1010 A1007:A1010 AC1013:AC1041 H1007:I1010 L1007:Z1010 AB1007:AG1010" name="Rango1_3_7"/>
    <protectedRange sqref="Q1018 T1018" name="Rango1_4_7"/>
    <protectedRange sqref="U1018" name="Rango1_6_6"/>
    <protectedRange sqref="U1024:U1039" name="Rango1_7_6"/>
    <protectedRange sqref="B1007:B1039 B1041" name="Rango1_10_4"/>
    <protectedRange sqref="P1023:U1023" name="Rango1_13_3"/>
    <protectedRange sqref="U1012 U1014" name="Rango1_12_4"/>
    <protectedRange sqref="R1040" name="Rango1_8_5"/>
    <protectedRange sqref="AB1042:AF1042 A1042:C1045 AB1043:AE1045 AF1043:AF1067 H1042:I1045 L1042:Z1045" name="Rango1_49"/>
    <protectedRange sqref="A1062:C1062 H1062:I1062 L1062:Z1062 AB1062:AE1062" name="Rango1_1_9"/>
    <protectedRange sqref="V1063:Z1063 A1063:C1063 B1064 H1063:I1063 L1063:T1063 AB1063:AE1063" name="Rango1_2_44"/>
    <protectedRange sqref="B1070 A1068:A1075 AB1068:AD1069 P1068:Z1070 AB1070:AC1070 V1073:Z1074 AB1073:AC1074 V1076:Z1077 AB1076:AC1077 V1080:Z1086 AB1080:AC1086 V1088:Z1089 AB1088:AC1089 V1091:Z1096 AB1091:AC1096 V1099:Z1108 AB1099:AC1108 AB1110:AC1119 V1110:Z1119 V1121:Z1125 AB1121:AC1125 V1127:Z1127 AB1127:AC1127 H1068:I1070" name="Rango1_63"/>
    <protectedRange sqref="M1068:M1070" name="Diligenciar_15"/>
    <protectedRange sqref="L1068:L1070" name="Diligenciar_7_2"/>
    <protectedRange sqref="N1068:N1070" name="Diligenciar_8_4"/>
    <protectedRange sqref="O1068:O1070" name="Diligenciar_14_2"/>
    <protectedRange sqref="AF1071:AF1072 O1075 L1075 AC1087:AD1087 AC1090:AD1090 AC1097:AD1098 AC1109 AC1126 AC1128 AC1075:AD1075 AC1078:AD1079 AD1073:AD1074 H1071:I1074 L1073:U1074 L1072:Z1072 L1071:U1071 AB1071:AD1072" name="Rango1_5_10"/>
    <protectedRange sqref="C1071:C1072" name="Diligenciar_2_2_1"/>
    <protectedRange sqref="AF1073" name="Diligenciar_8_2_2"/>
    <protectedRange sqref="C1068:C1069" name="Diligenciar_2_2_2"/>
    <protectedRange algorithmName="SHA-512" hashValue="49/yl+GTMlRN3FloWoyBL3IsXrYzEo95h5eEgXs/T6SxYAwuSo+Ndqxkist3BnknjOR8ERS4BgA76v7mpDBZcA==" saltValue="JvzRIA9SAjvsZX2GnV6n2A==" spinCount="100000" sqref="AE1068:AE1069" name="Rango7_5_2"/>
    <protectedRange sqref="AF1068:AF1069" name="Diligenciar_8_1_1"/>
    <protectedRange sqref="C1070" name="Diligenciar_2_5_3"/>
    <protectedRange sqref="AD1070:AF1070" name="Rango1_1_10"/>
    <protectedRange sqref="AB1075 M1075:N1075 P1075:Z1075 H1075:I1075" name="Rango1_3_8"/>
    <protectedRange sqref="A1076:A1087 L1087:Z1087 AE1078:AF1079 AD1076:AF1077 AB1078:AB1079 AD1080:AF1085 AD1086 AB1087 H1076:I1087 L1076:U1077 L1080:U1086 L1078:Z1079" name="Rango1_2_45"/>
    <protectedRange algorithmName="SHA-512" hashValue="49/yl+GTMlRN3FloWoyBL3IsXrYzEo95h5eEgXs/T6SxYAwuSo+Ndqxkist3BnknjOR8ERS4BgA76v7mpDBZcA==" saltValue="JvzRIA9SAjvsZX2GnV6n2A==" spinCount="100000" sqref="AE1086" name="Rango7_6_2"/>
    <protectedRange sqref="AF1086" name="Diligenciar_17"/>
    <protectedRange sqref="C1078:C1079" name="Diligenciar_2_15"/>
    <protectedRange sqref="B1078:B1079" name="Diligenciar_2_1_9_1"/>
    <protectedRange sqref="B1076:C1077" name="Diligenciar_2_5_3_1"/>
    <protectedRange sqref="B1080:C1080" name="Diligenciar_2_1_10_1"/>
    <protectedRange sqref="C1081" name="Diligenciar_2_3_2"/>
    <protectedRange sqref="B1081" name="Diligenciar_2_1_11_1"/>
    <protectedRange sqref="C1082 C1085" name="Diligenciar_2_16"/>
    <protectedRange sqref="B1085" name="Diligenciar_2_3_3"/>
    <protectedRange sqref="B1082" name="Diligenciar_2_1_1_1_1"/>
    <protectedRange sqref="B1083:C1083" name="Diligenciar_2_2_1_1"/>
    <protectedRange sqref="B1084:C1084" name="Diligenciar_2_4_1"/>
    <protectedRange sqref="C1086" name="Diligenciar_2_17"/>
    <protectedRange sqref="B1086" name="Diligenciar_2_1_1_2"/>
    <protectedRange sqref="C1087" name="Diligenciar_2_4_2"/>
    <protectedRange sqref="B1087" name="Diligenciar_2_4_1_1"/>
    <protectedRange sqref="AF1087" name="Diligenciar_30"/>
    <protectedRange algorithmName="SHA-512" hashValue="49/yl+GTMlRN3FloWoyBL3IsXrYzEo95h5eEgXs/T6SxYAwuSo+Ndqxkist3BnknjOR8ERS4BgA76v7mpDBZcA==" saltValue="JvzRIA9SAjvsZX2GnV6n2A==" spinCount="100000" sqref="AE1087" name="Rango7_8_2"/>
    <protectedRange sqref="A1088:A1096 AF1092 L1090:Z1090 AD1088:AF1089 AD1091:AF1091 AD1092 AD1093:AF1094 AB1090 AD1095:AD1096 H1088:I1096 L1088:U1089 L1091:U1096" name="Rango1_4_8"/>
    <protectedRange sqref="B1088:C1089" name="Diligenciar_4_2_3"/>
    <protectedRange sqref="C1092" name="Rango1_1_1_1"/>
    <protectedRange sqref="B1094:C1094" name="Diligenciar_2_1_13"/>
    <protectedRange sqref="A1097:A1107 AE1097:AF1098 AD1101:AF1101 AD1103:AF1107 AB1097:AB1098 H1097:I1107 L1097:U1107" name="Rango1_6_7"/>
    <protectedRange sqref="B1101:C1101" name="Diligenciar_2_1_10_1_1"/>
    <protectedRange sqref="C1103" name="Diligenciar_2_16_1"/>
    <protectedRange sqref="B1103" name="Diligenciar_2_1_1_1_1_1"/>
    <protectedRange sqref="B1104:C1104" name="Diligenciar_2_2_1_1_1"/>
    <protectedRange sqref="C1100 C1102" name="Diligenciar_2_17_1"/>
    <protectedRange sqref="B1100 B1102" name="Diligenciar_2_1_1_2_1"/>
    <protectedRange sqref="B1097:C1098" name="Diligenciar_2_2_1_1_2"/>
    <protectedRange sqref="V1097:V1098 X1097:Z1098" name="Rango1_1_1_1_1"/>
    <protectedRange sqref="B1099:C1099" name="Diligenciar_2_5_3_2"/>
    <protectedRange sqref="AD1099:AF1099 AE1100 AE1102" name="Rango1_2_3_5"/>
    <protectedRange sqref="AD1100 AF1100" name="Rango1_3_1_1"/>
    <protectedRange sqref="AD1102 AF1102" name="Rango1_4_1_2"/>
    <protectedRange sqref="B1105:C1105" name="Diligenciar_2_2_1_2"/>
    <protectedRange sqref="B1106:C1106" name="Diligenciar_2_2_1_2_1"/>
    <protectedRange sqref="B1107:C1107" name="Diligenciar_2_2_1_3"/>
    <protectedRange sqref="A1108:A1114 A1128 H1128:I1128 AD1126 S1128:Z1128 AD1128:AE1128 AD1108:AF1114 AB1109 H1108:I1114 L1108:U1108 L1110:U1114 L1109:Z1109 L1128:O1128 AB1128" name="Rango1_8_6"/>
    <protectedRange sqref="B1108:C1108" name="Diligenciar_2_5_1"/>
    <protectedRange sqref="B1109:C1114 B1128:C1128" name="Diligenciar_2_1_5_2"/>
    <protectedRange sqref="AE1121:AF1122 A1115:A1127 V1071:Z1071 AD1117 AD1123:AF1125 AD1127:AE1127 H1115:I1127 L1115:U1127" name="Rango1_10_5"/>
    <protectedRange algorithmName="SHA-512" hashValue="49/yl+GTMlRN3FloWoyBL3IsXrYzEo95h5eEgXs/T6SxYAwuSo+Ndqxkist3BnknjOR8ERS4BgA76v7mpDBZcA==" saltValue="JvzRIA9SAjvsZX2GnV6n2A==" spinCount="100000" sqref="AE1118:AE1119" name="Rango7_6_3"/>
    <protectedRange sqref="AD1121:AD1122 AD1118:AD1119" name="Diligenciar_9_3"/>
    <protectedRange sqref="B1120:C1120 B1115:C1117" name="Diligenciar_2_4_4"/>
    <protectedRange sqref="B1118:C1119" name="Diligenciar_2_5_4"/>
    <protectedRange algorithmName="SHA-512" hashValue="49/yl+GTMlRN3FloWoyBL3IsXrYzEo95h5eEgXs/T6SxYAwuSo+Ndqxkist3BnknjOR8ERS4BgA76v7mpDBZcA==" saltValue="JvzRIA9SAjvsZX2GnV6n2A==" spinCount="100000" sqref="AE1120 AE1117" name="Rango7_8_3"/>
    <protectedRange sqref="AD1120 AF1120" name="Diligenciar_16_2"/>
    <protectedRange sqref="AF1117 AF1127:AF1153" name="Diligenciar_5_3_2"/>
    <protectedRange sqref="AF1118:AF1119" name="Diligenciar_17_3"/>
    <protectedRange sqref="B1121:C1122" name="Diligenciar_2_9_2"/>
    <protectedRange sqref="B1123:C1124" name="Diligenciar_2_10_2"/>
    <protectedRange sqref="C1125:C1127" name="Diligenciar_2_12_2"/>
    <protectedRange sqref="B1125:B1127" name="Diligenciar_3_1_4_1"/>
    <protectedRange sqref="AD1115:AF1116" name="Rango1_2_6_2"/>
    <protectedRange sqref="V1126:Z1126" name="Rango1_1_4_1"/>
    <protectedRange sqref="AB1126" name="Rango1_3_4_1"/>
    <protectedRange sqref="M1129:M1130 U1130:Z1130 V1129:Z1129 A1133:A1135 A1129:A1130 V1133:Z1135 AB1129:AD1130 AB1133:AD1135" name="Rango1_64"/>
    <protectedRange sqref="C1129:C1131" name="Diligenciar_6_7"/>
    <protectedRange sqref="B1130" name="Diligenciar_6_1_1"/>
    <protectedRange sqref="B1129" name="Diligenciar_2_4_1_2"/>
    <protectedRange sqref="AE1129 L1129:L1130" name="Diligenciar_2_4_4_1"/>
    <protectedRange sqref="N1129:N1130" name="Diligenciar_2_4_5"/>
    <protectedRange sqref="R1130" name="Diligenciar_2_4_9"/>
    <protectedRange sqref="S1130" name="Diligenciar_2_4_10"/>
    <protectedRange sqref="T1130" name="Diligenciar_2_4_11"/>
    <protectedRange sqref="C1133:C1135" name="Diligenciar_2_1_2_1"/>
    <protectedRange sqref="P1133:P1135" name="Diligenciar_2_1_2_5_1"/>
    <protectedRange sqref="R1133:R1135" name="Diligenciar_2_1_2_8"/>
    <protectedRange sqref="Q1133:Q1135" name="Diligenciar_2_1_2_10"/>
    <protectedRange sqref="S1133:S1135" name="Diligenciar_2_1_2_11"/>
    <protectedRange sqref="T1133:T1135" name="Diligenciar_2_1_2_12"/>
    <protectedRange sqref="U1131:Z1131 A1131 AB1131:AD1131" name="Rango1_1_1_2"/>
    <protectedRange sqref="B1131 B1135" name="Diligenciar_2_4_1_2_2"/>
    <protectedRange sqref="Q1131" name="Diligenciar_2_4_8_2_2"/>
    <protectedRange sqref="R1131" name="Diligenciar_2_4_9_2_2"/>
    <protectedRange sqref="S1131" name="Diligenciar_2_4_10_2_2"/>
    <protectedRange sqref="T1131" name="Diligenciar_2_4_11_2_2"/>
    <protectedRange sqref="U1132:Z1132 A1132 AB1132:AD1132" name="Rango1_2_2_6"/>
    <protectedRange sqref="C1132" name="Diligenciar_6_5_2"/>
    <protectedRange sqref="Q1132" name="Diligenciar_2_4_8_1_1_2"/>
    <protectedRange sqref="R1132" name="Diligenciar_2_4_9_1_1_2"/>
    <protectedRange sqref="S1132" name="Diligenciar_2_4_10_1_1_2"/>
    <protectedRange sqref="T1132" name="Diligenciar_2_4_11_1_1_2"/>
    <protectedRange sqref="L1139:N1139" name="Rango1_6_8"/>
    <protectedRange sqref="V1139:Z1139 A1139 AB1139:AD1139" name="Rango1_3_2_1"/>
    <protectedRange sqref="P1139" name="Diligenciar_2_1_2_5_2_1"/>
    <protectedRange sqref="M1139" name="Diligenciar_5_1_1_14_2_1"/>
    <protectedRange sqref="V1136:Z1137 AB1136:AE1137" name="Rango1_9_6"/>
    <protectedRange sqref="V1136:Z1137 A1136 M1136:O1137 A1137:B1137 H1136:I1137 AB1136:AD1137" name="Rango1_2_3_6"/>
    <protectedRange sqref="C1136" name="Diligenciar_2_5_6_2"/>
    <protectedRange sqref="C1137" name="Diligenciar_2_5_1_2_2"/>
    <protectedRange sqref="B1136" name="Diligenciar_3_1_2_2_1"/>
    <protectedRange sqref="P1136:R1137" name="Diligenciar_2_5_2_2_2"/>
    <protectedRange sqref="S1136:S1137" name="Diligenciar_2_5_3_2_2"/>
    <protectedRange sqref="T1136:T1137" name="Diligenciar_2_5_4_2_2"/>
    <protectedRange sqref="U1129" name="Rango1_1_11"/>
    <protectedRange sqref="U1148:Z1148 M1148 V1153:Z1153 L1153:N1153 A1148:A1153 AB1148:AD1148 AB1153:AE1153" name="Rango1_2_46"/>
    <protectedRange sqref="AE1148 L1148" name="Diligenciar_2_4_4_2"/>
    <protectedRange sqref="N1148" name="Diligenciar_2_4_5_2"/>
    <protectedRange sqref="O1153" name="Diligenciar_2_1_2_3_3"/>
    <protectedRange sqref="P1153" name="Diligenciar_2_1_2_10_5"/>
    <protectedRange sqref="M1149:M1150 U1149:Z1150 AB1149:AD1150" name="Rango1_1_1_2_2"/>
    <protectedRange sqref="L1149:L1150 AE1149:AE1150" name="Diligenciar_2_4_4_2_2_2"/>
    <protectedRange sqref="N1149:N1150" name="Diligenciar_2_4_5_2_2_2"/>
    <protectedRange sqref="Q1149:Q1150" name="Diligenciar_2_4_8_2_2_2"/>
    <protectedRange sqref="S1149:S1150" name="Diligenciar_2_4_10_2_2_2"/>
    <protectedRange sqref="T1149:T1150" name="Diligenciar_2_4_11_2_2_2"/>
    <protectedRange sqref="M1151:M1152 U1151:Z1152 AB1151:AD1152" name="Rango1_2_2_2_1"/>
    <protectedRange sqref="B1151:B1152" name="Diligenciar_2_4_1_1_1_2_2"/>
    <protectedRange sqref="L1151:L1152 AE1151:AE1152" name="Diligenciar_2_4_4_1_1_2_2"/>
    <protectedRange sqref="N1151:N1152" name="Diligenciar_2_4_5_1_1_2_2"/>
    <protectedRange sqref="C1148" name="Diligenciar_6_5_2_1_1"/>
    <protectedRange sqref="B1148" name="Diligenciar_2_4_1_1_1_2_1_2"/>
    <protectedRange sqref="B1149:B1150" name="Rango1_5_2_1"/>
    <protectedRange sqref="R1153" name="Diligenciar_2_1_2_8_4_1"/>
    <protectedRange sqref="Q1153" name="Diligenciar_2_1_2_10_4_2"/>
    <protectedRange sqref="S1153" name="Diligenciar_2_1_2_11_4_1"/>
    <protectedRange sqref="T1153" name="Diligenciar_2_1_2_12_4_1"/>
    <protectedRange sqref="C1149:C1150" name="Diligenciar_2_1_2_4_1"/>
    <protectedRange sqref="B1134" name="Rango1_7_7"/>
    <protectedRange sqref="P1142:Q1142 W1140:Z1141 L1140:T1140 P1141 Q1143:T1143 A1144:A1147 M1144:M1147 AC1144:AD1147 A1142:B1143 AB1140:AE1143 A1140:C1141" name="Diligenciar_5_1_1_13"/>
    <protectedRange sqref="M1138:N1138 M1131:N1135" name="Rango1_3_9"/>
    <protectedRange sqref="R1138" name="Diligenciar_2_1_2_8_2"/>
    <protectedRange sqref="S1138" name="Diligenciar_2_1_2_11_2"/>
    <protectedRange sqref="A1138 V1138:Z1138 AB1138:AD1138" name="Rango1_3_3_1"/>
    <protectedRange sqref="A1138 V1138:Z1138 AB1138:AD1138" name="Rango1_4_9"/>
    <protectedRange sqref="P1138" name="Diligenciar_2_1_2_5_3"/>
    <protectedRange sqref="Q1138" name="Diligenciar_2_1_2_10_3"/>
    <protectedRange sqref="T1138" name="Diligenciar_2_1_2_12_3"/>
    <protectedRange sqref="L1138 L1131:L1135 AE1138:AE1139 AE1147 AE1130:AE1135" name="Diligenciar_2_1_1_3"/>
    <protectedRange sqref="AB1274:AE1309 A1157:A1309 AB1154:AF1273 AF1274:AF1311 M1376:M1377 P1240:Z1240 C1215 L1240:M1240 L1241:Z1309 H1168:I1168 H1167:J1167 H1169:J1169 H1177:J1177 H1183:J1183 H1154:I1166 H1170:I1176 H1178:I1182 H1184:I1309 A1154:C1156 B1299:C1309 B1216:C1297 B1157:C1214 L1154:Z1239 E1272:E1273 E1170 E1219:E1221 E1186 E1223:E1226 B1298:D1298" name="Rango1_65"/>
    <protectedRange sqref="H1314:H1319 I1312:I1319 AB1315:AE1319 AB1310:AE1311 AB1312:AF1314 AF1315:AF1414 H1312 H1310:I1311 L1310:Z1319 A1310:C1319 E1310:E1319" name="Rango1_1_12"/>
    <protectedRange sqref="B1369:B1370 A1341 A1373:C1373 P1373:Z1373 AB1373:AE1373 AD1376 U1369:Z1370 U1376:Z1376 AB1369:AE1370 AB1376:AC1377 AH1376:AH1377 AD1377:AE1377 AH1373 AH1369:AH1370 N1377:Z1377 N1376:P1376 N1349:O1349 N1325:O1325 N1240:O1240 L1376:L1377 A1375:A1377 H1369:I1370 H1376:I1377 H1373:I1373 L1369:P1370 L1373:N1373" name="Rango1_66"/>
    <protectedRange sqref="B1361 H1345:I1350 H1342:I1343 N1371:O1371 C1371 N1353:O1357 H1330:I1330 H1326:H1329 H1331:H1332 H1336:J1336 H1335 H1339:I1340 H1337:H1338 H1344 I1326 H1361:I1361 H1352:I1357 H1371:I1371 H1333:I1334 H1320:I1325 L1353:L1357 L1371 E1320:E1321 C1353:C1361 E1339 E1323" name="Rango1_15_2"/>
    <protectedRange sqref="B1352:B1353 B1371 B1320:B1340 B1342:B1350 B1215 B1356:B1360 B1132" name="Rango1_1_5_1"/>
    <protectedRange sqref="C1352 C1320:C1340 C1342:C1350" name="Rango1_2_4_5"/>
    <protectedRange sqref="L1349 L1320:L1340 L1342:L1347" name="Rango1_4_4_1"/>
    <protectedRange sqref="M1352:M1357 M1371 M1320:M1340 M1342:M1350" name="Rango1_5_4_1"/>
    <protectedRange sqref="N1352 N1320:N1324 N1342:N1348 N1350 N1326:N1340" name="Rango1_6_4_1"/>
    <protectedRange sqref="O1352 O1320:O1324 O1342:O1348 O1350 O1326:O1340" name="Rango1_7_4_1"/>
    <protectedRange sqref="L1350 L1348 L1352 H1358:I1359 L1358:O1361 C1358:C1360" name="Rango1_10_4_1"/>
    <protectedRange sqref="AE1320" name="Rango1_8_7"/>
    <protectedRange sqref="B1372:C1372 P1364:Z1364 B1362:C1363 H1372:I1372 H1362:I1368 H1374:I1375 L1372:Z1372 L1362:Z1363 L1365:Z1368 L1374:Z1375 B1374:C1375 B1365:C1368" name="Rango1_16_4"/>
    <protectedRange sqref="B1354:B1355 B1364" name="Rango1_1_2_1"/>
    <protectedRange sqref="C1364" name="Rango1_2_2_7"/>
    <protectedRange sqref="L1364" name="Rango1_4_2_1"/>
    <protectedRange sqref="M1364" name="Rango1_5_1_1"/>
    <protectedRange sqref="N1364" name="Rango1_6_1_1"/>
    <protectedRange sqref="O1364" name="Rango1_7_1_1"/>
    <protectedRange sqref="AB1362:AB1368 AB1372 AB1374:AB1375" name="Rango1_17_3"/>
    <protectedRange sqref="AH1351 AH1372 AH1362:AH1364 AD1372:AE1372 AE1362:AE1365 AD1371 AH1366:AH1368 AD1366:AE1368 AH1374:AH1375 AD1321:AD1365 AD1374:AD1375" name="Rango1_19_3"/>
    <protectedRange sqref="B1351:C1351 H1351:I1351 L1351:X1351" name="Rango1_2_47"/>
    <protectedRange sqref="AB1350" name="Rango1_3_10"/>
    <protectedRange sqref="AE1351" name="Rango1_5_12"/>
    <protectedRange sqref="AD1320" name="Rango1_7_8"/>
    <protectedRange sqref="Y1348:Z1348 AB1348 AH1348" name="Rango1_6_9"/>
    <protectedRange sqref="U1348:X1348" name="Rango1_4_1_3"/>
    <protectedRange sqref="V1342:Z1342 AB1342 AE1342 AH1342" name="Rango1_9_7"/>
    <protectedRange sqref="V1343:Z1343 AE1343 AB1343 AH1343" name="Rango1_10_6"/>
    <protectedRange sqref="V1346:Z1346 AB1346 AH1346" name="Rango1_11_3"/>
    <protectedRange sqref="AE1350 AB1351 AH1350 V1350:X1350" name="Rango1_14_3"/>
    <protectedRange sqref="AE1352 AB1352 AH1352 V1352:Z1352" name="Rango1_20_3"/>
    <protectedRange sqref="AH1365" name="Rango1_23_2"/>
    <protectedRange sqref="AB1341:AC1341 B1341:C1341 AE1341 AH1341 H1341:I1341 L1341:Z1341" name="Rango1_12_5"/>
    <protectedRange sqref="A1391:B1392 L1381:R1412 X1378:Z1412 W1379:W1380 S1382:S1412 T1380:V1412 W1382:W1412 AB1378:AE1414 L1379:S1380 L1413:Z1414 L1378:W1378 H1378:I1390 H1393:I1414 A1378:C1390 A1393:C1414" name="Rango1_67"/>
    <protectedRange sqref="C1392 H1391:I1392 E1391" name="Rango1_10_7"/>
    <protectedRange sqref="C1391" name="Rango1_2_2_8"/>
    <protectedRange algorithmName="SHA-512" hashValue="49/yl+GTMlRN3FloWoyBL3IsXrYzEo95h5eEgXs/T6SxYAwuSo+Ndqxkist3BnknjOR8ERS4BgA76v7mpDBZcA==" saltValue="JvzRIA9SAjvsZX2GnV6n2A==" spinCount="100000" sqref="B1424 A1424:A1425 A1427:B1430 Q1427:U1430 Q1431:S1433 J1427:K1433 P1426:U1426 A1426:C1426 C1424:C1425 A1415:C1423 H1426:N1426 E1415:E1426 H1415:U1425" name="Rango7_3"/>
    <protectedRange sqref="S1420 N1426 N1420:R1425 S1421:T1425 A1415:A1430 Q1427:T1430 Q1431:S1433 P1426:T1426 N1415:T1419 J1415:K1433 C1415:C1426 E1415:E1426" name="Diligenciar_16"/>
    <protectedRange algorithmName="SHA-512" hashValue="49/yl+GTMlRN3FloWoyBL3IsXrYzEo95h5eEgXs/T6SxYAwuSo+Ndqxkist3BnknjOR8ERS4BgA76v7mpDBZcA==" saltValue="JvzRIA9SAjvsZX2GnV6n2A==" spinCount="100000" sqref="AF1427:AF1433 AE1415:AF1426" name="Rango7_12"/>
    <protectedRange sqref="AF1415:AF1433" name="Diligenciar_18"/>
    <protectedRange sqref="G13:G141 G549:G552 G564 G567:G585 G587 G602:G630 G632:G650 G1166 G1168:G1170 G1174 G1176:G1178 G1180:G1181 G1189 G1191 G1197:G1198 G1204:G1205 G1208 G1210:G1213 G1215 G1222:G1223 G1227:G1244 G1251 G1272:G1273 G1276:G1308 G1391:G1400 G1415:G1425 G159:G160 G162:G167 G176:G180 G182:G189 G191:G492 G760:G767 G773:G1160 G1310:G1389" name="Rango1_8_7_1"/>
    <protectedRange sqref="G586 G588:G601 G631" name="Rango1_2_25_2"/>
    <protectedRange sqref="G651:G668 G700:G759 G1426:G1430" name="Rango1_2_37_2"/>
  </protectedRanges>
  <mergeCells count="13">
    <mergeCell ref="A7:AG7"/>
    <mergeCell ref="A1:B6"/>
    <mergeCell ref="C1:AD6"/>
    <mergeCell ref="AE1:AG2"/>
    <mergeCell ref="AE3:AG4"/>
    <mergeCell ref="AE5:AG6"/>
    <mergeCell ref="A8:O9"/>
    <mergeCell ref="P8:U8"/>
    <mergeCell ref="V8:AD10"/>
    <mergeCell ref="AE8:AG10"/>
    <mergeCell ref="P9:Q10"/>
    <mergeCell ref="R9:U10"/>
    <mergeCell ref="L10:O10"/>
  </mergeCells>
  <dataValidations count="104">
    <dataValidation allowBlank="1" showInputMessage="1" showErrorMessage="1" promptTitle="Fuente de recursos" prompt="Ingrese la(s) fuente(s) de financiación, separelas por &quot;-&quot;" sqref="G12 G588:G601 G1426:G1430 G651:G668 G586 G700:G759 G631"/>
    <dataValidation allowBlank="1" showErrorMessage="1" errorTitle="Información incorrecta" error="Favor seleccione una de las opciones de la lista" promptTitle="Duración estimada" prompt="Seleccione con base en lo siguiente:_x000a_0 Días_x000a_1 Meses_x000a_2 Años" sqref="F11"/>
    <dataValidation allowBlank="1" showErrorMessage="1" errorTitle="Información incorrecta" error="Favor seleccione una opción de la lista" promptTitle="Modalidad de selección" prompt="Seleccione la modalidad de selección de acuerdo al instructivo de la Hoja &quot;Datos&quot;" sqref="G11"/>
    <dataValidation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H11"/>
    <dataValidation allowBlank="1" showInputMessage="1" showErrorMessage="1" errorTitle="Información incorrecta" error="Favor seleccione el mes de la lista" sqref="C11 E371:E372 E294:E295 E317 E1357 E1129:E1133 E777 E465 E1360 E333 E337 E582:E585 E344 E123 E990 E1092 E1073 E1187 E646 E668 E329:E330 E666 E664 E774:E775 E1216:E1218 E1344:E1347 E567:E568 E662 E642 E700:E759 E1282:E1285 E1057 E652 E351 E654 E656 E658 E660 E1085 E137:E138 E183:E184 E199:E202 E205:E208 E210:E212 E224 E227 E230:E231 E249:E250 E264:E265 E271:E272 E276:E277 E281:E283 E290:E291 E298 E305:E307 E311:E312 E321:E322 E325 E340 E348 E355:E358 E364:E365 E379 E402 E429 E460 E579 E606 E610 E632 E933 E942:E966 E1006 E1053 E1350:E1352 E1137:E1138 E1182:E1183 E1222 E469 E433 E154 E167 E179 E222 E255 E261 E762:E767 E1415:E1426"/>
    <dataValidation allowBlank="1" showErrorMessage="1" errorTitle="Información incorrecta" error="Seleccione una opción de la lista" promptTitle="Vigencias futuras" prompt="Seleccione SI o NO según el caso" sqref="K11"/>
    <dataValidation allowBlank="1" showErrorMessage="1" errorTitle="Información incorrecta" error="Favor seleccione el mes de la lista" prompt="_x000a_" sqref="D11"/>
    <dataValidation allowBlank="1" showErrorMessage="1" errorTitle="Dato ingresado incorrecto" error="Ingrese el número correcto" promptTitle="Duración estimada contrato" prompt="Ingrese cantidad estimada de días, meses, años del contrato" sqref="E11"/>
    <dataValidation type="list" allowBlank="1" showInputMessage="1" showErrorMessage="1" errorTitle="Información incorrecta" error="Favor seleccione una opción de la lista" promptTitle="Modalidad de selección" prompt="Seleccione la modalidad de selección del contratista" sqref="F12">
      <formula1>MODALIDAD</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
      <formula1>$F$315:$F$319</formula1>
    </dataValidation>
    <dataValidation type="list" allowBlank="1" showInputMessage="1" showErrorMessage="1" promptTitle="Fuente de recursos" prompt="Ingrese la(s) fuente(s) de financiación, separelas por &quot;-&quot;" sqref="G567:G585 G13:G141 G587 G602:G630 G1276:G1308 G549:G552 G564 G773:G1160 G760:G767 G1166 G1168:G1170 G1174 G1176:G1178 G1180:G1181 G1189 G1191 G1197:G1198 G1204:G1205 G1208 G1210:G1213 G1215 G1415:G1425 G1227:G1244 G1251 G1272:G1273 G632:G650 G1391:G1400 G1222:G1223 G159:G160 G162:G167 G176:G180 G182:G189 G191:G492 G1310:G1389">
      <formula1>FUENTE</formula1>
    </dataValidation>
    <dataValidation type="list" allowBlank="1" showInputMessage="1" showErrorMessage="1" errorTitle="Información incorrecta" error="Favor seleccione una opción de la lista" promptTitle="Modalidad de selección" prompt="Seleccione la modalidad de selección del contratista" sqref="F13:F1433">
      <formula1>MODSELECCION</formula1>
    </dataValidation>
    <dataValidation type="list" allowBlank="1" showInputMessage="1" showErrorMessage="1" errorTitle="Error" error="Favor seleccione el estado del contrato de acuerdo a la lista" promptTitle="Estado del Contrato" prompt="Inserte el estado del Contrato" sqref="AC13:AC102 AC105 AC122 AC135 AC200:AC368 AC384 AC386:AC409 AC482:AC566 AC479 AD414:AD415 AD417:AD421 AD423:AD428 AD430:AD439 AD444 AD452:AD456 AB457:AB471 AC472:AC477 AC780:AC913 AD585:AD600 AD620:AD629 AC1378:AC1398 AD602:AD617 AD567:AD583 AD632:AD691 AD700:AD779 AC916:AC1006 AC1011 AC1042:AC1044 AC1062:AC1063 AC1087 AC1071:AC1072 AC1075 AC1078:AC1079 AC1090 AC1097:AC1098 AC1109 AC1126 AC1128:AC1135 AC1148:AC1319 AD1320 AD1341 AD1366:AD1370 AD1372:AD1373 AD1377">
      <formula1>EstadoContrato</formula1>
    </dataValidation>
    <dataValidation type="decimal" operator="greaterThanOrEqual" allowBlank="1" showInputMessage="1" showErrorMessage="1" promptTitle="Valor" prompt="Digite el valor sin &quot;.&quot; y &quot;,&quot;" sqref="I1324:I1325 I103:I104 I107:I121 H131:I135 H199:H376 I226 I228 I246 I248 I267 I277 I279 I286:I287 I292 I310 I323 I202:I203 I380:I381 H408:H422 H379:H380 H384:H389 H391 H402:I402 H480:H481 H424:H457 I410:I456 H493:I551 H553:I563 H565:I566 H700:I735 I683:I684 I671:I673 H24:H121 I689:I691 H778 H916:H917 I917 H1007:I1041 H1042:H1045 H1062:I1063 I1070 I1084 H1109:H1119 I1100 I1103 I1110:I1119 H1097:H1107 H1121:I1124 H1126:I1128 H1068:H1072 H1074 H1076:H1089 I1078 H1136:I1136 H1314:H1333 H1154:H1312 I1333 I1347 H1347:H1356 I1351 I1361 I1339:I1340 I1330 H1361:H1375 H1357:I1359 I1345 H1336:H1345 I1336 I1370 I1391:I1392 I1386:I1389 H1404:I1404 I1399:I1403 H1378:H1403 I1379:I1380 H1406:I1414 H12:H22 H671:H681 H683:H691">
      <formula1>0</formula1>
    </dataValidation>
    <dataValidation type="whole" operator="greaterThanOrEqual" allowBlank="1" showInputMessage="1" showErrorMessage="1" promptTitle="Valor" prompt="Digite el valor sin &quot;.&quot; y &quot;,&quot;" sqref="I12:I102 I105:I106 I199:I201 I311:I322 I204:I225 I227 I229:I245 I247 I249:I266 I268:I276 I278 I280:I285 I288:I291 I293:I309 I324:I368 I378:I379 I409 I457 I685:I688 I674:I682 I778 I916 I1042:I1061 I1064:I1069 H1073 I1085:I1089 H1075 I1097:I1099 I1101:I1102 I1104:I1107 I1109 H1125:I1125 H1090:I1096 I1071:I1077 I1079:I1083 H1137:I1137 I1381:I1385 I1348:I1350 I1352:I1356 I1341:I1343 I1362:I1369 H1376:I1377 I1371:I1375 I1393:I1398 I1390 I1378 I1154:I1323 H23 H682">
      <formula1>0</formula1>
    </dataValidation>
    <dataValidation allowBlank="1" showInputMessage="1" showErrorMessage="1" errorTitle="Información incorrecta" error="Favor seleccione el mes de la lista" promptTitle="Descripción" prompt="Digite el objeto contractual" sqref="C12:C16 C18:C105 C107:C121 D1059:D1068 C275:C277 C199:C208 C279:C373 C256:C273 C243:C254 C210:C241 U331:U341 P394:P396 C1371:C1375 AE393:AE396 R394:S396 U394:U396 D13:D193 C379:C380 C410:C458 B478 L477:N477 D214:E214 C190 C1379:C1414 AG478 C463:C465 C471:C482 C700:C735 C671:C691 C1019:C1020 C1040:C1067 C1022:C1023 C1007:C1017 Q1040:Q1041 T1040:T1041 U1040 C1154:C1333 C1336:C1357 C1361:C1368 H478:I478 H394:I396 D1070:D1111 D195:D213 D355:D419 D486 C1092 D1250:D1414 D221:D288 C134 D336:D350 D290:D334 D449:D462 D490 D1017:D1057 D352:D353 D464:D484 D488 D1115:D1121 C131:C132 D493:D1015 C402 C461 D1188:D1248 D421:D447 C394:C396 D215:D219 C408 C468 D1123:D1186 D220:E220 L478:Z478 AB478:AE478"/>
    <dataValidation type="list" allowBlank="1" showInputMessage="1" showErrorMessage="1" sqref="P12:P135 P199:P378 P384 R442 R444 R431 P402:P411 R427 P414:P456 R456 P461:P462 P466:P470 P482 P567:P629 P632 P634:P691 P775:P915 P700:P770 R1023:R1039 R1012:R1014 R1017:R1021 P1007:P1127 R1041 P1148 P1129:P1132 P1154:P1414">
      <formula1>PROGRAMAS</formula1>
    </dataValidation>
    <dataValidation type="list" allowBlank="1" showInputMessage="1" showErrorMessage="1" promptTitle="Dependencia" prompt="Seleccione la dependencia" sqref="A12:A129 A131:A135 A142:A484 A493:A629 A632:A668 A671:A691 A775:A778 A700:A770 A780:A1006 A1042:A1139 A1148:A1414">
      <formula1>DEPENDENCIA</formula1>
    </dataValidation>
    <dataValidation allowBlank="1" showInputMessage="1" showErrorMessage="1" errorTitle="Información incorrecta" error="Favor seleccione el mes de la lista" promptTitle="Fecha" prompt="Ingrese la cantidad y la unidad &quot;5 meses&quot;" sqref="E204 E213 E124:E136 E185:E189 E1275:E1281 E237:E239 E776 E1134:E1136 E247:E248 E225 E297 E564:E566 E647:E651 E191:E198 E180:E182 E318:E320 E405:E406 E653 E655 E657 E659 E661 E663 E665 E667 E916:E919 E760:E761 E1093:E1094 E1139:E1140 E267:E268 E569:E578 E580:E581 E991:E1005 E941 E139:E153 E155:E166 E12:E122 E262:E263 E341:E342 E586:E588 E607:E609 E431:E432 E1086:E1090 E275 E598:E605 E1185:E1186 E168:E178 E359:E363 E967:E989 E345:E347 E221 E471:E552 E645 E373:E378 E229 E590 E223 E1310:E1343 E326:E328 E338:E339 E352:E354 E380:E401 E232:E234 E253:E254 E611:E621 E1074:E1084 E1096:E1128 E1348:E1349 E1062:E1072 E643 E308:E310 E284:E289 E592:E595 E453:E457 E633:E641 E366:E370 E623:E631 E778:E779 E241 E256:E260 E292:E293 E331:E332 E334:E336 E300:E304 E349:E350 E315:E316 E1361:E1414 E427:E428 E1054:E1056 E1181 E1358:E1359 E1007:E1052 E209 E215:E219 E278:E280 E324 E466:E468 E671:E699 E768:E773 E1355:E1356 E434:E451 E461:E463 E251 E273 E313 E408:E423 E425 E1058:E1060 E1143:E1161 E1164:E1165 E1168:E1177 E1179 E1188:E1198 E1219:E1221 E1233:E1234 E1238:E1239 E1241:E1263 E1265:E1273 E1286:E1288 E1291 E1293:E1296 E1298 E1300 E1303:E1305 E1353 E1207:E1215 E1223:E1226"/>
    <dataValidation allowBlank="1" showInputMessage="1" showErrorMessage="1" promptTitle="UNSPSC" prompt="Escriba el código o códigos que aplican según la clasificación en la  hoja: DATOS o en la página web: www.colombiacompra.gov.co" sqref="B376:B380 B131 B135 C209 B294:B295 B241:B242 B244:B247 B270:B278 B234:B239 B256:B257 B203:B204 B357 B318:B329 B1378:B1414 B334 B359:B360 B199 B280:B286 B291:B292 B201 B442:B477 B249:B253 B349:B355 B259:B268 B288:B289 B297:B306 B207:B211 B362:B365 B402:B440 B346:B347 B12:B121 B392 B1216:B1319 B479:B484 B549:B550 B1362:B1376 B311:B316 B778 B1007:B1067 B1070 B1149:B1150 B1133:B1134 B331 B1349:B1351 B1338:B1339 B1154:B1214 B1341:B1346 B1353:B1356 B367:B374 B735 B213:B215 B217:B231 B701 B703 B705 B707 B709 B711 B713 B715 B717 B719 B721 B723 B725 B727 B729 B731 B733 B308:B309"/>
    <dataValidation allowBlank="1" showInputMessage="1" showErrorMessage="1" promptTitle="PEP" prompt="Código PEP_x000a_Este código  permite relacionar el Plan de Adquisiciones con el informe de Ejecución Presupuestal de Hacienda y hacer un mejor análisis de la información." sqref="S12:S133 S135 S140 S199:S368 S370 S372:S378 S386:S387 S383:S384 S439:S456 S402:S437 S778 S909:S913 S989:S990 S916:S918 S1007:S1045 S1062:S1063 S1068:S1140 S1148:S1150 S1143 S1153:S1380 S1382:S1414"/>
    <dataValidation type="date" operator="greaterThanOrEqual" allowBlank="1" showInputMessage="1" showErrorMessage="1" errorTitle="Error en el ingreso" error="Ingrese la fecha con el formato DD/MM/AAAA" promptTitle="Fecha inicio proceso" prompt="Ingrese la fecha con el formato DD/MM/AAAA" sqref="H1405:I1405 D12">
      <formula1>42005</formula1>
    </dataValidation>
    <dataValidation allowBlank="1" showInputMessage="1" showErrorMessage="1" promptTitle="Número de radicado" prompt="Ingrese el número del radicado resolución y/o carta de aceptación para los de mínima cuantía" sqref="Y12:Y130 Y132:Y133 AB136:AB140 Y135 Y142:Y180 Y182:Y368 X384 Y378:Y383 Y385:Y477 Y484 Y479:Y482 Y487 Y489:Y582 Y775:Y779 Y585:Y617 Y620:Y629 W618:W619 Y634:Y691 Y700:Y770 Y916:Y1119 Z1011:Z1012 Z1040:Z1041 Z1014:Z1015 Y1121:Y1141 Y1148:Y1337 Y1341:Y1342 Y1344:Y1347 Y1349 Y1339 Y1353:Y1375 Y1377:Y1414"/>
    <dataValidation allowBlank="1" showInputMessage="1" showErrorMessage="1" promptTitle="N° Necesidad en SAP" prompt="Es el número que arroja SAP al matricular el PAA" sqref="W12:W135 Z137:Z140 W143:W180 W182:W426 W462:W464 W428:W460 W466:W477 Y483 W479:W582 W775:W779 W640 W586:W587 W620:W627 W635:W637 W601:W617 W644:W668 W671:W691 W700:W770 V916:V917 W916:W1096 W1099:W1119 W1121:W1141 W1148:W1342 W1344:W1351 W1353:W1375 W1377:W1380 W1382:W1414"/>
    <dataValidation type="date" operator="greaterThanOrEqual" allowBlank="1" showInputMessage="1" showErrorMessage="1" errorTitle="Información incorrecta" error="Ingrese la fecha posterior al 1 enero 2016" promptTitle="Fecha de aprobación" prompt="Ingrese la fecha de aprobación del Estudio Previo en Comité o Consejo de Gobierno" sqref="X12:X130 X135 X142:X180 X182:X368 X378:X383 X466:X477 X385:X464 X479:X582 X588:X617 X1377:X1414 X585 X1344:X1351 X620:X629 V618:V619 X632:X634 X775:X779 X1131:X1139 X638:X650 X666:X691 X660:X664 X652:X656 X658 X700:X770 X1353:X1375 X916:X1011 X1040:X1119 X1121:X1129 X1149:X1342">
      <formula1>36526</formula1>
    </dataValidation>
    <dataValidation allowBlank="1" showErrorMessage="1" errorTitle="Información incorrecta" error="Favor seleccione una de las opciones de la lista" promptTitle="Unidad de contratación" prompt="Seleccione la dependencia o secretaría responsable" sqref="N12:N135 M122 N168:N173 N175:N176 N199:N387 N468:N470 N472 N389:N466 N480:N481 N485:N585 N588:N629 N632:N691 N775:N779 N700:N770 M916:N1006 N1007:N1067 M1068:M1070 L1140:N1140 M1144:M1147 M1139 N1071:N1138 N1148:N1426"/>
    <dataValidation type="list" allowBlank="1" showInputMessage="1" showErrorMessage="1" errorTitle="Información incorrecta" error="Seleccione una opción de la lista" promptTitle="Vigencias futuras" prompt="Seleccione la opción del desplegable" sqref="J1183 J131:J132 J1336 J1177 J12 J1167 J1169">
      <formula1>"SI,NO"</formula1>
    </dataValidation>
    <dataValidation errorStyle="information" allowBlank="1" showErrorMessage="1" promptTitle="Nombre responsable" prompt="Es el lider gestor de contratación de cada Dependencia" sqref="O12:O135 O168:O173 O175:O176 O199:O369 O472 O468:O470 O410:O462 O480:O481 O485:O585 O588:O629 O632:O691 O775:O779 O700:O770 O1007:O1067 O1140 O1374:O1416 O1071:O1130 O1136:O1137 O1148:O1371 O1418:O1425"/>
    <dataValidation allowBlank="1" showErrorMessage="1" promptTitle="Funciones del super e interven" prompt="Escriba las funciones que realiza la supervisión y/o interventoría separadas por , _x000a_Técnica_x000a_Jurídica_x000a_Administrativa_x000a_Contable y/o financiera_x000a_Coordinación" sqref="AG12:AG121 AG131:AG140 AG183:AG185 AG153 AG149 AG155:AG164 AG169 AG142 AG178:AG180 AG187:AG189 AG172:AG176 AG479:AG550 AF1420:AG1420 AG554:AG566 AD1128 AD1106:AD1116 AD1070:AD1072 AD1082 AD1126 AD1075:AD1079 AD1085:AD1090 AD1097:AD1100 AD1102:AD1103 AH1342:AH1377 AG423:AG477 AG392:AG421 AG388 AG384:AG385 AG192:AG372 AG378:AG382 AG1000:AG1002 AG1007:AG1419 AG1421:AG1433"/>
    <dataValidation type="list" allowBlank="1" showInputMessage="1" showErrorMessage="1" errorTitle="Información incorrecta" error="Favor seleccione una de las opciones de la lista" promptTitle="Vigencias futuras" prompt="Seleccione el estado de las vigencias futuras" sqref="K552:K564 I369 K12 K1182:K1183 K381:K382 K483 K1378 K479:K481 K780:K915 K466 K1293:K1297 K1109 K131:K132 K18:K19 K1303:K1305 K186:K187 K192 K202:K203 K226 K228 K240 K246 K248 K267 K277 K279 K286:K287 K292 K310 K323 K378:K379 K394 K397:K398 K401 K403:K406 K410:K411 K414 K417 K419 K423:K424 K427:K430 K435:K436 K443 K445 K447 K450 K452 K457 K459 K461:K462 K464 K468 K472:K476 K1007:K1010 K1014 K1040 K1062:K1063 K1071:K1072 K1075 K1078:K1079 K1087 K1090 K1097:K1098 K1126 K1390 K493:K550 K1154 K999 K1176:K1177 K920:K985 K1128 K1212:K1219 K1244 K1251 K1261 K1265 K1270:K1271 K1275 K1280:K1281 K1291 K1167:K1169 K104:K106 K116 K136 K165:K166 K174:K178 K180:K181 K384 K1321:K1338">
      <formula1>VIGENCIAS</formula1>
    </dataValidation>
    <dataValidation type="custom"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Y618:Y619 AA12:AA1557">
      <formula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AF121">
      <formula1>$F$321:$F$325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2:AF130">
      <formula1>$F$328:$F$332</formula1>
    </dataValidation>
    <dataValidation allowBlank="1" showInputMessage="1" showErrorMessage="1" promptTitle="Funciones del super e interven" prompt="Escriba las funciones que realiza la supervisión y/o interventoría separadas por , _x000a_Técnica_x000a_Jurídica_x000a_Administrativa_x000a_Contable y/o financiera_x000a_Coordinación" sqref="AG122:AG130 AG551:AG553 AG567:AG770 AG780:AG999 AG1003:AG1006 AD1118:AD1122 AD1140:AD1147 AG422 AG389:AG391 AG386:AG387 AG383 AG373:AG377 AG141"/>
    <dataValidation type="list" allowBlank="1" showInputMessage="1" showErrorMessage="1" errorTitle="Error" error="Inserte el estado del contrato" promptTitle="Estado del Contrato" prompt="Inserte el estado del Contrato" sqref="AC123:AC130 AC1007:AC1010 AC1013:AC1041 AC1045 AC1099:AC1108 AC1068:AC1070 AC1073:AC1074 AC1076:AC1077 AC1080:AC1086 AC1088:AC1089 AC1091:AC1096 AC1121:AC1125 AC1110:AC1119 AC1127 AC1136:AC1139 AC1341 AD1371 AD1321:AD1340 AD1342:AD1365 AC1399:AC1414">
      <formula1>EstadoContrato</formula1>
    </dataValidation>
    <dataValidation type="decimal" operator="greaterThanOrEqual" allowBlank="1" showInputMessage="1" showErrorMessage="1" sqref="H122:I130 H136:I140 H458:I458 I490 I488 H485:H492 H552:I552 H1046 H1149:I1153 H1131:I1135 H1129:I1129 H1140:I1141 H1415:H1426">
      <formula1>0</formula1>
    </dataValidation>
    <dataValidation allowBlank="1" showErrorMessage="1" errorTitle="Información incorrecta" error="Favor seleccione una de las opciones de la lista" promptTitle="Vigencias futuras" prompt="Seleccione con base en lo siguiente:_x000a_0 NA_x000a_1 No solicitadas_x000a_2 Solicitadas_x000a_3 Aprobadas" sqref="L122"/>
    <dataValidation allowBlank="1" showErrorMessage="1" errorTitle="Información incorrecta" error="Favor seleccione el mes de la lista" promptTitle="Fecha estimada inicio" prompt="Ingrese el mes estimado de inicio de proceso_x000a_1 Enero     7 Julio_x000a_2 Febrero  8 Agosto_x000a_3 Marzo     9 Septiembre_x000a_4 Abril       10 Octubre_x000a_5 Mayo     11 Noviembre_x000a_6 Junio     12 Diciembre" sqref="C122 C133 C140 C155:C158 C168:C173 U492 C491:C492 T487 T490:T491 C552 C564 C1140:C1141 C1132:C1133 C1136:C1137 C1415:C1426"/>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1:AF135">
      <formula1>$F$318:$F$322</formula1>
    </dataValidation>
    <dataValidation type="date" operator="greaterThan" allowBlank="1" showInputMessage="1" showErrorMessage="1" errorTitle="Información incorrecta" error="Ingrese la fecha posterior al 1 enero 2016" promptTitle="Fecha de aprobación" prompt="Ingrese la fecha de aprobación del Estudio Previo en Comité o Consejo de Gobierno" sqref="X131:X133 X1140:X1141 X369 X1012:X1039">
      <formula1>42370</formula1>
    </dataValidation>
    <dataValidation type="list" allowBlank="1" showInputMessage="1" showErrorMessage="1" sqref="Z136">
      <formula1>$AS$11:$AS$136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6:AF140 AF916:AF999 AF1003:AF1006 AC1140:AC1147 AF1415:AF1419 AF1421:AF1433">
      <formula1>$AS$2:$AS$5</formula1>
    </dataValidation>
    <dataValidation errorStyle="information" allowBlank="1" showInputMessage="1" showErrorMessage="1" promptTitle="Nombre responsable" prompt="Es el lider gestor de contratación de cada Dependencia" sqref="L136:L141 S492 S487 L1068:L1070 AE1090 AE1092 AE1095:AE1096 AE1126 AE1071:AE1075"/>
    <dataValidation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AD136:AD140"/>
    <dataValidation type="list" allowBlank="1" showInputMessage="1" showErrorMessage="1" sqref="P136:P140">
      <formula1>$AS$8:$AS$129</formula1>
    </dataValidation>
    <dataValidation allowBlank="1" showErrorMessage="1" promptTitle="PEP" prompt="Código PEP_x000a_Este código  permite relacionar el Plan de Adquisiciones con el informe de Ejecución Presupuestal de Hacienda y hacer un mejor análisis de la información." sqref="S136:S139 S485:S486 S488:S491 S493:S563 S565:S629 S632 S634:S691 S697 S779 S775:S777 S700:S770 S1046 S1415:S1433"/>
    <dataValidation type="whole" operator="greaterThanOrEqual" allowBlank="1" showInputMessage="1" showErrorMessage="1" sqref="I491:I492 I489 I485:I487 I1415:I1426">
      <formula1>0</formula1>
    </dataValidation>
    <dataValidation type="list" allowBlank="1" showInputMessage="1" showErrorMessage="1" sqref="S142:S154 P1133:P1135 P1138:P1139 R168:R173 R159:R161 R185 R142:R157 R188:S188 S159:S160 R183:S183">
      <formula1>#REF!</formula1>
    </dataValidation>
    <dataValidation errorStyle="information" allowBlank="1" showErrorMessage="1" sqref="S155:S157"/>
    <dataValidation type="textLength" allowBlank="1" showInputMessage="1" showErrorMessage="1" error="Ingrese el nombre de la actividad que no exceda los 40 carácteres" sqref="U168:U174 U190 I992 U916:U1006">
      <formula1>0</formula1>
      <formula2>40</formula2>
    </dataValidation>
    <dataValidation errorStyle="information" allowBlank="1" showInputMessage="1" showErrorMessage="1" sqref="P175:P177 P155:P156 P158 Q176:R176 U176"/>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99:AF368">
      <formula1>$F$483:$F$487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369:AF372">
      <formula1>$F$324:$F$328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384">
      <formula1>$F$369:$F$373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8:AF409 AF1000:AF1002">
      <formula1>$G$356:$G$360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5">
      <formula1>$G$352:$G$356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6:AF407">
      <formula1>$G$345:$G$349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4">
      <formula1>$G$347:$G$351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2">
      <formula1>$G$349:$G$353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392:AF401 AF378:AF381">
      <formula1>$G$376:$G$380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388 AF385 AF457:AF479 AF482:AF484 AF1068:AF1069 AF1126:AF1153 AF1117:AF1120 AF1095:AF1096 AF1090 AF1086:AF1087 AF1073:AF1075">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3 AF382">
      <formula1>$G$351:$G$355</formula1>
    </dataValidation>
    <dataValidation operator="greaterThanOrEqual" allowBlank="1" showInputMessage="1" showErrorMessage="1" promptTitle="Valor" prompt="Digite el valor sin &quot;.&quot; y &quot;,&quot;" sqref="I480:I481 H1108:I1108"/>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80:AF481">
      <formula1>$F$2516:$F$2520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10:AF421 AF423:AF456">
      <formula1>$F$361:$F$365</formula1>
    </dataValidation>
    <dataValidation type="list" allowBlank="1" showInputMessage="1" showErrorMessage="1" sqref="A491:A492 A485">
      <formula1>$AL$2:$AL$32</formula1>
    </dataValidation>
    <dataValidation type="list" allowBlank="1" showInputMessage="1" showErrorMessage="1" sqref="P490:P491 P485:P488">
      <formula1>$AP$9:$AP$120</formula1>
    </dataValidation>
    <dataValidation type="list" allowBlank="1" showInputMessage="1" showErrorMessage="1" sqref="A486:A490">
      <formula1>$AL$2:$AL$26</formula1>
    </dataValidation>
    <dataValidation type="list" allowBlank="1" showInputMessage="1" showErrorMessage="1" sqref="P489 P492">
      <formula1>$AP$9:$AP$114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86 AF488">
      <formula1>$AS$2:$AS$6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85 AF487 AF489:AF492">
      <formula1>$AP$2:$AP$6</formula1>
    </dataValidation>
    <dataValidation type="list" allowBlank="1" showInputMessage="1" showErrorMessage="1" sqref="P552">
      <formula1>$AS$78:$AS$197</formula1>
    </dataValidation>
    <dataValidation type="list" allowBlank="1" showInputMessage="1" showErrorMessage="1" sqref="P493:P549 P553:P566">
      <formula1>$AS$78:$AS$192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93:AF566">
      <formula1>$F$383:$F$387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02:AF624 AF671:AF691">
      <formula1>$F$533:$F$537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567:AF601 AF625:AF639 AF641:AF670 AF700:AF770 AF422 AF389:AF391 AF386:AF387 AF383 AF373:AF377 AF141">
      <formula1>TIPOSUPER</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40">
      <formula1>$F$405:$F$409</formula1>
    </dataValidation>
    <dataValidation type="list" allowBlank="1" showInputMessage="1" showErrorMessage="1" sqref="Q468:R468">
      <formula1>OFFSET(V$552,MATCH(R$5,U$552:U$1141,0) - 1, 0, COUNTIF(U$552:U$1141, R$5), 1)</formula1>
    </dataValidation>
    <dataValidation type="list" allowBlank="1" showInputMessage="1" showErrorMessage="1" sqref="R462 Q461 Q469:Q470 R470">
      <formula1>OFFSET(V$547,MATCH(R$5,U$547:U$1136,0) - 1, 0, COUNTIF(U$547:U$1136, R$5), 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80:AF915">
      <formula1>$F$201:$F$205</formula1>
    </dataValidation>
    <dataValidation allowBlank="1" showInputMessage="1" showErrorMessage="1" promptTitle="Ubicación" prompt="Verificar opciones en la hoja &quot;Datos&quot;" sqref="R989:R990 R918"/>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12:AF1041">
      <formula1>$F$342:$F$346</formula1>
    </dataValidation>
    <dataValidation type="list" allowBlank="1" showInputMessage="1" showErrorMessage="1" promptTitle="Dependencia" prompt="Seleccione la dependencia" sqref="A1011:A1041">
      <formula1>MUJERES</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07:AF1010">
      <formula1>$F$371:$F$375</formula1>
    </dataValidation>
    <dataValidation type="list" allowBlank="1" showInputMessage="1" showErrorMessage="1" promptTitle="Dependencia" prompt="Seleccione la dependencia" sqref="A1007:A1010">
      <formula1>secretaira</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11">
      <formula1>$F$351:$F$355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42:AF1067">
      <formula1>$F$340:$F$344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21:AF1125">
      <formula1>$F$310:$F$314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15:AF1116">
      <formula1>$F$308:$F$312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08:AF1114">
      <formula1>$F$296:$F$300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97:AF1107">
      <formula1>$F$330:$F$334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88:AF1089 AF1091:AF1094">
      <formula1>$F$336:$F$340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76:AF1085">
      <formula1>$F$349:$F$353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70">
      <formula1>$F$360:$F$364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71:AF1072">
      <formula1>$F$280:$F$284</formula1>
    </dataValidation>
    <dataValidation type="list" allowBlank="1" showInputMessage="1" showErrorMessage="1" sqref="P1140:P1142">
      <formula1>$AS$6:$AS$49</formula1>
    </dataValidation>
    <dataValidation type="list" allowBlank="1" showInputMessage="1" showErrorMessage="1" sqref="A1140:A1147">
      <formula1>$AO$2:$AO$5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54:AF1311">
      <formula1>$F$482:$F$486</formula1>
    </dataValidation>
    <dataValidation type="date" operator="greaterThan" allowBlank="1" showInputMessage="1" showErrorMessage="1" errorTitle="Fecha no válida" error="Favor ingresar una fecha posterior al 01/01/2014" sqref="AC1344:AC1345 AC1347 AC1349 AC1351 AC1320:AC1340 AC1353:AC1377">
      <formula1>41640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12:AF1414">
      <formula1>$F$320:$F$324</formula1>
    </dataValidation>
    <dataValidation type="list" allowBlank="1" showInputMessage="1" showErrorMessage="1" sqref="A1415:A1430">
      <formula1>$AO$2:$AO$16</formula1>
    </dataValidation>
    <dataValidation type="list" allowBlank="1" showInputMessage="1" showErrorMessage="1" sqref="P1415:P1426">
      <formula1>$AS$8:$AS$125</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1415:K1433">
      <formula1>$AQ$8:$AQ$10</formula1>
    </dataValidation>
    <dataValidation type="list" allowBlank="1" showErrorMessage="1" errorTitle="Información incorrecta" error="Seleccione una opción de la lista" promptTitle="Vigencias futuras" prompt="Seleccione SI o NO según el caso" sqref="J1415:J1433">
      <formula1>"SI,NO"</formula1>
    </dataValidation>
  </dataValidations>
  <hyperlinks>
    <hyperlink ref="O1423" r:id="rId1"/>
    <hyperlink ref="O1415" r:id="rId2" display="Victoria.hoyos@antioquia.gov.co"/>
    <hyperlink ref="O1424" r:id="rId3"/>
    <hyperlink ref="O1420" r:id="rId4" display="Victoria.hoyos@antioquia.gov.co"/>
    <hyperlink ref="O1418" r:id="rId5"/>
    <hyperlink ref="O1421" r:id="rId6" display="juan.castano@antioquia.gov.co"/>
    <hyperlink ref="O1422" r:id="rId7"/>
    <hyperlink ref="O1419" r:id="rId8" display="Victoria.hoyos@antioquia.gov.co"/>
    <hyperlink ref="O1425" r:id="rId9" display="Victoria.hoyos@antioquia.gov.co"/>
    <hyperlink ref="O1431" r:id="rId10"/>
    <hyperlink ref="O1432" r:id="rId11"/>
    <hyperlink ref="O1433" r:id="rId12"/>
    <hyperlink ref="O1430" r:id="rId13"/>
    <hyperlink ref="O1429" r:id="rId14"/>
    <hyperlink ref="O1426" r:id="rId15"/>
    <hyperlink ref="O1416" r:id="rId16" display="Victoria.hoyos@antioquia.gov.co"/>
  </hyperlinks>
  <pageMargins left="0.7" right="0.7" top="0.75" bottom="0.75" header="0.3" footer="0.3"/>
  <pageSetup orientation="portrait" horizontalDpi="4294967295" verticalDpi="4294967295" r:id="rId17"/>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1402"/>
  <sheetViews>
    <sheetView workbookViewId="0">
      <selection activeCell="F28" sqref="F28"/>
    </sheetView>
  </sheetViews>
  <sheetFormatPr baseColWidth="10" defaultRowHeight="15" x14ac:dyDescent="0.25"/>
  <sheetData>
    <row r="1" spans="1:8" x14ac:dyDescent="0.25">
      <c r="A1" s="26">
        <v>6</v>
      </c>
      <c r="B1" t="s">
        <v>4395</v>
      </c>
      <c r="C1" t="s">
        <v>1446</v>
      </c>
    </row>
    <row r="2" spans="1:8" x14ac:dyDescent="0.25">
      <c r="A2" s="26">
        <v>10</v>
      </c>
      <c r="B2" t="s">
        <v>4395</v>
      </c>
      <c r="C2" t="s">
        <v>1446</v>
      </c>
      <c r="D2" t="str">
        <f>CONCATENATE(A2,C2,B2)</f>
        <v>10 meses</v>
      </c>
      <c r="G2" s="37">
        <v>43342</v>
      </c>
      <c r="H2" t="s">
        <v>4390</v>
      </c>
    </row>
    <row r="3" spans="1:8" x14ac:dyDescent="0.25">
      <c r="A3" s="26">
        <v>6</v>
      </c>
      <c r="B3" t="s">
        <v>4395</v>
      </c>
      <c r="C3" t="s">
        <v>1446</v>
      </c>
      <c r="D3" t="str">
        <f t="shared" ref="D3:D66" si="0">CONCATENATE(A3,C3,B3)</f>
        <v>6 meses</v>
      </c>
      <c r="G3" s="37">
        <v>43101</v>
      </c>
      <c r="H3" t="s">
        <v>4383</v>
      </c>
    </row>
    <row r="4" spans="1:8" x14ac:dyDescent="0.25">
      <c r="A4" s="26">
        <v>6</v>
      </c>
      <c r="B4" t="s">
        <v>4395</v>
      </c>
      <c r="C4" t="s">
        <v>1446</v>
      </c>
      <c r="D4" t="str">
        <f t="shared" si="0"/>
        <v>6 meses</v>
      </c>
      <c r="G4" s="37">
        <v>43101</v>
      </c>
      <c r="H4" t="s">
        <v>4383</v>
      </c>
    </row>
    <row r="5" spans="1:8" x14ac:dyDescent="0.25">
      <c r="A5" s="26">
        <v>10</v>
      </c>
      <c r="B5" t="s">
        <v>4395</v>
      </c>
      <c r="C5" t="s">
        <v>1446</v>
      </c>
      <c r="D5" t="str">
        <f t="shared" si="0"/>
        <v>10 meses</v>
      </c>
      <c r="G5" s="37">
        <v>43101</v>
      </c>
      <c r="H5" t="s">
        <v>4383</v>
      </c>
    </row>
    <row r="6" spans="1:8" x14ac:dyDescent="0.25">
      <c r="A6" s="26">
        <v>10</v>
      </c>
      <c r="B6" t="s">
        <v>4395</v>
      </c>
      <c r="C6" t="s">
        <v>1446</v>
      </c>
      <c r="D6" t="str">
        <f t="shared" si="0"/>
        <v>10 meses</v>
      </c>
      <c r="G6" s="37">
        <v>43342</v>
      </c>
      <c r="H6" t="s">
        <v>4390</v>
      </c>
    </row>
    <row r="7" spans="1:8" x14ac:dyDescent="0.25">
      <c r="A7" s="26">
        <v>12</v>
      </c>
      <c r="B7" t="s">
        <v>4395</v>
      </c>
      <c r="C7" t="s">
        <v>1446</v>
      </c>
      <c r="D7" t="str">
        <f t="shared" si="0"/>
        <v>12 meses</v>
      </c>
      <c r="G7" s="37">
        <v>43101</v>
      </c>
      <c r="H7" t="s">
        <v>4383</v>
      </c>
    </row>
    <row r="8" spans="1:8" x14ac:dyDescent="0.25">
      <c r="A8" s="26">
        <v>10</v>
      </c>
      <c r="B8" t="s">
        <v>4395</v>
      </c>
      <c r="C8" t="s">
        <v>1446</v>
      </c>
      <c r="D8" t="str">
        <f t="shared" si="0"/>
        <v>10 meses</v>
      </c>
      <c r="G8" s="37">
        <v>43101</v>
      </c>
      <c r="H8" t="s">
        <v>4383</v>
      </c>
    </row>
    <row r="9" spans="1:8" x14ac:dyDescent="0.25">
      <c r="A9" s="26">
        <v>10</v>
      </c>
      <c r="B9" t="s">
        <v>4395</v>
      </c>
      <c r="C9" t="s">
        <v>1446</v>
      </c>
      <c r="D9" t="str">
        <f t="shared" si="0"/>
        <v>10 meses</v>
      </c>
      <c r="G9" s="37">
        <v>43101</v>
      </c>
      <c r="H9" t="s">
        <v>4383</v>
      </c>
    </row>
    <row r="10" spans="1:8" x14ac:dyDescent="0.25">
      <c r="A10" s="26">
        <v>5</v>
      </c>
      <c r="B10" t="s">
        <v>4395</v>
      </c>
      <c r="C10" t="s">
        <v>1446</v>
      </c>
      <c r="D10" t="str">
        <f t="shared" si="0"/>
        <v>5 meses</v>
      </c>
      <c r="G10" s="37">
        <v>43342</v>
      </c>
      <c r="H10" t="s">
        <v>4390</v>
      </c>
    </row>
    <row r="11" spans="1:8" x14ac:dyDescent="0.25">
      <c r="A11" s="26">
        <v>5</v>
      </c>
      <c r="B11" t="s">
        <v>4395</v>
      </c>
      <c r="C11" t="s">
        <v>1446</v>
      </c>
      <c r="D11" t="str">
        <f t="shared" si="0"/>
        <v>5 meses</v>
      </c>
      <c r="G11" s="37">
        <v>43342</v>
      </c>
      <c r="H11" t="s">
        <v>4390</v>
      </c>
    </row>
    <row r="12" spans="1:8" x14ac:dyDescent="0.25">
      <c r="A12" s="26">
        <v>7</v>
      </c>
      <c r="B12" t="s">
        <v>4395</v>
      </c>
      <c r="C12" t="s">
        <v>1446</v>
      </c>
      <c r="D12" t="str">
        <f t="shared" si="0"/>
        <v>7 meses</v>
      </c>
      <c r="G12" s="37">
        <v>43342</v>
      </c>
      <c r="H12" t="s">
        <v>4390</v>
      </c>
    </row>
    <row r="13" spans="1:8" x14ac:dyDescent="0.25">
      <c r="A13" s="26">
        <v>10</v>
      </c>
      <c r="B13" t="s">
        <v>4395</v>
      </c>
      <c r="C13" t="s">
        <v>1446</v>
      </c>
      <c r="D13" t="str">
        <f t="shared" si="0"/>
        <v>10 meses</v>
      </c>
      <c r="G13" s="37">
        <v>43342</v>
      </c>
      <c r="H13" t="s">
        <v>4390</v>
      </c>
    </row>
    <row r="14" spans="1:8" x14ac:dyDescent="0.25">
      <c r="A14" s="26">
        <v>10</v>
      </c>
      <c r="B14" t="s">
        <v>4395</v>
      </c>
      <c r="C14" t="s">
        <v>1446</v>
      </c>
      <c r="D14" t="str">
        <f t="shared" si="0"/>
        <v>10 meses</v>
      </c>
      <c r="G14" s="37">
        <v>36923</v>
      </c>
      <c r="H14" t="s">
        <v>4384</v>
      </c>
    </row>
    <row r="15" spans="1:8" x14ac:dyDescent="0.25">
      <c r="A15" s="26">
        <v>10</v>
      </c>
      <c r="B15" t="s">
        <v>4395</v>
      </c>
      <c r="C15" t="s">
        <v>1446</v>
      </c>
      <c r="D15" t="str">
        <f t="shared" si="0"/>
        <v>10 meses</v>
      </c>
      <c r="G15" s="37">
        <v>43189</v>
      </c>
      <c r="H15" t="s">
        <v>4385</v>
      </c>
    </row>
    <row r="16" spans="1:8" x14ac:dyDescent="0.25">
      <c r="A16" s="26">
        <v>4</v>
      </c>
      <c r="B16" t="s">
        <v>4395</v>
      </c>
      <c r="C16" t="s">
        <v>1446</v>
      </c>
      <c r="D16" t="str">
        <f t="shared" si="0"/>
        <v>4 meses</v>
      </c>
      <c r="G16" s="37">
        <v>43220</v>
      </c>
      <c r="H16" t="s">
        <v>4386</v>
      </c>
    </row>
    <row r="17" spans="1:8" x14ac:dyDescent="0.25">
      <c r="A17" s="26">
        <v>4</v>
      </c>
      <c r="B17" t="s">
        <v>4395</v>
      </c>
      <c r="C17" t="s">
        <v>1446</v>
      </c>
      <c r="D17" t="str">
        <f t="shared" si="0"/>
        <v>4 meses</v>
      </c>
      <c r="G17" s="37">
        <v>43251</v>
      </c>
      <c r="H17" t="s">
        <v>4387</v>
      </c>
    </row>
    <row r="18" spans="1:8" x14ac:dyDescent="0.25">
      <c r="A18" s="26">
        <v>4</v>
      </c>
      <c r="B18" t="s">
        <v>4395</v>
      </c>
      <c r="C18" t="s">
        <v>1446</v>
      </c>
      <c r="D18" t="str">
        <f t="shared" si="0"/>
        <v>4 meses</v>
      </c>
      <c r="G18" s="37">
        <v>43159</v>
      </c>
      <c r="H18" t="s">
        <v>4384</v>
      </c>
    </row>
    <row r="19" spans="1:8" x14ac:dyDescent="0.25">
      <c r="A19" s="26">
        <v>4</v>
      </c>
      <c r="B19" t="s">
        <v>4395</v>
      </c>
      <c r="C19" t="s">
        <v>1446</v>
      </c>
      <c r="D19" t="str">
        <f t="shared" si="0"/>
        <v>4 meses</v>
      </c>
      <c r="G19" s="37">
        <v>43159</v>
      </c>
      <c r="H19" t="s">
        <v>4384</v>
      </c>
    </row>
    <row r="20" spans="1:8" x14ac:dyDescent="0.25">
      <c r="A20" s="26">
        <v>4</v>
      </c>
      <c r="B20" t="s">
        <v>4395</v>
      </c>
      <c r="C20" t="s">
        <v>1446</v>
      </c>
      <c r="D20" t="str">
        <f t="shared" si="0"/>
        <v>4 meses</v>
      </c>
      <c r="G20" s="37">
        <v>43159</v>
      </c>
      <c r="H20" t="s">
        <v>4384</v>
      </c>
    </row>
    <row r="21" spans="1:8" x14ac:dyDescent="0.25">
      <c r="A21" s="26">
        <v>4</v>
      </c>
      <c r="B21" t="s">
        <v>4395</v>
      </c>
      <c r="C21" t="s">
        <v>1446</v>
      </c>
      <c r="D21" t="str">
        <f t="shared" si="0"/>
        <v>4 meses</v>
      </c>
    </row>
    <row r="22" spans="1:8" x14ac:dyDescent="0.25">
      <c r="A22" s="26">
        <v>4</v>
      </c>
      <c r="B22" t="s">
        <v>4395</v>
      </c>
      <c r="C22" t="s">
        <v>1446</v>
      </c>
      <c r="D22" t="str">
        <f t="shared" si="0"/>
        <v>4 meses</v>
      </c>
    </row>
    <row r="23" spans="1:8" x14ac:dyDescent="0.25">
      <c r="A23" s="26">
        <v>4</v>
      </c>
      <c r="B23" t="s">
        <v>4395</v>
      </c>
      <c r="C23" t="s">
        <v>1446</v>
      </c>
      <c r="D23" t="str">
        <f t="shared" si="0"/>
        <v>4 meses</v>
      </c>
    </row>
    <row r="24" spans="1:8" x14ac:dyDescent="0.25">
      <c r="A24" s="26">
        <v>4</v>
      </c>
      <c r="B24" t="s">
        <v>4395</v>
      </c>
      <c r="C24" t="s">
        <v>1446</v>
      </c>
      <c r="D24" t="str">
        <f t="shared" si="0"/>
        <v>4 meses</v>
      </c>
    </row>
    <row r="25" spans="1:8" x14ac:dyDescent="0.25">
      <c r="A25" s="26">
        <v>4</v>
      </c>
      <c r="B25" t="s">
        <v>4395</v>
      </c>
      <c r="C25" t="s">
        <v>1446</v>
      </c>
      <c r="D25" t="str">
        <f t="shared" si="0"/>
        <v>4 meses</v>
      </c>
    </row>
    <row r="26" spans="1:8" x14ac:dyDescent="0.25">
      <c r="A26" s="26">
        <v>4</v>
      </c>
      <c r="B26" t="s">
        <v>4395</v>
      </c>
      <c r="C26" t="s">
        <v>1446</v>
      </c>
      <c r="D26" t="str">
        <f t="shared" si="0"/>
        <v>4 meses</v>
      </c>
    </row>
    <row r="27" spans="1:8" x14ac:dyDescent="0.25">
      <c r="A27" s="26">
        <v>4</v>
      </c>
      <c r="B27" t="s">
        <v>4395</v>
      </c>
      <c r="C27" t="s">
        <v>1446</v>
      </c>
      <c r="D27" t="str">
        <f t="shared" si="0"/>
        <v>4 meses</v>
      </c>
    </row>
    <row r="28" spans="1:8" x14ac:dyDescent="0.25">
      <c r="A28" s="26">
        <v>4</v>
      </c>
      <c r="B28" t="s">
        <v>4395</v>
      </c>
      <c r="C28" t="s">
        <v>1446</v>
      </c>
      <c r="D28" t="str">
        <f t="shared" si="0"/>
        <v>4 meses</v>
      </c>
    </row>
    <row r="29" spans="1:8" x14ac:dyDescent="0.25">
      <c r="A29" s="26">
        <v>4</v>
      </c>
      <c r="B29" t="s">
        <v>4395</v>
      </c>
      <c r="C29" t="s">
        <v>1446</v>
      </c>
      <c r="D29" t="str">
        <f t="shared" si="0"/>
        <v>4 meses</v>
      </c>
    </row>
    <row r="30" spans="1:8" x14ac:dyDescent="0.25">
      <c r="A30" s="26">
        <v>4</v>
      </c>
      <c r="B30" t="s">
        <v>4395</v>
      </c>
      <c r="C30" t="s">
        <v>1446</v>
      </c>
      <c r="D30" t="str">
        <f t="shared" si="0"/>
        <v>4 meses</v>
      </c>
    </row>
    <row r="31" spans="1:8" x14ac:dyDescent="0.25">
      <c r="A31" s="26">
        <v>4</v>
      </c>
      <c r="B31" t="s">
        <v>4395</v>
      </c>
      <c r="C31" t="s">
        <v>1446</v>
      </c>
      <c r="D31" t="str">
        <f t="shared" si="0"/>
        <v>4 meses</v>
      </c>
    </row>
    <row r="32" spans="1:8" x14ac:dyDescent="0.25">
      <c r="A32" s="26">
        <v>4</v>
      </c>
      <c r="B32" t="s">
        <v>4395</v>
      </c>
      <c r="C32" t="s">
        <v>1446</v>
      </c>
      <c r="D32" t="str">
        <f t="shared" si="0"/>
        <v>4 meses</v>
      </c>
    </row>
    <row r="33" spans="1:4" x14ac:dyDescent="0.25">
      <c r="A33" s="26">
        <v>4</v>
      </c>
      <c r="B33" t="s">
        <v>4395</v>
      </c>
      <c r="C33" t="s">
        <v>1446</v>
      </c>
      <c r="D33" t="str">
        <f t="shared" si="0"/>
        <v>4 meses</v>
      </c>
    </row>
    <row r="34" spans="1:4" x14ac:dyDescent="0.25">
      <c r="A34" s="26">
        <v>4</v>
      </c>
      <c r="B34" t="s">
        <v>4395</v>
      </c>
      <c r="C34" t="s">
        <v>1446</v>
      </c>
      <c r="D34" t="str">
        <f t="shared" si="0"/>
        <v>4 meses</v>
      </c>
    </row>
    <row r="35" spans="1:4" x14ac:dyDescent="0.25">
      <c r="A35" s="26">
        <v>4</v>
      </c>
      <c r="B35" t="s">
        <v>4395</v>
      </c>
      <c r="C35" t="s">
        <v>1446</v>
      </c>
      <c r="D35" t="str">
        <f t="shared" si="0"/>
        <v>4 meses</v>
      </c>
    </row>
    <row r="36" spans="1:4" x14ac:dyDescent="0.25">
      <c r="A36" s="26">
        <v>4</v>
      </c>
      <c r="B36" t="s">
        <v>4395</v>
      </c>
      <c r="C36" t="s">
        <v>1446</v>
      </c>
      <c r="D36" t="str">
        <f t="shared" si="0"/>
        <v>4 meses</v>
      </c>
    </row>
    <row r="37" spans="1:4" x14ac:dyDescent="0.25">
      <c r="A37" s="26">
        <v>4</v>
      </c>
      <c r="B37" t="s">
        <v>4395</v>
      </c>
      <c r="C37" t="s">
        <v>1446</v>
      </c>
      <c r="D37" t="str">
        <f t="shared" si="0"/>
        <v>4 meses</v>
      </c>
    </row>
    <row r="38" spans="1:4" x14ac:dyDescent="0.25">
      <c r="A38" s="26">
        <v>4</v>
      </c>
      <c r="B38" t="s">
        <v>4395</v>
      </c>
      <c r="C38" t="s">
        <v>1446</v>
      </c>
      <c r="D38" t="str">
        <f t="shared" si="0"/>
        <v>4 meses</v>
      </c>
    </row>
    <row r="39" spans="1:4" x14ac:dyDescent="0.25">
      <c r="A39" s="26">
        <v>4</v>
      </c>
      <c r="B39" t="s">
        <v>4395</v>
      </c>
      <c r="C39" t="s">
        <v>1446</v>
      </c>
      <c r="D39" t="str">
        <f t="shared" si="0"/>
        <v>4 meses</v>
      </c>
    </row>
    <row r="40" spans="1:4" x14ac:dyDescent="0.25">
      <c r="A40" s="26">
        <v>4</v>
      </c>
      <c r="B40" t="s">
        <v>4395</v>
      </c>
      <c r="C40" t="s">
        <v>1446</v>
      </c>
      <c r="D40" t="str">
        <f t="shared" si="0"/>
        <v>4 meses</v>
      </c>
    </row>
    <row r="41" spans="1:4" x14ac:dyDescent="0.25">
      <c r="A41" s="26">
        <v>4</v>
      </c>
      <c r="B41" t="s">
        <v>4395</v>
      </c>
      <c r="C41" t="s">
        <v>1446</v>
      </c>
      <c r="D41" t="str">
        <f t="shared" si="0"/>
        <v>4 meses</v>
      </c>
    </row>
    <row r="42" spans="1:4" x14ac:dyDescent="0.25">
      <c r="A42" s="26">
        <v>4</v>
      </c>
      <c r="B42" t="s">
        <v>4395</v>
      </c>
      <c r="C42" t="s">
        <v>1446</v>
      </c>
      <c r="D42" t="str">
        <f t="shared" si="0"/>
        <v>4 meses</v>
      </c>
    </row>
    <row r="43" spans="1:4" x14ac:dyDescent="0.25">
      <c r="A43" s="26">
        <v>4</v>
      </c>
      <c r="B43" t="s">
        <v>4395</v>
      </c>
      <c r="C43" t="s">
        <v>1446</v>
      </c>
      <c r="D43" t="str">
        <f t="shared" si="0"/>
        <v>4 meses</v>
      </c>
    </row>
    <row r="44" spans="1:4" x14ac:dyDescent="0.25">
      <c r="A44" s="26">
        <v>4</v>
      </c>
      <c r="B44" t="s">
        <v>4395</v>
      </c>
      <c r="C44" t="s">
        <v>1446</v>
      </c>
      <c r="D44" t="str">
        <f t="shared" si="0"/>
        <v>4 meses</v>
      </c>
    </row>
    <row r="45" spans="1:4" x14ac:dyDescent="0.25">
      <c r="A45" s="26">
        <v>4</v>
      </c>
      <c r="B45" t="s">
        <v>4395</v>
      </c>
      <c r="C45" t="s">
        <v>1446</v>
      </c>
      <c r="D45" t="str">
        <f t="shared" si="0"/>
        <v>4 meses</v>
      </c>
    </row>
    <row r="46" spans="1:4" x14ac:dyDescent="0.25">
      <c r="A46" s="26">
        <v>4</v>
      </c>
      <c r="B46" t="s">
        <v>4395</v>
      </c>
      <c r="C46" t="s">
        <v>1446</v>
      </c>
      <c r="D46" t="str">
        <f t="shared" si="0"/>
        <v>4 meses</v>
      </c>
    </row>
    <row r="47" spans="1:4" x14ac:dyDescent="0.25">
      <c r="A47" s="26">
        <v>4</v>
      </c>
      <c r="B47" t="s">
        <v>4395</v>
      </c>
      <c r="C47" t="s">
        <v>1446</v>
      </c>
      <c r="D47" t="str">
        <f t="shared" si="0"/>
        <v>4 meses</v>
      </c>
    </row>
    <row r="48" spans="1:4" x14ac:dyDescent="0.25">
      <c r="A48" s="26">
        <v>4</v>
      </c>
      <c r="B48" t="s">
        <v>4395</v>
      </c>
      <c r="C48" t="s">
        <v>1446</v>
      </c>
      <c r="D48" t="str">
        <f t="shared" si="0"/>
        <v>4 meses</v>
      </c>
    </row>
    <row r="49" spans="1:4" x14ac:dyDescent="0.25">
      <c r="A49" s="26">
        <v>4</v>
      </c>
      <c r="B49" t="s">
        <v>4395</v>
      </c>
      <c r="C49" t="s">
        <v>1446</v>
      </c>
      <c r="D49" t="str">
        <f t="shared" si="0"/>
        <v>4 meses</v>
      </c>
    </row>
    <row r="50" spans="1:4" x14ac:dyDescent="0.25">
      <c r="A50" s="26">
        <v>4</v>
      </c>
      <c r="B50" t="s">
        <v>4395</v>
      </c>
      <c r="C50" t="s">
        <v>1446</v>
      </c>
      <c r="D50" t="str">
        <f t="shared" si="0"/>
        <v>4 meses</v>
      </c>
    </row>
    <row r="51" spans="1:4" x14ac:dyDescent="0.25">
      <c r="A51" s="26">
        <v>4</v>
      </c>
      <c r="B51" t="s">
        <v>4395</v>
      </c>
      <c r="C51" t="s">
        <v>1446</v>
      </c>
      <c r="D51" t="str">
        <f t="shared" si="0"/>
        <v>4 meses</v>
      </c>
    </row>
    <row r="52" spans="1:4" x14ac:dyDescent="0.25">
      <c r="A52" s="26">
        <v>4</v>
      </c>
      <c r="B52" t="s">
        <v>4395</v>
      </c>
      <c r="C52" t="s">
        <v>1446</v>
      </c>
      <c r="D52" t="str">
        <f t="shared" si="0"/>
        <v>4 meses</v>
      </c>
    </row>
    <row r="53" spans="1:4" x14ac:dyDescent="0.25">
      <c r="A53" s="26">
        <v>4</v>
      </c>
      <c r="B53" t="s">
        <v>4395</v>
      </c>
      <c r="C53" t="s">
        <v>1446</v>
      </c>
      <c r="D53" t="str">
        <f t="shared" si="0"/>
        <v>4 meses</v>
      </c>
    </row>
    <row r="54" spans="1:4" x14ac:dyDescent="0.25">
      <c r="A54" s="26">
        <v>4</v>
      </c>
      <c r="B54" t="s">
        <v>4395</v>
      </c>
      <c r="C54" t="s">
        <v>1446</v>
      </c>
      <c r="D54" t="str">
        <f t="shared" si="0"/>
        <v>4 meses</v>
      </c>
    </row>
    <row r="55" spans="1:4" x14ac:dyDescent="0.25">
      <c r="A55" s="26">
        <v>4</v>
      </c>
      <c r="B55" t="s">
        <v>4395</v>
      </c>
      <c r="C55" t="s">
        <v>1446</v>
      </c>
      <c r="D55" t="str">
        <f t="shared" si="0"/>
        <v>4 meses</v>
      </c>
    </row>
    <row r="56" spans="1:4" x14ac:dyDescent="0.25">
      <c r="A56" s="26">
        <v>4</v>
      </c>
      <c r="B56" t="s">
        <v>4395</v>
      </c>
      <c r="C56" t="s">
        <v>1446</v>
      </c>
      <c r="D56" t="str">
        <f t="shared" si="0"/>
        <v>4 meses</v>
      </c>
    </row>
    <row r="57" spans="1:4" x14ac:dyDescent="0.25">
      <c r="A57" s="26">
        <v>4</v>
      </c>
      <c r="B57" t="s">
        <v>4395</v>
      </c>
      <c r="C57" t="s">
        <v>1446</v>
      </c>
      <c r="D57" t="str">
        <f t="shared" si="0"/>
        <v>4 meses</v>
      </c>
    </row>
    <row r="58" spans="1:4" x14ac:dyDescent="0.25">
      <c r="A58" s="26">
        <v>4</v>
      </c>
      <c r="B58" t="s">
        <v>4395</v>
      </c>
      <c r="C58" t="s">
        <v>1446</v>
      </c>
      <c r="D58" t="str">
        <f t="shared" si="0"/>
        <v>4 meses</v>
      </c>
    </row>
    <row r="59" spans="1:4" x14ac:dyDescent="0.25">
      <c r="A59" s="26">
        <v>4</v>
      </c>
      <c r="B59" t="s">
        <v>4395</v>
      </c>
      <c r="C59" t="s">
        <v>1446</v>
      </c>
      <c r="D59" t="str">
        <f t="shared" si="0"/>
        <v>4 meses</v>
      </c>
    </row>
    <row r="60" spans="1:4" x14ac:dyDescent="0.25">
      <c r="A60" s="26">
        <v>4</v>
      </c>
      <c r="B60" t="s">
        <v>4395</v>
      </c>
      <c r="C60" t="s">
        <v>1446</v>
      </c>
      <c r="D60" t="str">
        <f t="shared" si="0"/>
        <v>4 meses</v>
      </c>
    </row>
    <row r="61" spans="1:4" x14ac:dyDescent="0.25">
      <c r="A61" s="26">
        <v>4</v>
      </c>
      <c r="B61" t="s">
        <v>4395</v>
      </c>
      <c r="C61" t="s">
        <v>1446</v>
      </c>
      <c r="D61" t="str">
        <f t="shared" si="0"/>
        <v>4 meses</v>
      </c>
    </row>
    <row r="62" spans="1:4" x14ac:dyDescent="0.25">
      <c r="A62" s="26">
        <v>4</v>
      </c>
      <c r="B62" t="s">
        <v>4395</v>
      </c>
      <c r="C62" t="s">
        <v>1446</v>
      </c>
      <c r="D62" t="str">
        <f t="shared" si="0"/>
        <v>4 meses</v>
      </c>
    </row>
    <row r="63" spans="1:4" x14ac:dyDescent="0.25">
      <c r="A63" s="26">
        <v>4</v>
      </c>
      <c r="B63" t="s">
        <v>4395</v>
      </c>
      <c r="C63" t="s">
        <v>1446</v>
      </c>
      <c r="D63" t="str">
        <f t="shared" si="0"/>
        <v>4 meses</v>
      </c>
    </row>
    <row r="64" spans="1:4" x14ac:dyDescent="0.25">
      <c r="A64" s="26">
        <v>4</v>
      </c>
      <c r="B64" t="s">
        <v>4395</v>
      </c>
      <c r="C64" t="s">
        <v>1446</v>
      </c>
      <c r="D64" t="str">
        <f t="shared" si="0"/>
        <v>4 meses</v>
      </c>
    </row>
    <row r="65" spans="1:4" x14ac:dyDescent="0.25">
      <c r="A65" s="26">
        <v>4</v>
      </c>
      <c r="B65" t="s">
        <v>4395</v>
      </c>
      <c r="C65" t="s">
        <v>1446</v>
      </c>
      <c r="D65" t="str">
        <f t="shared" si="0"/>
        <v>4 meses</v>
      </c>
    </row>
    <row r="66" spans="1:4" x14ac:dyDescent="0.25">
      <c r="A66" s="26">
        <v>4</v>
      </c>
      <c r="B66" t="s">
        <v>4395</v>
      </c>
      <c r="C66" t="s">
        <v>1446</v>
      </c>
      <c r="D66" t="str">
        <f t="shared" si="0"/>
        <v>4 meses</v>
      </c>
    </row>
    <row r="67" spans="1:4" x14ac:dyDescent="0.25">
      <c r="A67" s="26">
        <v>4</v>
      </c>
      <c r="B67" t="s">
        <v>4395</v>
      </c>
      <c r="C67" t="s">
        <v>1446</v>
      </c>
      <c r="D67" t="str">
        <f t="shared" ref="D67:D130" si="1">CONCATENATE(A67,C67,B67)</f>
        <v>4 meses</v>
      </c>
    </row>
    <row r="68" spans="1:4" x14ac:dyDescent="0.25">
      <c r="A68" s="26">
        <v>4</v>
      </c>
      <c r="B68" t="s">
        <v>4395</v>
      </c>
      <c r="C68" t="s">
        <v>1446</v>
      </c>
      <c r="D68" t="str">
        <f t="shared" si="1"/>
        <v>4 meses</v>
      </c>
    </row>
    <row r="69" spans="1:4" x14ac:dyDescent="0.25">
      <c r="A69" s="26">
        <v>4</v>
      </c>
      <c r="B69" t="s">
        <v>4395</v>
      </c>
      <c r="C69" t="s">
        <v>1446</v>
      </c>
      <c r="D69" t="str">
        <f t="shared" si="1"/>
        <v>4 meses</v>
      </c>
    </row>
    <row r="70" spans="1:4" x14ac:dyDescent="0.25">
      <c r="A70" s="26">
        <v>4</v>
      </c>
      <c r="B70" t="s">
        <v>4395</v>
      </c>
      <c r="C70" t="s">
        <v>1446</v>
      </c>
      <c r="D70" t="str">
        <f t="shared" si="1"/>
        <v>4 meses</v>
      </c>
    </row>
    <row r="71" spans="1:4" x14ac:dyDescent="0.25">
      <c r="A71" s="26">
        <v>4</v>
      </c>
      <c r="B71" t="s">
        <v>4395</v>
      </c>
      <c r="C71" t="s">
        <v>1446</v>
      </c>
      <c r="D71" t="str">
        <f t="shared" si="1"/>
        <v>4 meses</v>
      </c>
    </row>
    <row r="72" spans="1:4" x14ac:dyDescent="0.25">
      <c r="A72" s="26">
        <v>4</v>
      </c>
      <c r="B72" t="s">
        <v>4395</v>
      </c>
      <c r="C72" t="s">
        <v>1446</v>
      </c>
      <c r="D72" t="str">
        <f t="shared" si="1"/>
        <v>4 meses</v>
      </c>
    </row>
    <row r="73" spans="1:4" x14ac:dyDescent="0.25">
      <c r="A73" s="26">
        <v>4</v>
      </c>
      <c r="B73" t="s">
        <v>4395</v>
      </c>
      <c r="C73" t="s">
        <v>1446</v>
      </c>
      <c r="D73" t="str">
        <f t="shared" si="1"/>
        <v>4 meses</v>
      </c>
    </row>
    <row r="74" spans="1:4" x14ac:dyDescent="0.25">
      <c r="A74" s="26">
        <v>4</v>
      </c>
      <c r="B74" t="s">
        <v>4395</v>
      </c>
      <c r="C74" t="s">
        <v>1446</v>
      </c>
      <c r="D74" t="str">
        <f t="shared" si="1"/>
        <v>4 meses</v>
      </c>
    </row>
    <row r="75" spans="1:4" x14ac:dyDescent="0.25">
      <c r="A75" s="26">
        <v>4</v>
      </c>
      <c r="B75" t="s">
        <v>4395</v>
      </c>
      <c r="C75" t="s">
        <v>1446</v>
      </c>
      <c r="D75" t="str">
        <f t="shared" si="1"/>
        <v>4 meses</v>
      </c>
    </row>
    <row r="76" spans="1:4" x14ac:dyDescent="0.25">
      <c r="A76" s="26">
        <v>4</v>
      </c>
      <c r="B76" t="s">
        <v>4395</v>
      </c>
      <c r="C76" t="s">
        <v>1446</v>
      </c>
      <c r="D76" t="str">
        <f t="shared" si="1"/>
        <v>4 meses</v>
      </c>
    </row>
    <row r="77" spans="1:4" x14ac:dyDescent="0.25">
      <c r="A77" s="26">
        <v>4</v>
      </c>
      <c r="B77" t="s">
        <v>4395</v>
      </c>
      <c r="C77" t="s">
        <v>1446</v>
      </c>
      <c r="D77" t="str">
        <f t="shared" si="1"/>
        <v>4 meses</v>
      </c>
    </row>
    <row r="78" spans="1:4" x14ac:dyDescent="0.25">
      <c r="A78" s="26">
        <v>4</v>
      </c>
      <c r="B78" t="s">
        <v>4395</v>
      </c>
      <c r="C78" t="s">
        <v>1446</v>
      </c>
      <c r="D78" t="str">
        <f t="shared" si="1"/>
        <v>4 meses</v>
      </c>
    </row>
    <row r="79" spans="1:4" x14ac:dyDescent="0.25">
      <c r="A79" s="26">
        <v>4</v>
      </c>
      <c r="B79" t="s">
        <v>4395</v>
      </c>
      <c r="C79" t="s">
        <v>1446</v>
      </c>
      <c r="D79" t="str">
        <f t="shared" si="1"/>
        <v>4 meses</v>
      </c>
    </row>
    <row r="80" spans="1:4" x14ac:dyDescent="0.25">
      <c r="A80" s="26">
        <v>4</v>
      </c>
      <c r="B80" t="s">
        <v>4395</v>
      </c>
      <c r="C80" t="s">
        <v>1446</v>
      </c>
      <c r="D80" t="str">
        <f t="shared" si="1"/>
        <v>4 meses</v>
      </c>
    </row>
    <row r="81" spans="1:4" x14ac:dyDescent="0.25">
      <c r="A81" s="26">
        <v>4</v>
      </c>
      <c r="B81" t="s">
        <v>4395</v>
      </c>
      <c r="C81" t="s">
        <v>1446</v>
      </c>
      <c r="D81" t="str">
        <f t="shared" si="1"/>
        <v>4 meses</v>
      </c>
    </row>
    <row r="82" spans="1:4" x14ac:dyDescent="0.25">
      <c r="A82" s="26">
        <v>4</v>
      </c>
      <c r="B82" t="s">
        <v>4395</v>
      </c>
      <c r="C82" t="s">
        <v>1446</v>
      </c>
      <c r="D82" t="str">
        <f t="shared" si="1"/>
        <v>4 meses</v>
      </c>
    </row>
    <row r="83" spans="1:4" x14ac:dyDescent="0.25">
      <c r="A83" s="26">
        <v>4</v>
      </c>
      <c r="B83" t="s">
        <v>4395</v>
      </c>
      <c r="C83" t="s">
        <v>1446</v>
      </c>
      <c r="D83" t="str">
        <f t="shared" si="1"/>
        <v>4 meses</v>
      </c>
    </row>
    <row r="84" spans="1:4" x14ac:dyDescent="0.25">
      <c r="A84" s="26">
        <v>4</v>
      </c>
      <c r="B84" t="s">
        <v>4395</v>
      </c>
      <c r="C84" t="s">
        <v>1446</v>
      </c>
      <c r="D84" t="str">
        <f t="shared" si="1"/>
        <v>4 meses</v>
      </c>
    </row>
    <row r="85" spans="1:4" x14ac:dyDescent="0.25">
      <c r="A85" s="26">
        <v>4</v>
      </c>
      <c r="B85" t="s">
        <v>4395</v>
      </c>
      <c r="C85" t="s">
        <v>1446</v>
      </c>
      <c r="D85" t="str">
        <f t="shared" si="1"/>
        <v>4 meses</v>
      </c>
    </row>
    <row r="86" spans="1:4" x14ac:dyDescent="0.25">
      <c r="A86" s="26">
        <v>4</v>
      </c>
      <c r="B86" t="s">
        <v>4395</v>
      </c>
      <c r="C86" t="s">
        <v>1446</v>
      </c>
      <c r="D86" t="str">
        <f t="shared" si="1"/>
        <v>4 meses</v>
      </c>
    </row>
    <row r="87" spans="1:4" x14ac:dyDescent="0.25">
      <c r="A87" s="26">
        <v>10</v>
      </c>
      <c r="B87" t="s">
        <v>4395</v>
      </c>
      <c r="C87" t="s">
        <v>1446</v>
      </c>
      <c r="D87" t="str">
        <f t="shared" si="1"/>
        <v>10 meses</v>
      </c>
    </row>
    <row r="88" spans="1:4" x14ac:dyDescent="0.25">
      <c r="A88" s="26">
        <v>10</v>
      </c>
      <c r="B88" t="s">
        <v>4395</v>
      </c>
      <c r="C88" t="s">
        <v>1446</v>
      </c>
      <c r="D88" t="str">
        <f t="shared" si="1"/>
        <v>10 meses</v>
      </c>
    </row>
    <row r="89" spans="1:4" x14ac:dyDescent="0.25">
      <c r="A89" s="26">
        <v>10</v>
      </c>
      <c r="B89" t="s">
        <v>4395</v>
      </c>
      <c r="C89" t="s">
        <v>1446</v>
      </c>
      <c r="D89" t="str">
        <f t="shared" si="1"/>
        <v>10 meses</v>
      </c>
    </row>
    <row r="90" spans="1:4" x14ac:dyDescent="0.25">
      <c r="A90" s="26">
        <v>10</v>
      </c>
      <c r="B90" t="s">
        <v>4395</v>
      </c>
      <c r="C90" t="s">
        <v>1446</v>
      </c>
      <c r="D90" t="str">
        <f t="shared" si="1"/>
        <v>10 meses</v>
      </c>
    </row>
    <row r="91" spans="1:4" x14ac:dyDescent="0.25">
      <c r="A91" s="26">
        <v>5</v>
      </c>
      <c r="B91" t="s">
        <v>4395</v>
      </c>
      <c r="C91" t="s">
        <v>1446</v>
      </c>
      <c r="D91" t="str">
        <f t="shared" si="1"/>
        <v>5 meses</v>
      </c>
    </row>
    <row r="92" spans="1:4" x14ac:dyDescent="0.25">
      <c r="A92" s="26">
        <v>8</v>
      </c>
      <c r="B92" t="s">
        <v>4395</v>
      </c>
      <c r="C92" t="s">
        <v>1446</v>
      </c>
      <c r="D92" t="str">
        <f t="shared" si="1"/>
        <v>8 meses</v>
      </c>
    </row>
    <row r="93" spans="1:4" x14ac:dyDescent="0.25">
      <c r="A93" s="26">
        <v>5</v>
      </c>
      <c r="B93" t="s">
        <v>4395</v>
      </c>
      <c r="C93" t="s">
        <v>1446</v>
      </c>
      <c r="D93" t="str">
        <f t="shared" si="1"/>
        <v>5 meses</v>
      </c>
    </row>
    <row r="94" spans="1:4" x14ac:dyDescent="0.25">
      <c r="A94" s="26">
        <v>8</v>
      </c>
      <c r="B94" t="s">
        <v>4395</v>
      </c>
      <c r="C94" t="s">
        <v>1446</v>
      </c>
      <c r="D94" t="str">
        <f t="shared" si="1"/>
        <v>8 meses</v>
      </c>
    </row>
    <row r="95" spans="1:4" x14ac:dyDescent="0.25">
      <c r="A95" s="26">
        <v>5</v>
      </c>
      <c r="B95" t="s">
        <v>4395</v>
      </c>
      <c r="C95" t="s">
        <v>1446</v>
      </c>
      <c r="D95" t="str">
        <f t="shared" si="1"/>
        <v>5 meses</v>
      </c>
    </row>
    <row r="96" spans="1:4" x14ac:dyDescent="0.25">
      <c r="A96" s="26">
        <v>5</v>
      </c>
      <c r="B96" t="s">
        <v>4395</v>
      </c>
      <c r="C96" t="s">
        <v>1446</v>
      </c>
      <c r="D96" t="str">
        <f t="shared" si="1"/>
        <v>5 meses</v>
      </c>
    </row>
    <row r="97" spans="1:4" x14ac:dyDescent="0.25">
      <c r="A97" s="26">
        <v>5</v>
      </c>
      <c r="B97" t="s">
        <v>4395</v>
      </c>
      <c r="C97" t="s">
        <v>1446</v>
      </c>
      <c r="D97" t="str">
        <f t="shared" si="1"/>
        <v>5 meses</v>
      </c>
    </row>
    <row r="98" spans="1:4" x14ac:dyDescent="0.25">
      <c r="A98" s="26">
        <v>5</v>
      </c>
      <c r="B98" t="s">
        <v>4395</v>
      </c>
      <c r="C98" t="s">
        <v>1446</v>
      </c>
      <c r="D98" t="str">
        <f t="shared" si="1"/>
        <v>5 meses</v>
      </c>
    </row>
    <row r="99" spans="1:4" x14ac:dyDescent="0.25">
      <c r="A99" s="26">
        <v>5</v>
      </c>
      <c r="B99" t="s">
        <v>4395</v>
      </c>
      <c r="C99" t="s">
        <v>1446</v>
      </c>
      <c r="D99" t="str">
        <f t="shared" si="1"/>
        <v>5 meses</v>
      </c>
    </row>
    <row r="100" spans="1:4" x14ac:dyDescent="0.25">
      <c r="A100" s="26">
        <v>5</v>
      </c>
      <c r="B100" t="s">
        <v>4395</v>
      </c>
      <c r="C100" t="s">
        <v>1446</v>
      </c>
      <c r="D100" t="str">
        <f t="shared" si="1"/>
        <v>5 meses</v>
      </c>
    </row>
    <row r="101" spans="1:4" x14ac:dyDescent="0.25">
      <c r="A101" s="26">
        <v>5</v>
      </c>
      <c r="B101" t="s">
        <v>4395</v>
      </c>
      <c r="C101" t="s">
        <v>1446</v>
      </c>
      <c r="D101" t="str">
        <f t="shared" si="1"/>
        <v>5 meses</v>
      </c>
    </row>
    <row r="102" spans="1:4" x14ac:dyDescent="0.25">
      <c r="A102" s="26">
        <v>5</v>
      </c>
      <c r="B102" t="s">
        <v>4395</v>
      </c>
      <c r="C102" t="s">
        <v>1446</v>
      </c>
      <c r="D102" t="str">
        <f t="shared" si="1"/>
        <v>5 meses</v>
      </c>
    </row>
    <row r="103" spans="1:4" x14ac:dyDescent="0.25">
      <c r="A103" s="26">
        <v>4</v>
      </c>
      <c r="B103" t="s">
        <v>4395</v>
      </c>
      <c r="C103" t="s">
        <v>1446</v>
      </c>
      <c r="D103" t="str">
        <f t="shared" si="1"/>
        <v>4 meses</v>
      </c>
    </row>
    <row r="104" spans="1:4" x14ac:dyDescent="0.25">
      <c r="A104" s="26">
        <v>7</v>
      </c>
      <c r="B104" t="s">
        <v>4395</v>
      </c>
      <c r="C104" t="s">
        <v>1446</v>
      </c>
      <c r="D104" t="str">
        <f t="shared" si="1"/>
        <v>7 meses</v>
      </c>
    </row>
    <row r="105" spans="1:4" x14ac:dyDescent="0.25">
      <c r="A105" s="26">
        <v>4</v>
      </c>
      <c r="B105" t="s">
        <v>4395</v>
      </c>
      <c r="C105" t="s">
        <v>1446</v>
      </c>
      <c r="D105" t="str">
        <f t="shared" si="1"/>
        <v>4 meses</v>
      </c>
    </row>
    <row r="106" spans="1:4" x14ac:dyDescent="0.25">
      <c r="A106" s="26">
        <v>4</v>
      </c>
      <c r="B106" t="s">
        <v>4395</v>
      </c>
      <c r="C106" t="s">
        <v>1446</v>
      </c>
      <c r="D106" t="str">
        <f t="shared" si="1"/>
        <v>4 meses</v>
      </c>
    </row>
    <row r="107" spans="1:4" x14ac:dyDescent="0.25">
      <c r="A107" s="26">
        <v>4</v>
      </c>
      <c r="B107" t="s">
        <v>4395</v>
      </c>
      <c r="C107" t="s">
        <v>1446</v>
      </c>
      <c r="D107" t="str">
        <f t="shared" si="1"/>
        <v>4 meses</v>
      </c>
    </row>
    <row r="108" spans="1:4" x14ac:dyDescent="0.25">
      <c r="A108" s="26">
        <v>12</v>
      </c>
      <c r="B108" t="s">
        <v>4395</v>
      </c>
      <c r="C108" t="s">
        <v>1446</v>
      </c>
      <c r="D108" t="str">
        <f t="shared" si="1"/>
        <v>12 meses</v>
      </c>
    </row>
    <row r="109" spans="1:4" x14ac:dyDescent="0.25">
      <c r="A109" s="26">
        <v>12</v>
      </c>
      <c r="B109" t="s">
        <v>4395</v>
      </c>
      <c r="C109" t="s">
        <v>1446</v>
      </c>
      <c r="D109" t="str">
        <f t="shared" si="1"/>
        <v>12 meses</v>
      </c>
    </row>
    <row r="110" spans="1:4" x14ac:dyDescent="0.25">
      <c r="A110" s="26">
        <v>8</v>
      </c>
      <c r="B110" t="s">
        <v>4395</v>
      </c>
      <c r="C110" t="s">
        <v>1446</v>
      </c>
      <c r="D110" t="str">
        <f t="shared" si="1"/>
        <v>8 meses</v>
      </c>
    </row>
    <row r="111" spans="1:4" x14ac:dyDescent="0.25">
      <c r="A111" s="26">
        <v>3</v>
      </c>
      <c r="B111" t="s">
        <v>4395</v>
      </c>
      <c r="C111" t="s">
        <v>1446</v>
      </c>
      <c r="D111" t="str">
        <f t="shared" si="1"/>
        <v>3 meses</v>
      </c>
    </row>
    <row r="112" spans="1:4" x14ac:dyDescent="0.25">
      <c r="A112" s="26">
        <v>6</v>
      </c>
      <c r="B112" t="s">
        <v>4395</v>
      </c>
      <c r="C112" t="s">
        <v>1446</v>
      </c>
      <c r="D112" t="str">
        <f t="shared" si="1"/>
        <v>6 meses</v>
      </c>
    </row>
    <row r="113" spans="1:4" x14ac:dyDescent="0.25">
      <c r="A113" s="26">
        <v>6</v>
      </c>
      <c r="B113" t="s">
        <v>4395</v>
      </c>
      <c r="C113" t="s">
        <v>1446</v>
      </c>
      <c r="D113" t="str">
        <f t="shared" si="1"/>
        <v>6 meses</v>
      </c>
    </row>
    <row r="114" spans="1:4" x14ac:dyDescent="0.25">
      <c r="A114" s="26">
        <v>5</v>
      </c>
      <c r="B114" t="s">
        <v>4395</v>
      </c>
      <c r="C114" t="s">
        <v>1446</v>
      </c>
      <c r="D114" t="str">
        <f t="shared" si="1"/>
        <v>5 meses</v>
      </c>
    </row>
    <row r="115" spans="1:4" x14ac:dyDescent="0.25">
      <c r="A115" s="26">
        <v>4</v>
      </c>
      <c r="B115" t="s">
        <v>4395</v>
      </c>
      <c r="C115" t="s">
        <v>1446</v>
      </c>
      <c r="D115" t="str">
        <f t="shared" si="1"/>
        <v>4 meses</v>
      </c>
    </row>
    <row r="116" spans="1:4" x14ac:dyDescent="0.25">
      <c r="A116" s="26">
        <v>4</v>
      </c>
      <c r="B116" t="s">
        <v>4395</v>
      </c>
      <c r="C116" t="s">
        <v>1446</v>
      </c>
      <c r="D116" t="str">
        <f t="shared" si="1"/>
        <v>4 meses</v>
      </c>
    </row>
    <row r="117" spans="1:4" x14ac:dyDescent="0.25">
      <c r="A117" s="26">
        <v>5</v>
      </c>
      <c r="B117" t="s">
        <v>4395</v>
      </c>
      <c r="C117" t="s">
        <v>1446</v>
      </c>
      <c r="D117" t="str">
        <f t="shared" si="1"/>
        <v>5 meses</v>
      </c>
    </row>
    <row r="118" spans="1:4" x14ac:dyDescent="0.25">
      <c r="A118" s="26">
        <v>10</v>
      </c>
      <c r="B118" t="s">
        <v>4395</v>
      </c>
      <c r="C118" t="s">
        <v>1446</v>
      </c>
      <c r="D118" t="str">
        <f t="shared" si="1"/>
        <v>10 meses</v>
      </c>
    </row>
    <row r="119" spans="1:4" x14ac:dyDescent="0.25">
      <c r="A119" s="26">
        <v>6</v>
      </c>
      <c r="B119" t="s">
        <v>4395</v>
      </c>
      <c r="C119" t="s">
        <v>1446</v>
      </c>
      <c r="D119" t="str">
        <f t="shared" si="1"/>
        <v>6 meses</v>
      </c>
    </row>
    <row r="120" spans="1:4" x14ac:dyDescent="0.25">
      <c r="A120" s="26">
        <v>6</v>
      </c>
      <c r="B120" t="s">
        <v>4395</v>
      </c>
      <c r="C120" t="s">
        <v>1446</v>
      </c>
      <c r="D120" t="str">
        <f t="shared" si="1"/>
        <v>6 meses</v>
      </c>
    </row>
    <row r="121" spans="1:4" x14ac:dyDescent="0.25">
      <c r="A121" s="26">
        <v>5</v>
      </c>
      <c r="B121" t="s">
        <v>4395</v>
      </c>
      <c r="C121" t="s">
        <v>1446</v>
      </c>
      <c r="D121" t="str">
        <f t="shared" si="1"/>
        <v>5 meses</v>
      </c>
    </row>
    <row r="122" spans="1:4" x14ac:dyDescent="0.25">
      <c r="A122" s="26">
        <v>5</v>
      </c>
      <c r="B122" t="s">
        <v>4395</v>
      </c>
      <c r="C122" t="s">
        <v>1446</v>
      </c>
      <c r="D122" t="str">
        <f t="shared" si="1"/>
        <v>5 meses</v>
      </c>
    </row>
    <row r="123" spans="1:4" x14ac:dyDescent="0.25">
      <c r="A123" s="26">
        <v>5</v>
      </c>
      <c r="B123" t="s">
        <v>4395</v>
      </c>
      <c r="C123" t="s">
        <v>1446</v>
      </c>
      <c r="D123" t="str">
        <f t="shared" si="1"/>
        <v>5 meses</v>
      </c>
    </row>
    <row r="124" spans="1:4" x14ac:dyDescent="0.25">
      <c r="A124" s="26">
        <v>5</v>
      </c>
      <c r="B124" t="s">
        <v>4395</v>
      </c>
      <c r="C124" t="s">
        <v>1446</v>
      </c>
      <c r="D124" t="str">
        <f t="shared" si="1"/>
        <v>5 meses</v>
      </c>
    </row>
    <row r="125" spans="1:4" x14ac:dyDescent="0.25">
      <c r="A125" s="26">
        <v>11</v>
      </c>
      <c r="B125" t="s">
        <v>4395</v>
      </c>
      <c r="C125" t="s">
        <v>1446</v>
      </c>
      <c r="D125" t="str">
        <f t="shared" si="1"/>
        <v>11 meses</v>
      </c>
    </row>
    <row r="126" spans="1:4" x14ac:dyDescent="0.25">
      <c r="A126" s="26">
        <v>11</v>
      </c>
      <c r="B126" t="s">
        <v>4395</v>
      </c>
      <c r="C126" t="s">
        <v>1446</v>
      </c>
      <c r="D126" t="str">
        <f t="shared" si="1"/>
        <v>11 meses</v>
      </c>
    </row>
    <row r="127" spans="1:4" x14ac:dyDescent="0.25">
      <c r="A127" s="26">
        <v>12</v>
      </c>
      <c r="B127" t="s">
        <v>4395</v>
      </c>
      <c r="C127" t="s">
        <v>1446</v>
      </c>
      <c r="D127" t="str">
        <f t="shared" si="1"/>
        <v>12 meses</v>
      </c>
    </row>
    <row r="128" spans="1:4" x14ac:dyDescent="0.25">
      <c r="A128" s="26">
        <v>12</v>
      </c>
      <c r="B128" t="s">
        <v>4395</v>
      </c>
      <c r="C128" t="s">
        <v>1446</v>
      </c>
      <c r="D128" t="str">
        <f t="shared" si="1"/>
        <v>12 meses</v>
      </c>
    </row>
    <row r="129" spans="1:4" x14ac:dyDescent="0.25">
      <c r="A129" s="26">
        <v>5</v>
      </c>
      <c r="B129" t="s">
        <v>4395</v>
      </c>
      <c r="C129" t="s">
        <v>1446</v>
      </c>
      <c r="D129" t="str">
        <f t="shared" si="1"/>
        <v>5 meses</v>
      </c>
    </row>
    <row r="130" spans="1:4" x14ac:dyDescent="0.25">
      <c r="A130" s="26">
        <v>6</v>
      </c>
      <c r="B130" t="s">
        <v>4395</v>
      </c>
      <c r="C130" t="s">
        <v>1446</v>
      </c>
      <c r="D130" t="str">
        <f t="shared" si="1"/>
        <v>6 meses</v>
      </c>
    </row>
    <row r="131" spans="1:4" x14ac:dyDescent="0.25">
      <c r="A131" s="26">
        <v>5</v>
      </c>
      <c r="B131" t="s">
        <v>4395</v>
      </c>
      <c r="C131" t="s">
        <v>1446</v>
      </c>
      <c r="D131" t="str">
        <f t="shared" ref="D131:D194" si="2">CONCATENATE(A131,C131,B131)</f>
        <v>5 meses</v>
      </c>
    </row>
    <row r="132" spans="1:4" x14ac:dyDescent="0.25">
      <c r="A132" s="26">
        <v>4</v>
      </c>
      <c r="B132" t="s">
        <v>4395</v>
      </c>
      <c r="C132" t="s">
        <v>1446</v>
      </c>
      <c r="D132" t="str">
        <f t="shared" si="2"/>
        <v>4 meses</v>
      </c>
    </row>
    <row r="133" spans="1:4" x14ac:dyDescent="0.25">
      <c r="A133" s="26">
        <v>4</v>
      </c>
      <c r="B133" t="s">
        <v>4395</v>
      </c>
      <c r="C133" t="s">
        <v>1446</v>
      </c>
      <c r="D133" t="str">
        <f t="shared" si="2"/>
        <v>4 meses</v>
      </c>
    </row>
    <row r="134" spans="1:4" x14ac:dyDescent="0.25">
      <c r="A134" s="26">
        <v>4</v>
      </c>
      <c r="B134" t="s">
        <v>4395</v>
      </c>
      <c r="C134" t="s">
        <v>1446</v>
      </c>
      <c r="D134" t="str">
        <f t="shared" si="2"/>
        <v>4 meses</v>
      </c>
    </row>
    <row r="135" spans="1:4" x14ac:dyDescent="0.25">
      <c r="A135" s="26">
        <v>4</v>
      </c>
      <c r="B135" t="s">
        <v>4395</v>
      </c>
      <c r="C135" t="s">
        <v>1446</v>
      </c>
      <c r="D135" t="str">
        <f t="shared" si="2"/>
        <v>4 meses</v>
      </c>
    </row>
    <row r="136" spans="1:4" x14ac:dyDescent="0.25">
      <c r="A136" s="26">
        <v>6</v>
      </c>
      <c r="B136" t="s">
        <v>4395</v>
      </c>
      <c r="C136" t="s">
        <v>1446</v>
      </c>
      <c r="D136" t="str">
        <f t="shared" si="2"/>
        <v>6 meses</v>
      </c>
    </row>
    <row r="137" spans="1:4" x14ac:dyDescent="0.25">
      <c r="A137" s="26">
        <v>6</v>
      </c>
      <c r="B137" t="s">
        <v>4395</v>
      </c>
      <c r="C137" t="s">
        <v>1446</v>
      </c>
      <c r="D137" t="str">
        <f t="shared" si="2"/>
        <v>6 meses</v>
      </c>
    </row>
    <row r="138" spans="1:4" x14ac:dyDescent="0.25">
      <c r="A138" s="26">
        <v>6</v>
      </c>
      <c r="B138" t="s">
        <v>4395</v>
      </c>
      <c r="C138" t="s">
        <v>1446</v>
      </c>
      <c r="D138" t="str">
        <f t="shared" si="2"/>
        <v>6 meses</v>
      </c>
    </row>
    <row r="139" spans="1:4" x14ac:dyDescent="0.25">
      <c r="A139" s="26">
        <v>5</v>
      </c>
      <c r="B139" t="s">
        <v>4395</v>
      </c>
      <c r="C139" t="s">
        <v>1446</v>
      </c>
      <c r="D139" t="str">
        <f t="shared" si="2"/>
        <v>5 meses</v>
      </c>
    </row>
    <row r="140" spans="1:4" x14ac:dyDescent="0.25">
      <c r="A140" s="26">
        <v>6</v>
      </c>
      <c r="B140" t="s">
        <v>4395</v>
      </c>
      <c r="C140" t="s">
        <v>1446</v>
      </c>
      <c r="D140" t="str">
        <f t="shared" si="2"/>
        <v>6 meses</v>
      </c>
    </row>
    <row r="141" spans="1:4" x14ac:dyDescent="0.25">
      <c r="A141" s="26">
        <v>6</v>
      </c>
      <c r="B141" t="s">
        <v>4395</v>
      </c>
      <c r="C141" t="s">
        <v>1446</v>
      </c>
      <c r="D141" t="str">
        <f t="shared" si="2"/>
        <v>6 meses</v>
      </c>
    </row>
    <row r="142" spans="1:4" x14ac:dyDescent="0.25">
      <c r="A142" s="26">
        <v>3</v>
      </c>
      <c r="B142" t="s">
        <v>4395</v>
      </c>
      <c r="C142" t="s">
        <v>1446</v>
      </c>
      <c r="D142" t="str">
        <f t="shared" si="2"/>
        <v>3 meses</v>
      </c>
    </row>
    <row r="143" spans="1:4" x14ac:dyDescent="0.25">
      <c r="A143" s="26">
        <v>12</v>
      </c>
      <c r="B143" t="s">
        <v>4395</v>
      </c>
      <c r="C143" t="s">
        <v>1446</v>
      </c>
      <c r="D143" t="str">
        <f t="shared" si="2"/>
        <v>12 meses</v>
      </c>
    </row>
    <row r="144" spans="1:4" x14ac:dyDescent="0.25">
      <c r="A144" s="26">
        <v>12</v>
      </c>
      <c r="B144" t="s">
        <v>4395</v>
      </c>
      <c r="C144" t="s">
        <v>1446</v>
      </c>
      <c r="D144" t="str">
        <f t="shared" si="2"/>
        <v>12 meses</v>
      </c>
    </row>
    <row r="145" spans="1:4" x14ac:dyDescent="0.25">
      <c r="A145" s="26">
        <v>12</v>
      </c>
      <c r="B145" t="s">
        <v>4395</v>
      </c>
      <c r="C145" t="s">
        <v>1446</v>
      </c>
      <c r="D145" t="str">
        <f t="shared" si="2"/>
        <v>12 meses</v>
      </c>
    </row>
    <row r="146" spans="1:4" x14ac:dyDescent="0.25">
      <c r="A146" s="26">
        <v>5</v>
      </c>
      <c r="B146" t="s">
        <v>4395</v>
      </c>
      <c r="C146" t="s">
        <v>1446</v>
      </c>
      <c r="D146" t="str">
        <f t="shared" si="2"/>
        <v>5 meses</v>
      </c>
    </row>
    <row r="147" spans="1:4" x14ac:dyDescent="0.25">
      <c r="A147" s="26">
        <v>10</v>
      </c>
      <c r="B147" t="s">
        <v>4395</v>
      </c>
      <c r="C147" t="s">
        <v>1446</v>
      </c>
      <c r="D147" t="str">
        <f t="shared" si="2"/>
        <v>10 meses</v>
      </c>
    </row>
    <row r="148" spans="1:4" x14ac:dyDescent="0.25">
      <c r="A148" s="26">
        <v>6</v>
      </c>
      <c r="B148" t="s">
        <v>4395</v>
      </c>
      <c r="C148" t="s">
        <v>1446</v>
      </c>
      <c r="D148" t="str">
        <f t="shared" si="2"/>
        <v>6 meses</v>
      </c>
    </row>
    <row r="149" spans="1:4" x14ac:dyDescent="0.25">
      <c r="A149" s="26">
        <v>5</v>
      </c>
      <c r="B149" t="s">
        <v>4395</v>
      </c>
      <c r="C149" t="s">
        <v>1446</v>
      </c>
      <c r="D149" t="str">
        <f t="shared" si="2"/>
        <v>5 meses</v>
      </c>
    </row>
    <row r="150" spans="1:4" x14ac:dyDescent="0.25">
      <c r="A150" s="26">
        <v>5</v>
      </c>
      <c r="B150" t="s">
        <v>4395</v>
      </c>
      <c r="C150" t="s">
        <v>1446</v>
      </c>
      <c r="D150" t="str">
        <f t="shared" si="2"/>
        <v>5 meses</v>
      </c>
    </row>
    <row r="151" spans="1:4" x14ac:dyDescent="0.25">
      <c r="A151" s="26">
        <v>5</v>
      </c>
      <c r="B151" t="s">
        <v>4395</v>
      </c>
      <c r="C151" t="s">
        <v>1446</v>
      </c>
      <c r="D151" t="str">
        <f t="shared" si="2"/>
        <v>5 meses</v>
      </c>
    </row>
    <row r="152" spans="1:4" x14ac:dyDescent="0.25">
      <c r="A152" s="26">
        <v>5</v>
      </c>
      <c r="B152" t="s">
        <v>4395</v>
      </c>
      <c r="C152" t="s">
        <v>1446</v>
      </c>
      <c r="D152" t="str">
        <f t="shared" si="2"/>
        <v>5 meses</v>
      </c>
    </row>
    <row r="153" spans="1:4" x14ac:dyDescent="0.25">
      <c r="A153" s="26">
        <v>12</v>
      </c>
      <c r="B153" t="s">
        <v>4395</v>
      </c>
      <c r="C153" t="s">
        <v>1446</v>
      </c>
      <c r="D153" t="str">
        <f t="shared" si="2"/>
        <v>12 meses</v>
      </c>
    </row>
    <row r="154" spans="1:4" x14ac:dyDescent="0.25">
      <c r="A154" s="26">
        <v>10</v>
      </c>
      <c r="B154" t="s">
        <v>4395</v>
      </c>
      <c r="C154" t="s">
        <v>1446</v>
      </c>
      <c r="D154" t="str">
        <f t="shared" si="2"/>
        <v>10 meses</v>
      </c>
    </row>
    <row r="155" spans="1:4" x14ac:dyDescent="0.25">
      <c r="A155" s="26">
        <v>3</v>
      </c>
      <c r="B155" t="s">
        <v>4395</v>
      </c>
      <c r="C155" t="s">
        <v>1446</v>
      </c>
      <c r="D155" t="str">
        <f t="shared" si="2"/>
        <v>3 meses</v>
      </c>
    </row>
    <row r="156" spans="1:4" x14ac:dyDescent="0.25">
      <c r="A156" s="26">
        <v>10</v>
      </c>
      <c r="B156" t="s">
        <v>4395</v>
      </c>
      <c r="C156" t="s">
        <v>1446</v>
      </c>
      <c r="D156" t="str">
        <f t="shared" si="2"/>
        <v>10 meses</v>
      </c>
    </row>
    <row r="157" spans="1:4" x14ac:dyDescent="0.25">
      <c r="A157" s="26">
        <v>10</v>
      </c>
      <c r="B157" t="s">
        <v>4395</v>
      </c>
      <c r="C157" t="s">
        <v>1446</v>
      </c>
      <c r="D157" t="str">
        <f t="shared" si="2"/>
        <v>10 meses</v>
      </c>
    </row>
    <row r="158" spans="1:4" x14ac:dyDescent="0.25">
      <c r="A158" s="26">
        <v>10</v>
      </c>
      <c r="B158" t="s">
        <v>4395</v>
      </c>
      <c r="C158" t="s">
        <v>1446</v>
      </c>
      <c r="D158" t="str">
        <f t="shared" si="2"/>
        <v>10 meses</v>
      </c>
    </row>
    <row r="159" spans="1:4" x14ac:dyDescent="0.25">
      <c r="A159" s="26">
        <v>10</v>
      </c>
      <c r="B159" t="s">
        <v>4395</v>
      </c>
      <c r="C159" t="s">
        <v>1446</v>
      </c>
      <c r="D159" t="str">
        <f t="shared" si="2"/>
        <v>10 meses</v>
      </c>
    </row>
    <row r="160" spans="1:4" x14ac:dyDescent="0.25">
      <c r="A160" s="26">
        <v>10</v>
      </c>
      <c r="B160" t="s">
        <v>4395</v>
      </c>
      <c r="C160" t="s">
        <v>1446</v>
      </c>
      <c r="D160" t="str">
        <f t="shared" si="2"/>
        <v>10 meses</v>
      </c>
    </row>
    <row r="161" spans="1:4" x14ac:dyDescent="0.25">
      <c r="A161" s="26">
        <v>10</v>
      </c>
      <c r="B161" t="s">
        <v>4395</v>
      </c>
      <c r="C161" t="s">
        <v>1446</v>
      </c>
      <c r="D161" t="str">
        <f t="shared" si="2"/>
        <v>10 meses</v>
      </c>
    </row>
    <row r="162" spans="1:4" x14ac:dyDescent="0.25">
      <c r="A162" s="26">
        <v>7</v>
      </c>
      <c r="B162" t="s">
        <v>4395</v>
      </c>
      <c r="C162" t="s">
        <v>1446</v>
      </c>
      <c r="D162" t="str">
        <f t="shared" si="2"/>
        <v>7 meses</v>
      </c>
    </row>
    <row r="163" spans="1:4" x14ac:dyDescent="0.25">
      <c r="A163" s="26">
        <v>12</v>
      </c>
      <c r="B163" t="s">
        <v>4395</v>
      </c>
      <c r="C163" t="s">
        <v>1446</v>
      </c>
      <c r="D163" t="str">
        <f t="shared" si="2"/>
        <v>12 meses</v>
      </c>
    </row>
    <row r="164" spans="1:4" x14ac:dyDescent="0.25">
      <c r="A164" s="26">
        <v>12</v>
      </c>
      <c r="B164" t="s">
        <v>4395</v>
      </c>
      <c r="C164" t="s">
        <v>1446</v>
      </c>
      <c r="D164" t="str">
        <f t="shared" si="2"/>
        <v>12 meses</v>
      </c>
    </row>
    <row r="165" spans="1:4" x14ac:dyDescent="0.25">
      <c r="A165" s="26">
        <v>7</v>
      </c>
      <c r="B165" t="s">
        <v>4395</v>
      </c>
      <c r="C165" t="s">
        <v>1446</v>
      </c>
      <c r="D165" t="str">
        <f t="shared" si="2"/>
        <v>7 meses</v>
      </c>
    </row>
    <row r="166" spans="1:4" x14ac:dyDescent="0.25">
      <c r="A166" s="26">
        <v>7</v>
      </c>
      <c r="B166" t="s">
        <v>4395</v>
      </c>
      <c r="C166" t="s">
        <v>1446</v>
      </c>
      <c r="D166" t="str">
        <f t="shared" si="2"/>
        <v>7 meses</v>
      </c>
    </row>
    <row r="167" spans="1:4" x14ac:dyDescent="0.25">
      <c r="A167" s="26">
        <v>3</v>
      </c>
      <c r="B167" t="s">
        <v>4395</v>
      </c>
      <c r="C167" t="s">
        <v>1446</v>
      </c>
      <c r="D167" t="str">
        <f t="shared" si="2"/>
        <v>3 meses</v>
      </c>
    </row>
    <row r="168" spans="1:4" x14ac:dyDescent="0.25">
      <c r="A168" s="26">
        <v>6</v>
      </c>
      <c r="B168" t="s">
        <v>4395</v>
      </c>
      <c r="C168" t="s">
        <v>1446</v>
      </c>
      <c r="D168" t="str">
        <f t="shared" si="2"/>
        <v>6 meses</v>
      </c>
    </row>
    <row r="169" spans="1:4" x14ac:dyDescent="0.25">
      <c r="A169" s="26">
        <v>12</v>
      </c>
      <c r="B169" t="s">
        <v>4395</v>
      </c>
      <c r="C169" t="s">
        <v>1446</v>
      </c>
      <c r="D169" t="str">
        <f t="shared" si="2"/>
        <v>12 meses</v>
      </c>
    </row>
    <row r="170" spans="1:4" x14ac:dyDescent="0.25">
      <c r="A170" s="26">
        <v>12</v>
      </c>
      <c r="B170" t="s">
        <v>4395</v>
      </c>
      <c r="C170" t="s">
        <v>1446</v>
      </c>
      <c r="D170" t="str">
        <f t="shared" si="2"/>
        <v>12 meses</v>
      </c>
    </row>
    <row r="171" spans="1:4" x14ac:dyDescent="0.25">
      <c r="A171" s="26">
        <v>11</v>
      </c>
      <c r="B171" t="s">
        <v>4395</v>
      </c>
      <c r="C171" t="s">
        <v>1446</v>
      </c>
      <c r="D171" t="str">
        <f t="shared" si="2"/>
        <v>11 meses</v>
      </c>
    </row>
    <row r="172" spans="1:4" x14ac:dyDescent="0.25">
      <c r="A172" s="26">
        <v>11</v>
      </c>
      <c r="B172" t="s">
        <v>4395</v>
      </c>
      <c r="C172" t="s">
        <v>1446</v>
      </c>
      <c r="D172" t="str">
        <f t="shared" si="2"/>
        <v>11 meses</v>
      </c>
    </row>
    <row r="173" spans="1:4" x14ac:dyDescent="0.25">
      <c r="A173" s="26">
        <v>10</v>
      </c>
      <c r="B173" t="s">
        <v>4395</v>
      </c>
      <c r="C173" t="s">
        <v>1446</v>
      </c>
      <c r="D173" t="str">
        <f t="shared" si="2"/>
        <v>10 meses</v>
      </c>
    </row>
    <row r="174" spans="1:4" x14ac:dyDescent="0.25">
      <c r="A174" s="26">
        <v>6</v>
      </c>
      <c r="B174" t="s">
        <v>4395</v>
      </c>
      <c r="C174" t="s">
        <v>1446</v>
      </c>
      <c r="D174" t="str">
        <f t="shared" si="2"/>
        <v>6 meses</v>
      </c>
    </row>
    <row r="175" spans="1:4" x14ac:dyDescent="0.25">
      <c r="A175" s="26">
        <v>6</v>
      </c>
      <c r="B175" t="s">
        <v>4395</v>
      </c>
      <c r="C175" t="s">
        <v>1446</v>
      </c>
      <c r="D175" t="str">
        <f t="shared" si="2"/>
        <v>6 meses</v>
      </c>
    </row>
    <row r="176" spans="1:4" x14ac:dyDescent="0.25">
      <c r="A176" s="26">
        <v>6</v>
      </c>
      <c r="B176" t="s">
        <v>4395</v>
      </c>
      <c r="C176" t="s">
        <v>1446</v>
      </c>
      <c r="D176" t="str">
        <f t="shared" si="2"/>
        <v>6 meses</v>
      </c>
    </row>
    <row r="177" spans="1:4" x14ac:dyDescent="0.25">
      <c r="A177" s="26">
        <v>6</v>
      </c>
      <c r="B177" t="s">
        <v>4395</v>
      </c>
      <c r="C177" t="s">
        <v>1446</v>
      </c>
      <c r="D177" t="str">
        <f t="shared" si="2"/>
        <v>6 meses</v>
      </c>
    </row>
    <row r="178" spans="1:4" x14ac:dyDescent="0.25">
      <c r="A178" s="26">
        <v>9</v>
      </c>
      <c r="B178" t="s">
        <v>4395</v>
      </c>
      <c r="C178" t="s">
        <v>1446</v>
      </c>
      <c r="D178" t="str">
        <f t="shared" si="2"/>
        <v>9 meses</v>
      </c>
    </row>
    <row r="179" spans="1:4" x14ac:dyDescent="0.25">
      <c r="A179" s="26">
        <v>5</v>
      </c>
      <c r="B179" t="s">
        <v>4395</v>
      </c>
      <c r="C179" t="s">
        <v>1446</v>
      </c>
      <c r="D179" t="str">
        <f t="shared" si="2"/>
        <v>5 meses</v>
      </c>
    </row>
    <row r="180" spans="1:4" x14ac:dyDescent="0.25">
      <c r="A180" s="26">
        <v>6</v>
      </c>
      <c r="B180" t="s">
        <v>4395</v>
      </c>
      <c r="C180" t="s">
        <v>1446</v>
      </c>
      <c r="D180" t="str">
        <f t="shared" si="2"/>
        <v>6 meses</v>
      </c>
    </row>
    <row r="181" spans="1:4" x14ac:dyDescent="0.25">
      <c r="A181" s="26">
        <v>12</v>
      </c>
      <c r="B181" t="s">
        <v>4395</v>
      </c>
      <c r="C181" t="s">
        <v>1446</v>
      </c>
      <c r="D181" t="str">
        <f t="shared" si="2"/>
        <v>12 meses</v>
      </c>
    </row>
    <row r="182" spans="1:4" x14ac:dyDescent="0.25">
      <c r="A182" s="26">
        <v>5</v>
      </c>
      <c r="B182" t="s">
        <v>4395</v>
      </c>
      <c r="C182" t="s">
        <v>1446</v>
      </c>
      <c r="D182" t="str">
        <f t="shared" si="2"/>
        <v>5 meses</v>
      </c>
    </row>
    <row r="183" spans="1:4" x14ac:dyDescent="0.25">
      <c r="A183" s="26">
        <v>5</v>
      </c>
      <c r="B183" t="s">
        <v>4395</v>
      </c>
      <c r="C183" t="s">
        <v>1446</v>
      </c>
      <c r="D183" t="str">
        <f t="shared" si="2"/>
        <v>5 meses</v>
      </c>
    </row>
    <row r="184" spans="1:4" x14ac:dyDescent="0.25">
      <c r="A184" s="26">
        <v>5</v>
      </c>
      <c r="B184" t="s">
        <v>4395</v>
      </c>
      <c r="C184" t="s">
        <v>1446</v>
      </c>
      <c r="D184" t="str">
        <f t="shared" si="2"/>
        <v>5 meses</v>
      </c>
    </row>
    <row r="185" spans="1:4" x14ac:dyDescent="0.25">
      <c r="A185" s="26">
        <v>5</v>
      </c>
      <c r="B185" t="s">
        <v>4395</v>
      </c>
      <c r="C185" t="s">
        <v>1446</v>
      </c>
      <c r="D185" t="str">
        <f t="shared" si="2"/>
        <v>5 meses</v>
      </c>
    </row>
    <row r="186" spans="1:4" x14ac:dyDescent="0.25">
      <c r="A186" s="26">
        <v>5</v>
      </c>
      <c r="B186" t="s">
        <v>4395</v>
      </c>
      <c r="C186" t="s">
        <v>1446</v>
      </c>
      <c r="D186" t="str">
        <f t="shared" si="2"/>
        <v>5 meses</v>
      </c>
    </row>
    <row r="187" spans="1:4" x14ac:dyDescent="0.25">
      <c r="A187" s="26">
        <v>11</v>
      </c>
      <c r="B187" t="s">
        <v>4395</v>
      </c>
      <c r="C187" t="s">
        <v>1446</v>
      </c>
      <c r="D187" t="str">
        <f t="shared" si="2"/>
        <v>11 meses</v>
      </c>
    </row>
    <row r="188" spans="1:4" x14ac:dyDescent="0.25">
      <c r="A188" s="26">
        <v>11</v>
      </c>
      <c r="B188" t="s">
        <v>4395</v>
      </c>
      <c r="C188" t="s">
        <v>1446</v>
      </c>
      <c r="D188" t="str">
        <f t="shared" si="2"/>
        <v>11 meses</v>
      </c>
    </row>
    <row r="189" spans="1:4" x14ac:dyDescent="0.25">
      <c r="A189" s="26">
        <v>11</v>
      </c>
      <c r="B189" t="s">
        <v>4395</v>
      </c>
      <c r="C189" t="s">
        <v>1446</v>
      </c>
      <c r="D189" t="str">
        <f t="shared" si="2"/>
        <v>11 meses</v>
      </c>
    </row>
    <row r="190" spans="1:4" x14ac:dyDescent="0.25">
      <c r="A190" s="26">
        <v>11</v>
      </c>
      <c r="B190" t="s">
        <v>4395</v>
      </c>
      <c r="C190" t="s">
        <v>1446</v>
      </c>
      <c r="D190" t="str">
        <f t="shared" si="2"/>
        <v>11 meses</v>
      </c>
    </row>
    <row r="191" spans="1:4" x14ac:dyDescent="0.25">
      <c r="A191" s="26">
        <v>13</v>
      </c>
      <c r="B191" t="s">
        <v>4395</v>
      </c>
      <c r="C191" t="s">
        <v>1446</v>
      </c>
      <c r="D191" t="str">
        <f t="shared" si="2"/>
        <v>13 meses</v>
      </c>
    </row>
    <row r="192" spans="1:4" x14ac:dyDescent="0.25">
      <c r="A192" s="26">
        <v>5</v>
      </c>
      <c r="B192" t="s">
        <v>4395</v>
      </c>
      <c r="C192" t="s">
        <v>1446</v>
      </c>
      <c r="D192" t="str">
        <f t="shared" si="2"/>
        <v>5 meses</v>
      </c>
    </row>
    <row r="193" spans="1:4" x14ac:dyDescent="0.25">
      <c r="A193" s="26">
        <v>11</v>
      </c>
      <c r="B193" t="s">
        <v>4395</v>
      </c>
      <c r="C193" t="s">
        <v>1446</v>
      </c>
      <c r="D193" t="str">
        <f t="shared" si="2"/>
        <v>11 meses</v>
      </c>
    </row>
    <row r="194" spans="1:4" x14ac:dyDescent="0.25">
      <c r="A194" s="26">
        <v>11</v>
      </c>
      <c r="B194" t="s">
        <v>4395</v>
      </c>
      <c r="C194" t="s">
        <v>1446</v>
      </c>
      <c r="D194" t="str">
        <f t="shared" si="2"/>
        <v>11 meses</v>
      </c>
    </row>
    <row r="195" spans="1:4" x14ac:dyDescent="0.25">
      <c r="A195" s="26">
        <v>11</v>
      </c>
      <c r="B195" t="s">
        <v>4395</v>
      </c>
      <c r="C195" t="s">
        <v>1446</v>
      </c>
      <c r="D195" t="str">
        <f t="shared" ref="D195:D258" si="3">CONCATENATE(A195,C195,B195)</f>
        <v>11 meses</v>
      </c>
    </row>
    <row r="196" spans="1:4" x14ac:dyDescent="0.25">
      <c r="A196" s="26">
        <v>11</v>
      </c>
      <c r="B196" t="s">
        <v>4395</v>
      </c>
      <c r="C196" t="s">
        <v>1446</v>
      </c>
      <c r="D196" t="str">
        <f t="shared" si="3"/>
        <v>11 meses</v>
      </c>
    </row>
    <row r="197" spans="1:4" x14ac:dyDescent="0.25">
      <c r="A197" s="26">
        <v>6</v>
      </c>
      <c r="B197" t="s">
        <v>4395</v>
      </c>
      <c r="C197" t="s">
        <v>1446</v>
      </c>
      <c r="D197" t="str">
        <f t="shared" si="3"/>
        <v>6 meses</v>
      </c>
    </row>
    <row r="198" spans="1:4" x14ac:dyDescent="0.25">
      <c r="A198" s="26">
        <v>11</v>
      </c>
      <c r="B198" t="s">
        <v>4395</v>
      </c>
      <c r="C198" t="s">
        <v>1446</v>
      </c>
      <c r="D198" t="str">
        <f t="shared" si="3"/>
        <v>11 meses</v>
      </c>
    </row>
    <row r="199" spans="1:4" x14ac:dyDescent="0.25">
      <c r="A199" s="26">
        <v>11</v>
      </c>
      <c r="B199" t="s">
        <v>4395</v>
      </c>
      <c r="C199" t="s">
        <v>1446</v>
      </c>
      <c r="D199" t="str">
        <f t="shared" si="3"/>
        <v>11 meses</v>
      </c>
    </row>
    <row r="200" spans="1:4" x14ac:dyDescent="0.25">
      <c r="A200" s="26">
        <v>11</v>
      </c>
      <c r="B200" t="s">
        <v>4395</v>
      </c>
      <c r="C200" t="s">
        <v>1446</v>
      </c>
      <c r="D200" t="str">
        <f t="shared" si="3"/>
        <v>11 meses</v>
      </c>
    </row>
    <row r="201" spans="1:4" x14ac:dyDescent="0.25">
      <c r="A201" s="26">
        <v>6</v>
      </c>
      <c r="B201" t="s">
        <v>4395</v>
      </c>
      <c r="C201" t="s">
        <v>1446</v>
      </c>
      <c r="D201" t="str">
        <f t="shared" si="3"/>
        <v>6 meses</v>
      </c>
    </row>
    <row r="202" spans="1:4" x14ac:dyDescent="0.25">
      <c r="A202" s="27">
        <v>1</v>
      </c>
      <c r="B202" t="s">
        <v>4396</v>
      </c>
      <c r="C202" t="s">
        <v>1446</v>
      </c>
      <c r="D202" t="str">
        <f t="shared" si="3"/>
        <v>1 mes</v>
      </c>
    </row>
    <row r="203" spans="1:4" x14ac:dyDescent="0.25">
      <c r="A203" s="26">
        <v>6</v>
      </c>
      <c r="B203" t="s">
        <v>4395</v>
      </c>
      <c r="C203" t="s">
        <v>1446</v>
      </c>
      <c r="D203" t="str">
        <f t="shared" si="3"/>
        <v>6 meses</v>
      </c>
    </row>
    <row r="204" spans="1:4" x14ac:dyDescent="0.25">
      <c r="A204" s="26">
        <v>5</v>
      </c>
      <c r="B204" t="s">
        <v>4395</v>
      </c>
      <c r="C204" t="s">
        <v>1446</v>
      </c>
      <c r="D204" t="str">
        <f t="shared" si="3"/>
        <v>5 meses</v>
      </c>
    </row>
    <row r="205" spans="1:4" x14ac:dyDescent="0.25">
      <c r="A205" s="26">
        <v>6</v>
      </c>
      <c r="B205" t="s">
        <v>4395</v>
      </c>
      <c r="C205" t="s">
        <v>1446</v>
      </c>
      <c r="D205" t="str">
        <f t="shared" si="3"/>
        <v>6 meses</v>
      </c>
    </row>
    <row r="206" spans="1:4" x14ac:dyDescent="0.25">
      <c r="A206" s="26">
        <v>6</v>
      </c>
      <c r="B206" t="s">
        <v>4395</v>
      </c>
      <c r="C206" t="s">
        <v>1446</v>
      </c>
      <c r="D206" t="str">
        <f t="shared" si="3"/>
        <v>6 meses</v>
      </c>
    </row>
    <row r="207" spans="1:4" x14ac:dyDescent="0.25">
      <c r="A207" s="26">
        <v>6</v>
      </c>
      <c r="B207" t="s">
        <v>4395</v>
      </c>
      <c r="C207" t="s">
        <v>1446</v>
      </c>
      <c r="D207" t="str">
        <f t="shared" si="3"/>
        <v>6 meses</v>
      </c>
    </row>
    <row r="208" spans="1:4" x14ac:dyDescent="0.25">
      <c r="A208" s="27">
        <v>1</v>
      </c>
      <c r="B208" t="s">
        <v>4396</v>
      </c>
      <c r="C208" t="s">
        <v>1446</v>
      </c>
      <c r="D208" t="str">
        <f t="shared" si="3"/>
        <v>1 mes</v>
      </c>
    </row>
    <row r="209" spans="1:4" x14ac:dyDescent="0.25">
      <c r="A209" s="26">
        <v>6</v>
      </c>
      <c r="B209" t="s">
        <v>4395</v>
      </c>
      <c r="C209" t="s">
        <v>1446</v>
      </c>
      <c r="D209" t="str">
        <f t="shared" si="3"/>
        <v>6 meses</v>
      </c>
    </row>
    <row r="210" spans="1:4" x14ac:dyDescent="0.25">
      <c r="A210" s="26">
        <v>3</v>
      </c>
      <c r="B210" t="s">
        <v>4395</v>
      </c>
      <c r="C210" t="s">
        <v>1446</v>
      </c>
      <c r="D210" t="str">
        <f t="shared" si="3"/>
        <v>3 meses</v>
      </c>
    </row>
    <row r="211" spans="1:4" x14ac:dyDescent="0.25">
      <c r="A211" s="26">
        <v>6</v>
      </c>
      <c r="B211" t="s">
        <v>4395</v>
      </c>
      <c r="C211" t="s">
        <v>1446</v>
      </c>
      <c r="D211" t="str">
        <f t="shared" si="3"/>
        <v>6 meses</v>
      </c>
    </row>
    <row r="212" spans="1:4" x14ac:dyDescent="0.25">
      <c r="A212" s="26">
        <v>11</v>
      </c>
      <c r="B212" t="s">
        <v>4395</v>
      </c>
      <c r="C212" t="s">
        <v>1446</v>
      </c>
      <c r="D212" t="str">
        <f t="shared" si="3"/>
        <v>11 meses</v>
      </c>
    </row>
    <row r="213" spans="1:4" x14ac:dyDescent="0.25">
      <c r="A213" s="26">
        <v>1</v>
      </c>
      <c r="B213" t="s">
        <v>4396</v>
      </c>
      <c r="C213" t="s">
        <v>1446</v>
      </c>
      <c r="D213" t="str">
        <f t="shared" si="3"/>
        <v>1 mes</v>
      </c>
    </row>
    <row r="214" spans="1:4" x14ac:dyDescent="0.25">
      <c r="A214" s="26">
        <v>13</v>
      </c>
      <c r="B214" t="s">
        <v>4395</v>
      </c>
      <c r="C214" t="s">
        <v>1446</v>
      </c>
      <c r="D214" t="str">
        <f t="shared" si="3"/>
        <v>13 meses</v>
      </c>
    </row>
    <row r="215" spans="1:4" x14ac:dyDescent="0.25">
      <c r="A215" s="26">
        <v>11</v>
      </c>
      <c r="B215" t="s">
        <v>4395</v>
      </c>
      <c r="C215" t="s">
        <v>1446</v>
      </c>
      <c r="D215" t="str">
        <f t="shared" si="3"/>
        <v>11 meses</v>
      </c>
    </row>
    <row r="216" spans="1:4" x14ac:dyDescent="0.25">
      <c r="A216" s="26">
        <v>13</v>
      </c>
      <c r="B216" t="s">
        <v>4395</v>
      </c>
      <c r="C216" t="s">
        <v>1446</v>
      </c>
      <c r="D216" t="str">
        <f t="shared" si="3"/>
        <v>13 meses</v>
      </c>
    </row>
    <row r="217" spans="1:4" x14ac:dyDescent="0.25">
      <c r="A217" s="26">
        <v>4</v>
      </c>
      <c r="B217" t="s">
        <v>4395</v>
      </c>
      <c r="C217" t="s">
        <v>1446</v>
      </c>
      <c r="D217" t="str">
        <f t="shared" si="3"/>
        <v>4 meses</v>
      </c>
    </row>
    <row r="218" spans="1:4" x14ac:dyDescent="0.25">
      <c r="A218" s="26">
        <v>11</v>
      </c>
      <c r="B218" t="s">
        <v>4395</v>
      </c>
      <c r="C218" t="s">
        <v>1446</v>
      </c>
      <c r="D218" t="str">
        <f t="shared" si="3"/>
        <v>11 meses</v>
      </c>
    </row>
    <row r="219" spans="1:4" x14ac:dyDescent="0.25">
      <c r="A219" s="26">
        <v>11</v>
      </c>
      <c r="B219" t="s">
        <v>4395</v>
      </c>
      <c r="C219" t="s">
        <v>1446</v>
      </c>
      <c r="D219" t="str">
        <f t="shared" si="3"/>
        <v>11 meses</v>
      </c>
    </row>
    <row r="220" spans="1:4" x14ac:dyDescent="0.25">
      <c r="A220" s="26">
        <v>10</v>
      </c>
      <c r="B220" t="s">
        <v>4395</v>
      </c>
      <c r="C220" t="s">
        <v>1446</v>
      </c>
      <c r="D220" t="str">
        <f t="shared" si="3"/>
        <v>10 meses</v>
      </c>
    </row>
    <row r="221" spans="1:4" x14ac:dyDescent="0.25">
      <c r="A221" s="26">
        <v>5</v>
      </c>
      <c r="B221" t="s">
        <v>4395</v>
      </c>
      <c r="C221" t="s">
        <v>1446</v>
      </c>
      <c r="D221" t="str">
        <f t="shared" si="3"/>
        <v>5 meses</v>
      </c>
    </row>
    <row r="222" spans="1:4" x14ac:dyDescent="0.25">
      <c r="A222" s="26">
        <v>8</v>
      </c>
      <c r="B222" t="s">
        <v>4395</v>
      </c>
      <c r="C222" t="s">
        <v>1446</v>
      </c>
      <c r="D222" t="str">
        <f t="shared" si="3"/>
        <v>8 meses</v>
      </c>
    </row>
    <row r="223" spans="1:4" x14ac:dyDescent="0.25">
      <c r="A223" s="26">
        <v>9</v>
      </c>
      <c r="B223" t="s">
        <v>4395</v>
      </c>
      <c r="C223" t="s">
        <v>1446</v>
      </c>
      <c r="D223" t="str">
        <f t="shared" si="3"/>
        <v>9 meses</v>
      </c>
    </row>
    <row r="224" spans="1:4" x14ac:dyDescent="0.25">
      <c r="A224" s="26">
        <v>9</v>
      </c>
      <c r="B224" t="s">
        <v>4395</v>
      </c>
      <c r="C224" t="s">
        <v>1446</v>
      </c>
      <c r="D224" t="str">
        <f t="shared" si="3"/>
        <v>9 meses</v>
      </c>
    </row>
    <row r="225" spans="1:4" x14ac:dyDescent="0.25">
      <c r="A225" s="26">
        <v>2</v>
      </c>
      <c r="B225" t="s">
        <v>4395</v>
      </c>
      <c r="C225" t="s">
        <v>1446</v>
      </c>
      <c r="D225" t="str">
        <f t="shared" si="3"/>
        <v>2 meses</v>
      </c>
    </row>
    <row r="226" spans="1:4" x14ac:dyDescent="0.25">
      <c r="A226" s="26">
        <v>1</v>
      </c>
      <c r="B226" t="s">
        <v>4396</v>
      </c>
      <c r="C226" t="s">
        <v>1446</v>
      </c>
      <c r="D226" t="str">
        <f t="shared" si="3"/>
        <v>1 mes</v>
      </c>
    </row>
    <row r="227" spans="1:4" x14ac:dyDescent="0.25">
      <c r="A227" s="26">
        <v>2</v>
      </c>
      <c r="B227" t="s">
        <v>4395</v>
      </c>
      <c r="C227" t="s">
        <v>1446</v>
      </c>
      <c r="D227" t="str">
        <f t="shared" si="3"/>
        <v>2 meses</v>
      </c>
    </row>
    <row r="228" spans="1:4" x14ac:dyDescent="0.25">
      <c r="A228" s="26">
        <v>13</v>
      </c>
      <c r="B228" t="s">
        <v>4395</v>
      </c>
      <c r="C228" t="s">
        <v>1446</v>
      </c>
      <c r="D228" t="str">
        <f t="shared" si="3"/>
        <v>13 meses</v>
      </c>
    </row>
    <row r="229" spans="1:4" x14ac:dyDescent="0.25">
      <c r="A229" s="26">
        <v>1</v>
      </c>
      <c r="B229" t="s">
        <v>4396</v>
      </c>
      <c r="C229" t="s">
        <v>1446</v>
      </c>
      <c r="D229" t="str">
        <f t="shared" si="3"/>
        <v>1 mes</v>
      </c>
    </row>
    <row r="230" spans="1:4" x14ac:dyDescent="0.25">
      <c r="A230" s="26">
        <v>9</v>
      </c>
      <c r="B230" t="s">
        <v>4395</v>
      </c>
      <c r="C230" t="s">
        <v>1446</v>
      </c>
      <c r="D230" t="str">
        <f t="shared" si="3"/>
        <v>9 meses</v>
      </c>
    </row>
    <row r="231" spans="1:4" x14ac:dyDescent="0.25">
      <c r="A231" s="26">
        <v>9</v>
      </c>
      <c r="B231" t="s">
        <v>4395</v>
      </c>
      <c r="C231" t="s">
        <v>1446</v>
      </c>
      <c r="D231" t="str">
        <f t="shared" si="3"/>
        <v>9 meses</v>
      </c>
    </row>
    <row r="232" spans="1:4" x14ac:dyDescent="0.25">
      <c r="A232" s="26">
        <v>9</v>
      </c>
      <c r="B232" t="s">
        <v>4395</v>
      </c>
      <c r="C232" t="s">
        <v>1446</v>
      </c>
      <c r="D232" t="str">
        <f t="shared" si="3"/>
        <v>9 meses</v>
      </c>
    </row>
    <row r="233" spans="1:4" x14ac:dyDescent="0.25">
      <c r="A233" s="26">
        <v>9</v>
      </c>
      <c r="B233" t="s">
        <v>4395</v>
      </c>
      <c r="C233" t="s">
        <v>1446</v>
      </c>
      <c r="D233" t="str">
        <f t="shared" si="3"/>
        <v>9 meses</v>
      </c>
    </row>
    <row r="234" spans="1:4" x14ac:dyDescent="0.25">
      <c r="A234" s="26">
        <v>13</v>
      </c>
      <c r="B234" t="s">
        <v>4395</v>
      </c>
      <c r="C234" t="s">
        <v>1446</v>
      </c>
      <c r="D234" t="str">
        <f t="shared" si="3"/>
        <v>13 meses</v>
      </c>
    </row>
    <row r="235" spans="1:4" x14ac:dyDescent="0.25">
      <c r="A235" s="26">
        <v>10</v>
      </c>
      <c r="B235" t="s">
        <v>4395</v>
      </c>
      <c r="C235" t="s">
        <v>1446</v>
      </c>
      <c r="D235" t="str">
        <f t="shared" si="3"/>
        <v>10 meses</v>
      </c>
    </row>
    <row r="236" spans="1:4" x14ac:dyDescent="0.25">
      <c r="A236" s="26">
        <v>14</v>
      </c>
      <c r="B236" t="s">
        <v>4395</v>
      </c>
      <c r="C236" t="s">
        <v>1446</v>
      </c>
      <c r="D236" t="str">
        <f t="shared" si="3"/>
        <v>14 meses</v>
      </c>
    </row>
    <row r="237" spans="1:4" x14ac:dyDescent="0.25">
      <c r="A237" s="26">
        <v>11</v>
      </c>
      <c r="B237" t="s">
        <v>4395</v>
      </c>
      <c r="C237" t="s">
        <v>1446</v>
      </c>
      <c r="D237" t="str">
        <f t="shared" si="3"/>
        <v>11 meses</v>
      </c>
    </row>
    <row r="238" spans="1:4" x14ac:dyDescent="0.25">
      <c r="A238" s="26">
        <v>11</v>
      </c>
      <c r="B238" t="s">
        <v>4395</v>
      </c>
      <c r="C238" t="s">
        <v>1446</v>
      </c>
      <c r="D238" t="str">
        <f t="shared" si="3"/>
        <v>11 meses</v>
      </c>
    </row>
    <row r="239" spans="1:4" x14ac:dyDescent="0.25">
      <c r="A239" s="26">
        <v>10</v>
      </c>
      <c r="B239" t="s">
        <v>4395</v>
      </c>
      <c r="C239" t="s">
        <v>1446</v>
      </c>
      <c r="D239" t="str">
        <f t="shared" si="3"/>
        <v>10 meses</v>
      </c>
    </row>
    <row r="240" spans="1:4" x14ac:dyDescent="0.25">
      <c r="A240" s="26">
        <v>9</v>
      </c>
      <c r="B240" t="s">
        <v>4395</v>
      </c>
      <c r="C240" t="s">
        <v>1446</v>
      </c>
      <c r="D240" t="str">
        <f t="shared" si="3"/>
        <v>9 meses</v>
      </c>
    </row>
    <row r="241" spans="1:4" x14ac:dyDescent="0.25">
      <c r="A241" s="26">
        <v>2</v>
      </c>
      <c r="B241" t="s">
        <v>4395</v>
      </c>
      <c r="C241" t="s">
        <v>1446</v>
      </c>
      <c r="D241" t="str">
        <f t="shared" si="3"/>
        <v>2 meses</v>
      </c>
    </row>
    <row r="242" spans="1:4" x14ac:dyDescent="0.25">
      <c r="A242" s="26">
        <v>5</v>
      </c>
      <c r="B242" t="s">
        <v>4395</v>
      </c>
      <c r="C242" t="s">
        <v>1446</v>
      </c>
      <c r="D242" t="str">
        <f t="shared" si="3"/>
        <v>5 meses</v>
      </c>
    </row>
    <row r="243" spans="1:4" x14ac:dyDescent="0.25">
      <c r="A243" s="26">
        <v>3</v>
      </c>
      <c r="B243" t="s">
        <v>4395</v>
      </c>
      <c r="C243" t="s">
        <v>1446</v>
      </c>
      <c r="D243" t="str">
        <f t="shared" si="3"/>
        <v>3 meses</v>
      </c>
    </row>
    <row r="244" spans="1:4" x14ac:dyDescent="0.25">
      <c r="A244" s="26">
        <v>4</v>
      </c>
      <c r="B244" t="s">
        <v>4395</v>
      </c>
      <c r="C244" t="s">
        <v>1446</v>
      </c>
      <c r="D244" t="str">
        <f t="shared" si="3"/>
        <v>4 meses</v>
      </c>
    </row>
    <row r="245" spans="1:4" x14ac:dyDescent="0.25">
      <c r="A245" s="26">
        <v>1</v>
      </c>
      <c r="B245" t="s">
        <v>4396</v>
      </c>
      <c r="C245" t="s">
        <v>1446</v>
      </c>
      <c r="D245" t="str">
        <f t="shared" si="3"/>
        <v>1 mes</v>
      </c>
    </row>
    <row r="246" spans="1:4" x14ac:dyDescent="0.25">
      <c r="A246" s="26">
        <v>1</v>
      </c>
      <c r="B246" t="s">
        <v>4396</v>
      </c>
      <c r="C246" t="s">
        <v>1446</v>
      </c>
      <c r="D246" t="str">
        <f t="shared" si="3"/>
        <v>1 mes</v>
      </c>
    </row>
    <row r="247" spans="1:4" x14ac:dyDescent="0.25">
      <c r="A247" s="26">
        <v>10</v>
      </c>
      <c r="B247" t="s">
        <v>4395</v>
      </c>
      <c r="C247" t="s">
        <v>1446</v>
      </c>
      <c r="D247" t="str">
        <f t="shared" si="3"/>
        <v>10 meses</v>
      </c>
    </row>
    <row r="248" spans="1:4" x14ac:dyDescent="0.25">
      <c r="A248" s="26">
        <v>1</v>
      </c>
      <c r="B248" t="s">
        <v>4396</v>
      </c>
      <c r="C248" t="s">
        <v>1446</v>
      </c>
      <c r="D248" t="str">
        <f t="shared" si="3"/>
        <v>1 mes</v>
      </c>
    </row>
    <row r="249" spans="1:4" x14ac:dyDescent="0.25">
      <c r="A249" s="26">
        <v>3</v>
      </c>
      <c r="B249" t="s">
        <v>4395</v>
      </c>
      <c r="C249" t="s">
        <v>1446</v>
      </c>
      <c r="D249" t="str">
        <f t="shared" si="3"/>
        <v>3 meses</v>
      </c>
    </row>
    <row r="250" spans="1:4" x14ac:dyDescent="0.25">
      <c r="A250" s="26">
        <v>1</v>
      </c>
      <c r="B250" t="s">
        <v>4396</v>
      </c>
      <c r="C250" t="s">
        <v>1446</v>
      </c>
      <c r="D250" t="str">
        <f t="shared" si="3"/>
        <v>1 mes</v>
      </c>
    </row>
    <row r="251" spans="1:4" x14ac:dyDescent="0.25">
      <c r="A251" s="26">
        <v>2</v>
      </c>
      <c r="B251" t="s">
        <v>4395</v>
      </c>
      <c r="C251" t="s">
        <v>1446</v>
      </c>
      <c r="D251" t="str">
        <f t="shared" si="3"/>
        <v>2 meses</v>
      </c>
    </row>
    <row r="252" spans="1:4" x14ac:dyDescent="0.25">
      <c r="A252" s="26">
        <v>11</v>
      </c>
      <c r="B252" t="s">
        <v>4395</v>
      </c>
      <c r="C252" t="s">
        <v>1446</v>
      </c>
      <c r="D252" t="str">
        <f t="shared" si="3"/>
        <v>11 meses</v>
      </c>
    </row>
    <row r="253" spans="1:4" x14ac:dyDescent="0.25">
      <c r="A253" s="26">
        <v>11</v>
      </c>
      <c r="B253" t="s">
        <v>4395</v>
      </c>
      <c r="C253" t="s">
        <v>1446</v>
      </c>
      <c r="D253" t="str">
        <f t="shared" si="3"/>
        <v>11 meses</v>
      </c>
    </row>
    <row r="254" spans="1:4" x14ac:dyDescent="0.25">
      <c r="A254" s="26">
        <v>9</v>
      </c>
      <c r="B254" t="s">
        <v>4395</v>
      </c>
      <c r="C254" t="s">
        <v>1446</v>
      </c>
      <c r="D254" t="str">
        <f t="shared" si="3"/>
        <v>9 meses</v>
      </c>
    </row>
    <row r="255" spans="1:4" x14ac:dyDescent="0.25">
      <c r="A255" s="26">
        <v>14</v>
      </c>
      <c r="B255" t="s">
        <v>4395</v>
      </c>
      <c r="C255" t="s">
        <v>1446</v>
      </c>
      <c r="D255" t="str">
        <f t="shared" si="3"/>
        <v>14 meses</v>
      </c>
    </row>
    <row r="256" spans="1:4" x14ac:dyDescent="0.25">
      <c r="A256" s="26">
        <v>10</v>
      </c>
      <c r="B256" t="s">
        <v>4395</v>
      </c>
      <c r="C256" t="s">
        <v>1446</v>
      </c>
      <c r="D256" t="str">
        <f t="shared" si="3"/>
        <v>10 meses</v>
      </c>
    </row>
    <row r="257" spans="1:4" x14ac:dyDescent="0.25">
      <c r="A257" s="26">
        <v>9</v>
      </c>
      <c r="B257" t="s">
        <v>4395</v>
      </c>
      <c r="C257" t="s">
        <v>1446</v>
      </c>
      <c r="D257" t="str">
        <f t="shared" si="3"/>
        <v>9 meses</v>
      </c>
    </row>
    <row r="258" spans="1:4" x14ac:dyDescent="0.25">
      <c r="A258" s="26">
        <v>9</v>
      </c>
      <c r="B258" t="s">
        <v>4395</v>
      </c>
      <c r="C258" t="s">
        <v>1446</v>
      </c>
      <c r="D258" t="str">
        <f t="shared" si="3"/>
        <v>9 meses</v>
      </c>
    </row>
    <row r="259" spans="1:4" x14ac:dyDescent="0.25">
      <c r="A259" s="26">
        <v>11</v>
      </c>
      <c r="B259" t="s">
        <v>4395</v>
      </c>
      <c r="C259" t="s">
        <v>1446</v>
      </c>
      <c r="D259" t="str">
        <f t="shared" ref="D259:D322" si="4">CONCATENATE(A259,C259,B259)</f>
        <v>11 meses</v>
      </c>
    </row>
    <row r="260" spans="1:4" x14ac:dyDescent="0.25">
      <c r="A260" s="26">
        <v>11</v>
      </c>
      <c r="B260" t="s">
        <v>4395</v>
      </c>
      <c r="C260" t="s">
        <v>1446</v>
      </c>
      <c r="D260" t="str">
        <f t="shared" si="4"/>
        <v>11 meses</v>
      </c>
    </row>
    <row r="261" spans="1:4" x14ac:dyDescent="0.25">
      <c r="A261" s="26">
        <v>5</v>
      </c>
      <c r="B261" t="s">
        <v>4395</v>
      </c>
      <c r="C261" t="s">
        <v>1446</v>
      </c>
      <c r="D261" t="str">
        <f t="shared" si="4"/>
        <v>5 meses</v>
      </c>
    </row>
    <row r="262" spans="1:4" x14ac:dyDescent="0.25">
      <c r="A262" s="26">
        <v>9</v>
      </c>
      <c r="B262" t="s">
        <v>4395</v>
      </c>
      <c r="C262" t="s">
        <v>1446</v>
      </c>
      <c r="D262" t="str">
        <f t="shared" si="4"/>
        <v>9 meses</v>
      </c>
    </row>
    <row r="263" spans="1:4" x14ac:dyDescent="0.25">
      <c r="A263" s="26">
        <v>5</v>
      </c>
      <c r="B263" t="s">
        <v>4395</v>
      </c>
      <c r="C263" t="s">
        <v>1446</v>
      </c>
      <c r="D263" t="str">
        <f t="shared" si="4"/>
        <v>5 meses</v>
      </c>
    </row>
    <row r="264" spans="1:4" x14ac:dyDescent="0.25">
      <c r="A264" s="26">
        <v>11</v>
      </c>
      <c r="B264" t="s">
        <v>4395</v>
      </c>
      <c r="C264" t="s">
        <v>1446</v>
      </c>
      <c r="D264" t="str">
        <f t="shared" si="4"/>
        <v>11 meses</v>
      </c>
    </row>
    <row r="265" spans="1:4" x14ac:dyDescent="0.25">
      <c r="A265" s="26">
        <v>11</v>
      </c>
      <c r="B265" t="s">
        <v>4395</v>
      </c>
      <c r="C265" t="s">
        <v>1446</v>
      </c>
      <c r="D265" t="str">
        <f t="shared" si="4"/>
        <v>11 meses</v>
      </c>
    </row>
    <row r="266" spans="1:4" x14ac:dyDescent="0.25">
      <c r="A266" s="26">
        <v>10</v>
      </c>
      <c r="B266" t="s">
        <v>4395</v>
      </c>
      <c r="C266" t="s">
        <v>1446</v>
      </c>
      <c r="D266" t="str">
        <f t="shared" si="4"/>
        <v>10 meses</v>
      </c>
    </row>
    <row r="267" spans="1:4" x14ac:dyDescent="0.25">
      <c r="A267" s="26">
        <v>15</v>
      </c>
      <c r="B267" t="s">
        <v>4395</v>
      </c>
      <c r="C267" t="s">
        <v>1446</v>
      </c>
      <c r="D267" t="str">
        <f t="shared" si="4"/>
        <v>15 meses</v>
      </c>
    </row>
    <row r="268" spans="1:4" x14ac:dyDescent="0.25">
      <c r="A268" s="26">
        <v>8</v>
      </c>
      <c r="B268" t="s">
        <v>4395</v>
      </c>
      <c r="C268" t="s">
        <v>1446</v>
      </c>
      <c r="D268" t="str">
        <f t="shared" si="4"/>
        <v>8 meses</v>
      </c>
    </row>
    <row r="269" spans="1:4" x14ac:dyDescent="0.25">
      <c r="A269" s="26">
        <v>11</v>
      </c>
      <c r="B269" t="s">
        <v>4395</v>
      </c>
      <c r="C269" t="s">
        <v>1446</v>
      </c>
      <c r="D269" t="str">
        <f t="shared" si="4"/>
        <v>11 meses</v>
      </c>
    </row>
    <row r="270" spans="1:4" x14ac:dyDescent="0.25">
      <c r="A270" s="26">
        <v>11</v>
      </c>
      <c r="B270" t="s">
        <v>4395</v>
      </c>
      <c r="C270" t="s">
        <v>1446</v>
      </c>
      <c r="D270" t="str">
        <f t="shared" si="4"/>
        <v>11 meses</v>
      </c>
    </row>
    <row r="271" spans="1:4" x14ac:dyDescent="0.25">
      <c r="A271" s="26">
        <v>11</v>
      </c>
      <c r="B271" t="s">
        <v>4395</v>
      </c>
      <c r="C271" t="s">
        <v>1446</v>
      </c>
      <c r="D271" t="str">
        <f t="shared" si="4"/>
        <v>11 meses</v>
      </c>
    </row>
    <row r="272" spans="1:4" x14ac:dyDescent="0.25">
      <c r="A272" s="26">
        <v>10</v>
      </c>
      <c r="B272" t="s">
        <v>4395</v>
      </c>
      <c r="C272" t="s">
        <v>1446</v>
      </c>
      <c r="D272" t="str">
        <f t="shared" si="4"/>
        <v>10 meses</v>
      </c>
    </row>
    <row r="273" spans="1:4" x14ac:dyDescent="0.25">
      <c r="A273" s="26">
        <v>2</v>
      </c>
      <c r="B273" t="s">
        <v>4395</v>
      </c>
      <c r="C273" t="s">
        <v>1446</v>
      </c>
      <c r="D273" t="str">
        <f t="shared" si="4"/>
        <v>2 meses</v>
      </c>
    </row>
    <row r="274" spans="1:4" x14ac:dyDescent="0.25">
      <c r="A274" s="26">
        <v>12</v>
      </c>
      <c r="B274" t="s">
        <v>4395</v>
      </c>
      <c r="C274" t="s">
        <v>1446</v>
      </c>
      <c r="D274" t="str">
        <f t="shared" si="4"/>
        <v>12 meses</v>
      </c>
    </row>
    <row r="275" spans="1:4" x14ac:dyDescent="0.25">
      <c r="A275" s="26">
        <v>15</v>
      </c>
      <c r="B275" t="s">
        <v>4395</v>
      </c>
      <c r="C275" t="s">
        <v>1446</v>
      </c>
      <c r="D275" t="str">
        <f t="shared" si="4"/>
        <v>15 meses</v>
      </c>
    </row>
    <row r="276" spans="1:4" x14ac:dyDescent="0.25">
      <c r="A276" s="26">
        <v>4</v>
      </c>
      <c r="B276" t="s">
        <v>4395</v>
      </c>
      <c r="C276" t="s">
        <v>1446</v>
      </c>
      <c r="D276" t="str">
        <f t="shared" si="4"/>
        <v>4 meses</v>
      </c>
    </row>
    <row r="277" spans="1:4" x14ac:dyDescent="0.25">
      <c r="A277" s="26">
        <v>4</v>
      </c>
      <c r="B277" t="s">
        <v>4395</v>
      </c>
      <c r="C277" t="s">
        <v>1446</v>
      </c>
      <c r="D277" t="str">
        <f t="shared" si="4"/>
        <v>4 meses</v>
      </c>
    </row>
    <row r="278" spans="1:4" x14ac:dyDescent="0.25">
      <c r="A278" s="26">
        <v>11</v>
      </c>
      <c r="B278" t="s">
        <v>4395</v>
      </c>
      <c r="C278" t="s">
        <v>1446</v>
      </c>
      <c r="D278" t="str">
        <f t="shared" si="4"/>
        <v>11 meses</v>
      </c>
    </row>
    <row r="279" spans="1:4" x14ac:dyDescent="0.25">
      <c r="A279" s="26">
        <v>11</v>
      </c>
      <c r="B279" t="s">
        <v>4395</v>
      </c>
      <c r="C279" t="s">
        <v>1446</v>
      </c>
      <c r="D279" t="str">
        <f t="shared" si="4"/>
        <v>11 meses</v>
      </c>
    </row>
    <row r="280" spans="1:4" x14ac:dyDescent="0.25">
      <c r="A280" s="26">
        <v>16</v>
      </c>
      <c r="B280" t="s">
        <v>4395</v>
      </c>
      <c r="C280" t="s">
        <v>1446</v>
      </c>
      <c r="D280" t="str">
        <f t="shared" si="4"/>
        <v>16 meses</v>
      </c>
    </row>
    <row r="281" spans="1:4" x14ac:dyDescent="0.25">
      <c r="A281" s="26">
        <v>5</v>
      </c>
      <c r="B281" t="s">
        <v>4395</v>
      </c>
      <c r="C281" t="s">
        <v>1446</v>
      </c>
      <c r="D281" t="str">
        <f t="shared" si="4"/>
        <v>5 meses</v>
      </c>
    </row>
    <row r="282" spans="1:4" x14ac:dyDescent="0.25">
      <c r="A282" s="26">
        <v>3</v>
      </c>
      <c r="B282" t="s">
        <v>4395</v>
      </c>
      <c r="C282" t="s">
        <v>1446</v>
      </c>
      <c r="D282" t="str">
        <f t="shared" si="4"/>
        <v>3 meses</v>
      </c>
    </row>
    <row r="283" spans="1:4" x14ac:dyDescent="0.25">
      <c r="A283" s="26">
        <v>3</v>
      </c>
      <c r="B283" t="s">
        <v>4395</v>
      </c>
      <c r="C283" t="s">
        <v>1446</v>
      </c>
      <c r="D283" t="str">
        <f t="shared" si="4"/>
        <v>3 meses</v>
      </c>
    </row>
    <row r="284" spans="1:4" x14ac:dyDescent="0.25">
      <c r="A284" s="26">
        <v>9</v>
      </c>
      <c r="B284" t="s">
        <v>4395</v>
      </c>
      <c r="C284" t="s">
        <v>1446</v>
      </c>
      <c r="D284" t="str">
        <f t="shared" si="4"/>
        <v>9 meses</v>
      </c>
    </row>
    <row r="285" spans="1:4" x14ac:dyDescent="0.25">
      <c r="A285" s="26">
        <v>7</v>
      </c>
      <c r="B285" t="s">
        <v>4395</v>
      </c>
      <c r="C285" t="s">
        <v>1446</v>
      </c>
      <c r="D285" t="str">
        <f t="shared" si="4"/>
        <v>7 meses</v>
      </c>
    </row>
    <row r="286" spans="1:4" x14ac:dyDescent="0.25">
      <c r="A286" s="26">
        <v>11</v>
      </c>
      <c r="B286" t="s">
        <v>4395</v>
      </c>
      <c r="C286" t="s">
        <v>1446</v>
      </c>
      <c r="D286" t="str">
        <f t="shared" si="4"/>
        <v>11 meses</v>
      </c>
    </row>
    <row r="287" spans="1:4" x14ac:dyDescent="0.25">
      <c r="A287" s="26">
        <v>9</v>
      </c>
      <c r="B287" t="s">
        <v>4395</v>
      </c>
      <c r="C287" t="s">
        <v>1446</v>
      </c>
      <c r="D287" t="str">
        <f t="shared" si="4"/>
        <v>9 meses</v>
      </c>
    </row>
    <row r="288" spans="1:4" x14ac:dyDescent="0.25">
      <c r="A288" s="26">
        <v>7</v>
      </c>
      <c r="B288" t="s">
        <v>4395</v>
      </c>
      <c r="C288" t="s">
        <v>1446</v>
      </c>
      <c r="D288" t="str">
        <f t="shared" si="4"/>
        <v>7 meses</v>
      </c>
    </row>
    <row r="289" spans="1:4" x14ac:dyDescent="0.25">
      <c r="A289" s="26">
        <v>10</v>
      </c>
      <c r="B289" t="s">
        <v>4395</v>
      </c>
      <c r="C289" t="s">
        <v>1446</v>
      </c>
      <c r="D289" t="str">
        <f t="shared" si="4"/>
        <v>10 meses</v>
      </c>
    </row>
    <row r="290" spans="1:4" x14ac:dyDescent="0.25">
      <c r="A290" s="26">
        <v>6</v>
      </c>
      <c r="B290" t="s">
        <v>4395</v>
      </c>
      <c r="C290" t="s">
        <v>1446</v>
      </c>
      <c r="D290" t="str">
        <f t="shared" si="4"/>
        <v>6 meses</v>
      </c>
    </row>
    <row r="291" spans="1:4" x14ac:dyDescent="0.25">
      <c r="A291" s="26">
        <v>8</v>
      </c>
      <c r="B291" t="s">
        <v>4395</v>
      </c>
      <c r="C291" t="s">
        <v>1446</v>
      </c>
      <c r="D291" t="str">
        <f t="shared" si="4"/>
        <v>8 meses</v>
      </c>
    </row>
    <row r="292" spans="1:4" x14ac:dyDescent="0.25">
      <c r="A292" s="26">
        <v>4</v>
      </c>
      <c r="B292" t="s">
        <v>4395</v>
      </c>
      <c r="C292" t="s">
        <v>1446</v>
      </c>
      <c r="D292" t="str">
        <f t="shared" si="4"/>
        <v>4 meses</v>
      </c>
    </row>
    <row r="293" spans="1:4" x14ac:dyDescent="0.25">
      <c r="A293" s="26">
        <v>11</v>
      </c>
      <c r="B293" t="s">
        <v>4395</v>
      </c>
      <c r="C293" t="s">
        <v>1446</v>
      </c>
      <c r="D293" t="str">
        <f t="shared" si="4"/>
        <v>11 meses</v>
      </c>
    </row>
    <row r="294" spans="1:4" x14ac:dyDescent="0.25">
      <c r="A294" s="26">
        <v>3</v>
      </c>
      <c r="B294" t="s">
        <v>4395</v>
      </c>
      <c r="C294" t="s">
        <v>1446</v>
      </c>
      <c r="D294" t="str">
        <f t="shared" si="4"/>
        <v>3 meses</v>
      </c>
    </row>
    <row r="295" spans="1:4" x14ac:dyDescent="0.25">
      <c r="A295" s="26">
        <v>3</v>
      </c>
      <c r="B295" t="s">
        <v>4395</v>
      </c>
      <c r="C295" t="s">
        <v>1446</v>
      </c>
      <c r="D295" t="str">
        <f t="shared" si="4"/>
        <v>3 meses</v>
      </c>
    </row>
    <row r="296" spans="1:4" x14ac:dyDescent="0.25">
      <c r="A296" s="26">
        <v>5</v>
      </c>
      <c r="B296" t="s">
        <v>4395</v>
      </c>
      <c r="C296" t="s">
        <v>1446</v>
      </c>
      <c r="D296" t="str">
        <f t="shared" si="4"/>
        <v>5 meses</v>
      </c>
    </row>
    <row r="297" spans="1:4" x14ac:dyDescent="0.25">
      <c r="A297" s="26">
        <v>10</v>
      </c>
      <c r="B297" t="s">
        <v>4395</v>
      </c>
      <c r="C297" t="s">
        <v>1446</v>
      </c>
      <c r="D297" t="str">
        <f t="shared" si="4"/>
        <v>10 meses</v>
      </c>
    </row>
    <row r="298" spans="1:4" x14ac:dyDescent="0.25">
      <c r="A298" s="26">
        <v>12</v>
      </c>
      <c r="B298" t="s">
        <v>4395</v>
      </c>
      <c r="C298" t="s">
        <v>1446</v>
      </c>
      <c r="D298" t="str">
        <f t="shared" si="4"/>
        <v>12 meses</v>
      </c>
    </row>
    <row r="299" spans="1:4" x14ac:dyDescent="0.25">
      <c r="A299" s="26">
        <v>11</v>
      </c>
      <c r="B299" t="s">
        <v>4395</v>
      </c>
      <c r="C299" t="s">
        <v>1446</v>
      </c>
      <c r="D299" t="str">
        <f t="shared" si="4"/>
        <v>11 meses</v>
      </c>
    </row>
    <row r="300" spans="1:4" x14ac:dyDescent="0.25">
      <c r="A300" s="26">
        <v>11</v>
      </c>
      <c r="B300" t="s">
        <v>4395</v>
      </c>
      <c r="C300" t="s">
        <v>1446</v>
      </c>
      <c r="D300" t="str">
        <f t="shared" si="4"/>
        <v>11 meses</v>
      </c>
    </row>
    <row r="301" spans="1:4" x14ac:dyDescent="0.25">
      <c r="A301" s="26">
        <v>1</v>
      </c>
      <c r="B301" t="s">
        <v>4396</v>
      </c>
      <c r="C301" t="s">
        <v>1446</v>
      </c>
      <c r="D301" t="str">
        <f t="shared" si="4"/>
        <v>1 mes</v>
      </c>
    </row>
    <row r="302" spans="1:4" x14ac:dyDescent="0.25">
      <c r="A302" s="26">
        <v>9</v>
      </c>
      <c r="B302" t="s">
        <v>4395</v>
      </c>
      <c r="C302" t="s">
        <v>1446</v>
      </c>
      <c r="D302" t="str">
        <f t="shared" si="4"/>
        <v>9 meses</v>
      </c>
    </row>
    <row r="303" spans="1:4" x14ac:dyDescent="0.25">
      <c r="A303" s="26">
        <v>10</v>
      </c>
      <c r="B303" t="s">
        <v>4395</v>
      </c>
      <c r="C303" t="s">
        <v>1446</v>
      </c>
      <c r="D303" t="str">
        <f t="shared" si="4"/>
        <v>10 meses</v>
      </c>
    </row>
    <row r="304" spans="1:4" x14ac:dyDescent="0.25">
      <c r="A304" s="26">
        <v>8</v>
      </c>
      <c r="B304" t="s">
        <v>4395</v>
      </c>
      <c r="C304" t="s">
        <v>1446</v>
      </c>
      <c r="D304" t="str">
        <f t="shared" si="4"/>
        <v>8 meses</v>
      </c>
    </row>
    <row r="305" spans="1:4" x14ac:dyDescent="0.25">
      <c r="A305" s="26">
        <v>3</v>
      </c>
      <c r="B305" t="s">
        <v>4395</v>
      </c>
      <c r="C305" t="s">
        <v>1446</v>
      </c>
      <c r="D305" t="str">
        <f t="shared" si="4"/>
        <v>3 meses</v>
      </c>
    </row>
    <row r="306" spans="1:4" x14ac:dyDescent="0.25">
      <c r="A306" s="26">
        <v>1</v>
      </c>
      <c r="B306" t="s">
        <v>4396</v>
      </c>
      <c r="C306" t="s">
        <v>1446</v>
      </c>
      <c r="D306" t="str">
        <f t="shared" si="4"/>
        <v>1 mes</v>
      </c>
    </row>
    <row r="307" spans="1:4" x14ac:dyDescent="0.25">
      <c r="A307" s="26">
        <v>12</v>
      </c>
      <c r="B307" t="s">
        <v>4395</v>
      </c>
      <c r="C307" t="s">
        <v>1446</v>
      </c>
      <c r="D307" t="str">
        <f t="shared" si="4"/>
        <v>12 meses</v>
      </c>
    </row>
    <row r="308" spans="1:4" x14ac:dyDescent="0.25">
      <c r="A308" s="26">
        <v>12</v>
      </c>
      <c r="B308" t="s">
        <v>4395</v>
      </c>
      <c r="C308" t="s">
        <v>1446</v>
      </c>
      <c r="D308" t="str">
        <f t="shared" si="4"/>
        <v>12 meses</v>
      </c>
    </row>
    <row r="309" spans="1:4" x14ac:dyDescent="0.25">
      <c r="A309" s="26">
        <v>11</v>
      </c>
      <c r="B309" t="s">
        <v>4395</v>
      </c>
      <c r="C309" t="s">
        <v>1446</v>
      </c>
      <c r="D309" t="str">
        <f t="shared" si="4"/>
        <v>11 meses</v>
      </c>
    </row>
    <row r="310" spans="1:4" x14ac:dyDescent="0.25">
      <c r="A310" s="26">
        <v>11</v>
      </c>
      <c r="B310" t="s">
        <v>4395</v>
      </c>
      <c r="C310" t="s">
        <v>1446</v>
      </c>
      <c r="D310" t="str">
        <f t="shared" si="4"/>
        <v>11 meses</v>
      </c>
    </row>
    <row r="311" spans="1:4" x14ac:dyDescent="0.25">
      <c r="A311" s="26">
        <v>13</v>
      </c>
      <c r="B311" t="s">
        <v>4395</v>
      </c>
      <c r="C311" t="s">
        <v>1446</v>
      </c>
      <c r="D311" t="str">
        <f t="shared" si="4"/>
        <v>13 meses</v>
      </c>
    </row>
    <row r="312" spans="1:4" x14ac:dyDescent="0.25">
      <c r="A312" s="26">
        <v>6</v>
      </c>
      <c r="B312" t="s">
        <v>4395</v>
      </c>
      <c r="C312" t="s">
        <v>1446</v>
      </c>
      <c r="D312" t="str">
        <f t="shared" si="4"/>
        <v>6 meses</v>
      </c>
    </row>
    <row r="313" spans="1:4" x14ac:dyDescent="0.25">
      <c r="A313" s="26">
        <v>11</v>
      </c>
      <c r="B313" t="s">
        <v>4395</v>
      </c>
      <c r="C313" t="s">
        <v>1446</v>
      </c>
      <c r="D313" t="str">
        <f t="shared" si="4"/>
        <v>11 meses</v>
      </c>
    </row>
    <row r="314" spans="1:4" x14ac:dyDescent="0.25">
      <c r="A314" s="26">
        <v>6</v>
      </c>
      <c r="B314" t="s">
        <v>4395</v>
      </c>
      <c r="C314" t="s">
        <v>1446</v>
      </c>
      <c r="D314" t="str">
        <f t="shared" si="4"/>
        <v>6 meses</v>
      </c>
    </row>
    <row r="315" spans="1:4" x14ac:dyDescent="0.25">
      <c r="A315" s="26">
        <v>6</v>
      </c>
      <c r="B315" t="s">
        <v>4395</v>
      </c>
      <c r="C315" t="s">
        <v>1446</v>
      </c>
      <c r="D315" t="str">
        <f t="shared" si="4"/>
        <v>6 meses</v>
      </c>
    </row>
    <row r="316" spans="1:4" x14ac:dyDescent="0.25">
      <c r="A316" s="26">
        <v>5</v>
      </c>
      <c r="B316" t="s">
        <v>4395</v>
      </c>
      <c r="C316" t="s">
        <v>1446</v>
      </c>
      <c r="D316" t="str">
        <f t="shared" si="4"/>
        <v>5 meses</v>
      </c>
    </row>
    <row r="317" spans="1:4" x14ac:dyDescent="0.25">
      <c r="A317" s="26">
        <v>3</v>
      </c>
      <c r="B317" t="s">
        <v>4395</v>
      </c>
      <c r="C317" t="s">
        <v>1446</v>
      </c>
      <c r="D317" t="str">
        <f t="shared" si="4"/>
        <v>3 meses</v>
      </c>
    </row>
    <row r="318" spans="1:4" x14ac:dyDescent="0.25">
      <c r="A318" s="26">
        <v>3</v>
      </c>
      <c r="B318" t="s">
        <v>4395</v>
      </c>
      <c r="C318" t="s">
        <v>1446</v>
      </c>
      <c r="D318" t="str">
        <f t="shared" si="4"/>
        <v>3 meses</v>
      </c>
    </row>
    <row r="319" spans="1:4" x14ac:dyDescent="0.25">
      <c r="A319" s="26">
        <v>2</v>
      </c>
      <c r="B319" t="s">
        <v>4395</v>
      </c>
      <c r="C319" t="s">
        <v>1446</v>
      </c>
      <c r="D319" t="str">
        <f t="shared" si="4"/>
        <v>2 meses</v>
      </c>
    </row>
    <row r="320" spans="1:4" x14ac:dyDescent="0.25">
      <c r="A320" s="26">
        <v>5</v>
      </c>
      <c r="B320" t="s">
        <v>4395</v>
      </c>
      <c r="C320" t="s">
        <v>1446</v>
      </c>
      <c r="D320" t="str">
        <f t="shared" si="4"/>
        <v>5 meses</v>
      </c>
    </row>
    <row r="321" spans="1:4" x14ac:dyDescent="0.25">
      <c r="A321" s="26">
        <v>3</v>
      </c>
      <c r="B321" t="s">
        <v>4395</v>
      </c>
      <c r="C321" t="s">
        <v>1446</v>
      </c>
      <c r="D321" t="str">
        <f t="shared" si="4"/>
        <v>3 meses</v>
      </c>
    </row>
    <row r="322" spans="1:4" x14ac:dyDescent="0.25">
      <c r="A322" s="26">
        <v>5</v>
      </c>
      <c r="B322" t="s">
        <v>4395</v>
      </c>
      <c r="C322" t="s">
        <v>1446</v>
      </c>
      <c r="D322" t="str">
        <f t="shared" si="4"/>
        <v>5 meses</v>
      </c>
    </row>
    <row r="323" spans="1:4" x14ac:dyDescent="0.25">
      <c r="A323" s="26">
        <v>4</v>
      </c>
      <c r="B323" t="s">
        <v>4395</v>
      </c>
      <c r="C323" t="s">
        <v>1446</v>
      </c>
      <c r="D323" t="str">
        <f t="shared" ref="D323:D386" si="5">CONCATENATE(A323,C323,B323)</f>
        <v>4 meses</v>
      </c>
    </row>
    <row r="324" spans="1:4" x14ac:dyDescent="0.25">
      <c r="A324" s="26">
        <v>4</v>
      </c>
      <c r="B324" t="s">
        <v>4395</v>
      </c>
      <c r="C324" t="s">
        <v>1446</v>
      </c>
      <c r="D324" t="str">
        <f t="shared" si="5"/>
        <v>4 meses</v>
      </c>
    </row>
    <row r="325" spans="1:4" x14ac:dyDescent="0.25">
      <c r="A325" s="26">
        <v>3</v>
      </c>
      <c r="B325" t="s">
        <v>4395</v>
      </c>
      <c r="C325" t="s">
        <v>1446</v>
      </c>
      <c r="D325" t="str">
        <f t="shared" si="5"/>
        <v>3 meses</v>
      </c>
    </row>
    <row r="326" spans="1:4" x14ac:dyDescent="0.25">
      <c r="A326" s="26">
        <v>6</v>
      </c>
      <c r="B326" t="s">
        <v>4395</v>
      </c>
      <c r="C326" t="s">
        <v>1446</v>
      </c>
      <c r="D326" t="str">
        <f t="shared" si="5"/>
        <v>6 meses</v>
      </c>
    </row>
    <row r="327" spans="1:4" x14ac:dyDescent="0.25">
      <c r="A327" s="26">
        <v>4</v>
      </c>
      <c r="B327" t="s">
        <v>4395</v>
      </c>
      <c r="C327" t="s">
        <v>1446</v>
      </c>
      <c r="D327" t="str">
        <f t="shared" si="5"/>
        <v>4 meses</v>
      </c>
    </row>
    <row r="328" spans="1:4" x14ac:dyDescent="0.25">
      <c r="A328" s="26">
        <v>11</v>
      </c>
      <c r="B328" t="s">
        <v>4395</v>
      </c>
      <c r="C328" t="s">
        <v>1446</v>
      </c>
      <c r="D328" t="str">
        <f t="shared" si="5"/>
        <v>11 meses</v>
      </c>
    </row>
    <row r="329" spans="1:4" x14ac:dyDescent="0.25">
      <c r="A329" s="26">
        <v>4</v>
      </c>
      <c r="B329" t="s">
        <v>4395</v>
      </c>
      <c r="C329" t="s">
        <v>1446</v>
      </c>
      <c r="D329" t="str">
        <f t="shared" si="5"/>
        <v>4 meses</v>
      </c>
    </row>
    <row r="330" spans="1:4" x14ac:dyDescent="0.25">
      <c r="A330" s="26">
        <v>8</v>
      </c>
      <c r="B330" t="s">
        <v>4395</v>
      </c>
      <c r="C330" t="s">
        <v>1446</v>
      </c>
      <c r="D330" t="str">
        <f t="shared" si="5"/>
        <v>8 meses</v>
      </c>
    </row>
    <row r="331" spans="1:4" x14ac:dyDescent="0.25">
      <c r="A331" s="26">
        <v>9</v>
      </c>
      <c r="B331" t="s">
        <v>4395</v>
      </c>
      <c r="C331" t="s">
        <v>1446</v>
      </c>
      <c r="D331" t="str">
        <f t="shared" si="5"/>
        <v>9 meses</v>
      </c>
    </row>
    <row r="332" spans="1:4" x14ac:dyDescent="0.25">
      <c r="A332" s="26">
        <v>3</v>
      </c>
      <c r="B332" t="s">
        <v>4395</v>
      </c>
      <c r="C332" t="s">
        <v>1446</v>
      </c>
      <c r="D332" t="str">
        <f t="shared" si="5"/>
        <v>3 meses</v>
      </c>
    </row>
    <row r="333" spans="1:4" x14ac:dyDescent="0.25">
      <c r="A333" s="26">
        <v>2</v>
      </c>
      <c r="B333" t="s">
        <v>4395</v>
      </c>
      <c r="C333" t="s">
        <v>1446</v>
      </c>
      <c r="D333" t="str">
        <f t="shared" si="5"/>
        <v>2 meses</v>
      </c>
    </row>
    <row r="334" spans="1:4" x14ac:dyDescent="0.25">
      <c r="A334" s="26">
        <v>2</v>
      </c>
      <c r="B334" t="s">
        <v>4395</v>
      </c>
      <c r="C334" t="s">
        <v>1446</v>
      </c>
      <c r="D334" t="str">
        <f t="shared" si="5"/>
        <v>2 meses</v>
      </c>
    </row>
    <row r="335" spans="1:4" x14ac:dyDescent="0.25">
      <c r="A335" s="26">
        <v>2</v>
      </c>
      <c r="B335" t="s">
        <v>4395</v>
      </c>
      <c r="C335" t="s">
        <v>1446</v>
      </c>
      <c r="D335" t="str">
        <f t="shared" si="5"/>
        <v>2 meses</v>
      </c>
    </row>
    <row r="336" spans="1:4" x14ac:dyDescent="0.25">
      <c r="A336" s="26">
        <v>11</v>
      </c>
      <c r="B336" t="s">
        <v>4395</v>
      </c>
      <c r="C336" t="s">
        <v>1446</v>
      </c>
      <c r="D336" t="str">
        <f t="shared" si="5"/>
        <v>11 meses</v>
      </c>
    </row>
    <row r="337" spans="1:4" x14ac:dyDescent="0.25">
      <c r="A337" s="26">
        <v>1</v>
      </c>
      <c r="B337" t="s">
        <v>4396</v>
      </c>
      <c r="C337" t="s">
        <v>1446</v>
      </c>
      <c r="D337" t="str">
        <f t="shared" si="5"/>
        <v>1 mes</v>
      </c>
    </row>
    <row r="338" spans="1:4" x14ac:dyDescent="0.25">
      <c r="A338" s="26">
        <v>1</v>
      </c>
      <c r="B338" t="s">
        <v>4396</v>
      </c>
      <c r="C338" t="s">
        <v>1446</v>
      </c>
      <c r="D338" t="str">
        <f t="shared" si="5"/>
        <v>1 mes</v>
      </c>
    </row>
    <row r="339" spans="1:4" x14ac:dyDescent="0.25">
      <c r="A339" s="26">
        <v>3</v>
      </c>
      <c r="B339" t="s">
        <v>4395</v>
      </c>
      <c r="C339" t="s">
        <v>1446</v>
      </c>
      <c r="D339" t="str">
        <f t="shared" si="5"/>
        <v>3 meses</v>
      </c>
    </row>
    <row r="340" spans="1:4" x14ac:dyDescent="0.25">
      <c r="A340" s="26">
        <v>1</v>
      </c>
      <c r="B340" t="s">
        <v>4396</v>
      </c>
      <c r="C340" t="s">
        <v>1446</v>
      </c>
      <c r="D340" t="str">
        <f t="shared" si="5"/>
        <v>1 mes</v>
      </c>
    </row>
    <row r="341" spans="1:4" x14ac:dyDescent="0.25">
      <c r="A341" s="26">
        <v>1</v>
      </c>
      <c r="B341" t="s">
        <v>4396</v>
      </c>
      <c r="C341" t="s">
        <v>1446</v>
      </c>
      <c r="D341" t="str">
        <f t="shared" si="5"/>
        <v>1 mes</v>
      </c>
    </row>
    <row r="342" spans="1:4" x14ac:dyDescent="0.25">
      <c r="A342" s="26">
        <v>2</v>
      </c>
      <c r="B342" t="s">
        <v>4395</v>
      </c>
      <c r="C342" t="s">
        <v>1446</v>
      </c>
      <c r="D342" t="str">
        <f t="shared" si="5"/>
        <v>2 meses</v>
      </c>
    </row>
    <row r="343" spans="1:4" x14ac:dyDescent="0.25">
      <c r="A343" s="26">
        <v>11</v>
      </c>
      <c r="B343" t="s">
        <v>4395</v>
      </c>
      <c r="C343" t="s">
        <v>1446</v>
      </c>
      <c r="D343" t="str">
        <f t="shared" si="5"/>
        <v>11 meses</v>
      </c>
    </row>
    <row r="344" spans="1:4" x14ac:dyDescent="0.25">
      <c r="A344" s="26">
        <v>11</v>
      </c>
      <c r="B344" t="s">
        <v>4395</v>
      </c>
      <c r="C344" t="s">
        <v>1446</v>
      </c>
      <c r="D344" t="str">
        <f t="shared" si="5"/>
        <v>11 meses</v>
      </c>
    </row>
    <row r="345" spans="1:4" x14ac:dyDescent="0.25">
      <c r="A345" s="26">
        <v>11</v>
      </c>
      <c r="B345" t="s">
        <v>4395</v>
      </c>
      <c r="C345" t="s">
        <v>1446</v>
      </c>
      <c r="D345" t="str">
        <f t="shared" si="5"/>
        <v>11 meses</v>
      </c>
    </row>
    <row r="346" spans="1:4" x14ac:dyDescent="0.25">
      <c r="A346" s="26">
        <v>11</v>
      </c>
      <c r="B346" t="s">
        <v>4395</v>
      </c>
      <c r="C346" t="s">
        <v>1446</v>
      </c>
      <c r="D346" t="str">
        <f t="shared" si="5"/>
        <v>11 meses</v>
      </c>
    </row>
    <row r="347" spans="1:4" x14ac:dyDescent="0.25">
      <c r="A347" s="26">
        <v>6</v>
      </c>
      <c r="B347" t="s">
        <v>4395</v>
      </c>
      <c r="C347" t="s">
        <v>1446</v>
      </c>
      <c r="D347" t="str">
        <f t="shared" si="5"/>
        <v>6 meses</v>
      </c>
    </row>
    <row r="348" spans="1:4" x14ac:dyDescent="0.25">
      <c r="A348" s="26">
        <v>5</v>
      </c>
      <c r="B348" t="s">
        <v>4395</v>
      </c>
      <c r="C348" t="s">
        <v>1446</v>
      </c>
      <c r="D348" t="str">
        <f t="shared" si="5"/>
        <v>5 meses</v>
      </c>
    </row>
    <row r="349" spans="1:4" x14ac:dyDescent="0.25">
      <c r="A349" s="26">
        <v>5</v>
      </c>
      <c r="B349" t="s">
        <v>4395</v>
      </c>
      <c r="C349" t="s">
        <v>1446</v>
      </c>
      <c r="D349" t="str">
        <f t="shared" si="5"/>
        <v>5 meses</v>
      </c>
    </row>
    <row r="350" spans="1:4" x14ac:dyDescent="0.25">
      <c r="A350" s="26">
        <v>10</v>
      </c>
      <c r="B350" t="s">
        <v>4395</v>
      </c>
      <c r="C350" t="s">
        <v>1446</v>
      </c>
      <c r="D350" t="str">
        <f t="shared" si="5"/>
        <v>10 meses</v>
      </c>
    </row>
    <row r="351" spans="1:4" x14ac:dyDescent="0.25">
      <c r="A351" s="26">
        <v>10</v>
      </c>
      <c r="B351" t="s">
        <v>4395</v>
      </c>
      <c r="C351" t="s">
        <v>1446</v>
      </c>
      <c r="D351" t="str">
        <f t="shared" si="5"/>
        <v>10 meses</v>
      </c>
    </row>
    <row r="352" spans="1:4" x14ac:dyDescent="0.25">
      <c r="A352" s="26">
        <v>11</v>
      </c>
      <c r="B352" t="s">
        <v>4395</v>
      </c>
      <c r="C352" t="s">
        <v>1446</v>
      </c>
      <c r="D352" t="str">
        <f t="shared" si="5"/>
        <v>11 meses</v>
      </c>
    </row>
    <row r="353" spans="1:4" x14ac:dyDescent="0.25">
      <c r="A353" s="26">
        <v>11</v>
      </c>
      <c r="B353" t="s">
        <v>4395</v>
      </c>
      <c r="C353" t="s">
        <v>1446</v>
      </c>
      <c r="D353" t="str">
        <f t="shared" si="5"/>
        <v>11 meses</v>
      </c>
    </row>
    <row r="354" spans="1:4" x14ac:dyDescent="0.25">
      <c r="A354" s="26">
        <v>1</v>
      </c>
      <c r="B354" t="s">
        <v>4396</v>
      </c>
      <c r="C354" t="s">
        <v>1446</v>
      </c>
      <c r="D354" t="str">
        <f t="shared" si="5"/>
        <v>1 mes</v>
      </c>
    </row>
    <row r="355" spans="1:4" x14ac:dyDescent="0.25">
      <c r="A355" s="26">
        <v>8</v>
      </c>
      <c r="B355" t="s">
        <v>4395</v>
      </c>
      <c r="C355" t="s">
        <v>1446</v>
      </c>
      <c r="D355" t="str">
        <f t="shared" si="5"/>
        <v>8 meses</v>
      </c>
    </row>
    <row r="356" spans="1:4" x14ac:dyDescent="0.25">
      <c r="A356" s="26">
        <v>5</v>
      </c>
      <c r="B356" t="s">
        <v>4395</v>
      </c>
      <c r="C356" t="s">
        <v>1446</v>
      </c>
      <c r="D356" t="str">
        <f t="shared" si="5"/>
        <v>5 meses</v>
      </c>
    </row>
    <row r="357" spans="1:4" x14ac:dyDescent="0.25">
      <c r="A357" s="26">
        <v>12</v>
      </c>
      <c r="B357" t="s">
        <v>4395</v>
      </c>
      <c r="C357" t="s">
        <v>1446</v>
      </c>
      <c r="D357" t="str">
        <f t="shared" si="5"/>
        <v>12 meses</v>
      </c>
    </row>
    <row r="358" spans="1:4" x14ac:dyDescent="0.25">
      <c r="A358" s="26">
        <v>5</v>
      </c>
      <c r="B358" t="s">
        <v>4395</v>
      </c>
      <c r="C358" t="s">
        <v>1446</v>
      </c>
      <c r="D358" t="str">
        <f t="shared" si="5"/>
        <v>5 meses</v>
      </c>
    </row>
    <row r="359" spans="1:4" x14ac:dyDescent="0.25">
      <c r="A359" s="26">
        <v>3</v>
      </c>
      <c r="B359" t="s">
        <v>4395</v>
      </c>
      <c r="C359" t="s">
        <v>1446</v>
      </c>
      <c r="D359" t="str">
        <f t="shared" si="5"/>
        <v>3 meses</v>
      </c>
    </row>
    <row r="360" spans="1:4" x14ac:dyDescent="0.25">
      <c r="A360" s="26">
        <v>3</v>
      </c>
      <c r="B360" t="s">
        <v>4395</v>
      </c>
      <c r="C360" t="s">
        <v>1446</v>
      </c>
      <c r="D360" t="str">
        <f t="shared" si="5"/>
        <v>3 meses</v>
      </c>
    </row>
    <row r="361" spans="1:4" x14ac:dyDescent="0.25">
      <c r="A361" s="26">
        <v>5</v>
      </c>
      <c r="B361" t="s">
        <v>4395</v>
      </c>
      <c r="C361" t="s">
        <v>1446</v>
      </c>
      <c r="D361" t="str">
        <f t="shared" si="5"/>
        <v>5 meses</v>
      </c>
    </row>
    <row r="362" spans="1:4" x14ac:dyDescent="0.25">
      <c r="A362" s="26">
        <v>5</v>
      </c>
      <c r="B362" t="s">
        <v>4395</v>
      </c>
      <c r="C362" t="s">
        <v>1446</v>
      </c>
      <c r="D362" t="str">
        <f t="shared" si="5"/>
        <v>5 meses</v>
      </c>
    </row>
    <row r="363" spans="1:4" x14ac:dyDescent="0.25">
      <c r="A363" s="26">
        <v>5</v>
      </c>
      <c r="B363" t="s">
        <v>4395</v>
      </c>
      <c r="C363" t="s">
        <v>1446</v>
      </c>
      <c r="D363" t="str">
        <f t="shared" si="5"/>
        <v>5 meses</v>
      </c>
    </row>
    <row r="364" spans="1:4" x14ac:dyDescent="0.25">
      <c r="A364" s="26">
        <v>5</v>
      </c>
      <c r="B364" t="s">
        <v>4395</v>
      </c>
      <c r="C364" t="s">
        <v>1446</v>
      </c>
      <c r="D364" t="str">
        <f t="shared" si="5"/>
        <v>5 meses</v>
      </c>
    </row>
    <row r="365" spans="1:4" x14ac:dyDescent="0.25">
      <c r="A365" s="26">
        <v>5</v>
      </c>
      <c r="B365" t="s">
        <v>4395</v>
      </c>
      <c r="C365" t="s">
        <v>1446</v>
      </c>
      <c r="D365" t="str">
        <f t="shared" si="5"/>
        <v>5 meses</v>
      </c>
    </row>
    <row r="366" spans="1:4" x14ac:dyDescent="0.25">
      <c r="A366" s="26">
        <v>15</v>
      </c>
      <c r="B366" t="s">
        <v>4395</v>
      </c>
      <c r="C366" t="s">
        <v>1446</v>
      </c>
      <c r="D366" t="str">
        <f t="shared" si="5"/>
        <v>15 meses</v>
      </c>
    </row>
    <row r="367" spans="1:4" x14ac:dyDescent="0.25">
      <c r="A367" s="26">
        <v>11</v>
      </c>
      <c r="B367" t="s">
        <v>4395</v>
      </c>
      <c r="C367" t="s">
        <v>1446</v>
      </c>
      <c r="D367" t="str">
        <f t="shared" si="5"/>
        <v>11 meses</v>
      </c>
    </row>
    <row r="368" spans="1:4" x14ac:dyDescent="0.25">
      <c r="A368" s="26">
        <v>6</v>
      </c>
      <c r="B368" t="s">
        <v>4395</v>
      </c>
      <c r="C368" t="s">
        <v>1446</v>
      </c>
      <c r="D368" t="str">
        <f t="shared" si="5"/>
        <v>6 meses</v>
      </c>
    </row>
    <row r="369" spans="1:4" x14ac:dyDescent="0.25">
      <c r="A369" s="26">
        <v>12</v>
      </c>
      <c r="B369" t="s">
        <v>4395</v>
      </c>
      <c r="C369" t="s">
        <v>1446</v>
      </c>
      <c r="D369" t="str">
        <f t="shared" si="5"/>
        <v>12 meses</v>
      </c>
    </row>
    <row r="370" spans="1:4" x14ac:dyDescent="0.25">
      <c r="A370" s="26">
        <v>12</v>
      </c>
      <c r="B370" t="s">
        <v>4395</v>
      </c>
      <c r="C370" t="s">
        <v>1446</v>
      </c>
      <c r="D370" t="str">
        <f t="shared" si="5"/>
        <v>12 meses</v>
      </c>
    </row>
    <row r="371" spans="1:4" x14ac:dyDescent="0.25">
      <c r="A371" s="26">
        <v>12</v>
      </c>
      <c r="B371" t="s">
        <v>4395</v>
      </c>
      <c r="C371" t="s">
        <v>1446</v>
      </c>
      <c r="D371" t="str">
        <f t="shared" si="5"/>
        <v>12 meses</v>
      </c>
    </row>
    <row r="372" spans="1:4" x14ac:dyDescent="0.25">
      <c r="A372" s="26">
        <v>12</v>
      </c>
      <c r="B372" t="s">
        <v>4395</v>
      </c>
      <c r="C372" t="s">
        <v>1446</v>
      </c>
      <c r="D372" t="str">
        <f t="shared" si="5"/>
        <v>12 meses</v>
      </c>
    </row>
    <row r="373" spans="1:4" x14ac:dyDescent="0.25">
      <c r="A373" s="26">
        <v>12</v>
      </c>
      <c r="B373" t="s">
        <v>4395</v>
      </c>
      <c r="C373" t="s">
        <v>1446</v>
      </c>
      <c r="D373" t="str">
        <f t="shared" si="5"/>
        <v>12 meses</v>
      </c>
    </row>
    <row r="374" spans="1:4" x14ac:dyDescent="0.25">
      <c r="A374" s="26">
        <v>12</v>
      </c>
      <c r="B374" t="s">
        <v>4395</v>
      </c>
      <c r="C374" t="s">
        <v>1446</v>
      </c>
      <c r="D374" t="str">
        <f t="shared" si="5"/>
        <v>12 meses</v>
      </c>
    </row>
    <row r="375" spans="1:4" x14ac:dyDescent="0.25">
      <c r="A375" s="26">
        <v>12</v>
      </c>
      <c r="B375" t="s">
        <v>4395</v>
      </c>
      <c r="C375" t="s">
        <v>1446</v>
      </c>
      <c r="D375" t="str">
        <f t="shared" si="5"/>
        <v>12 meses</v>
      </c>
    </row>
    <row r="376" spans="1:4" x14ac:dyDescent="0.25">
      <c r="A376" s="26">
        <v>12</v>
      </c>
      <c r="B376" t="s">
        <v>4395</v>
      </c>
      <c r="C376" t="s">
        <v>1446</v>
      </c>
      <c r="D376" t="str">
        <f t="shared" si="5"/>
        <v>12 meses</v>
      </c>
    </row>
    <row r="377" spans="1:4" x14ac:dyDescent="0.25">
      <c r="A377" s="26">
        <v>12</v>
      </c>
      <c r="B377" t="s">
        <v>4395</v>
      </c>
      <c r="C377" t="s">
        <v>1446</v>
      </c>
      <c r="D377" t="str">
        <f t="shared" si="5"/>
        <v>12 meses</v>
      </c>
    </row>
    <row r="378" spans="1:4" x14ac:dyDescent="0.25">
      <c r="A378" s="26">
        <v>12</v>
      </c>
      <c r="B378" t="s">
        <v>4395</v>
      </c>
      <c r="C378" t="s">
        <v>1446</v>
      </c>
      <c r="D378" t="str">
        <f t="shared" si="5"/>
        <v>12 meses</v>
      </c>
    </row>
    <row r="379" spans="1:4" x14ac:dyDescent="0.25">
      <c r="A379" s="26">
        <v>12</v>
      </c>
      <c r="B379" t="s">
        <v>4395</v>
      </c>
      <c r="C379" t="s">
        <v>1446</v>
      </c>
      <c r="D379" t="str">
        <f t="shared" si="5"/>
        <v>12 meses</v>
      </c>
    </row>
    <row r="380" spans="1:4" x14ac:dyDescent="0.25">
      <c r="A380" s="26">
        <v>7</v>
      </c>
      <c r="B380" t="s">
        <v>4395</v>
      </c>
      <c r="C380" t="s">
        <v>1446</v>
      </c>
      <c r="D380" t="str">
        <f t="shared" si="5"/>
        <v>7 meses</v>
      </c>
    </row>
    <row r="381" spans="1:4" x14ac:dyDescent="0.25">
      <c r="A381" s="26">
        <v>1</v>
      </c>
      <c r="B381" t="s">
        <v>4396</v>
      </c>
      <c r="C381" t="s">
        <v>1446</v>
      </c>
      <c r="D381" t="str">
        <f t="shared" si="5"/>
        <v>1 mes</v>
      </c>
    </row>
    <row r="382" spans="1:4" x14ac:dyDescent="0.25">
      <c r="A382" s="26">
        <v>10</v>
      </c>
      <c r="B382" t="s">
        <v>4395</v>
      </c>
      <c r="C382" t="s">
        <v>1446</v>
      </c>
      <c r="D382" t="str">
        <f t="shared" si="5"/>
        <v>10 meses</v>
      </c>
    </row>
    <row r="383" spans="1:4" x14ac:dyDescent="0.25">
      <c r="A383" s="26">
        <v>12</v>
      </c>
      <c r="B383" t="s">
        <v>4395</v>
      </c>
      <c r="C383" t="s">
        <v>1446</v>
      </c>
      <c r="D383" t="str">
        <f t="shared" si="5"/>
        <v>12 meses</v>
      </c>
    </row>
    <row r="384" spans="1:4" x14ac:dyDescent="0.25">
      <c r="A384" s="26">
        <v>12</v>
      </c>
      <c r="B384" t="s">
        <v>4395</v>
      </c>
      <c r="C384" t="s">
        <v>1446</v>
      </c>
      <c r="D384" t="str">
        <f t="shared" si="5"/>
        <v>12 meses</v>
      </c>
    </row>
    <row r="385" spans="1:4" x14ac:dyDescent="0.25">
      <c r="A385" s="26">
        <v>6</v>
      </c>
      <c r="B385" t="s">
        <v>4395</v>
      </c>
      <c r="C385" t="s">
        <v>1446</v>
      </c>
      <c r="D385" t="str">
        <f t="shared" si="5"/>
        <v>6 meses</v>
      </c>
    </row>
    <row r="386" spans="1:4" x14ac:dyDescent="0.25">
      <c r="A386" s="26">
        <v>6</v>
      </c>
      <c r="B386" t="s">
        <v>4395</v>
      </c>
      <c r="C386" t="s">
        <v>1446</v>
      </c>
      <c r="D386" t="str">
        <f t="shared" si="5"/>
        <v>6 meses</v>
      </c>
    </row>
    <row r="387" spans="1:4" x14ac:dyDescent="0.25">
      <c r="A387" s="26">
        <v>5</v>
      </c>
      <c r="B387" t="s">
        <v>4395</v>
      </c>
      <c r="C387" t="s">
        <v>1446</v>
      </c>
      <c r="D387" t="str">
        <f t="shared" ref="D387:D450" si="6">CONCATENATE(A387,C387,B387)</f>
        <v>5 meses</v>
      </c>
    </row>
    <row r="388" spans="1:4" x14ac:dyDescent="0.25">
      <c r="A388" s="26">
        <v>5</v>
      </c>
      <c r="B388" t="s">
        <v>4395</v>
      </c>
      <c r="C388" t="s">
        <v>1446</v>
      </c>
      <c r="D388" t="str">
        <f t="shared" si="6"/>
        <v>5 meses</v>
      </c>
    </row>
    <row r="389" spans="1:4" x14ac:dyDescent="0.25">
      <c r="A389" s="26">
        <v>10</v>
      </c>
      <c r="B389" t="s">
        <v>4395</v>
      </c>
      <c r="C389" t="s">
        <v>1446</v>
      </c>
      <c r="D389" t="str">
        <f t="shared" si="6"/>
        <v>10 meses</v>
      </c>
    </row>
    <row r="390" spans="1:4" x14ac:dyDescent="0.25">
      <c r="A390" s="26">
        <v>11</v>
      </c>
      <c r="B390" t="s">
        <v>4395</v>
      </c>
      <c r="C390" t="s">
        <v>1446</v>
      </c>
      <c r="D390" t="str">
        <f t="shared" si="6"/>
        <v>11 meses</v>
      </c>
    </row>
    <row r="391" spans="1:4" x14ac:dyDescent="0.25">
      <c r="A391" s="26">
        <v>13</v>
      </c>
      <c r="B391" t="s">
        <v>4395</v>
      </c>
      <c r="C391" t="s">
        <v>1446</v>
      </c>
      <c r="D391" t="str">
        <f t="shared" si="6"/>
        <v>13 meses</v>
      </c>
    </row>
    <row r="392" spans="1:4" x14ac:dyDescent="0.25">
      <c r="A392" s="26">
        <v>13</v>
      </c>
      <c r="B392" t="s">
        <v>4395</v>
      </c>
      <c r="C392" t="s">
        <v>1446</v>
      </c>
      <c r="D392" t="str">
        <f t="shared" si="6"/>
        <v>13 meses</v>
      </c>
    </row>
    <row r="393" spans="1:4" x14ac:dyDescent="0.25">
      <c r="A393" s="26">
        <v>12</v>
      </c>
      <c r="B393" t="s">
        <v>4395</v>
      </c>
      <c r="C393" t="s">
        <v>1446</v>
      </c>
      <c r="D393" t="str">
        <f t="shared" si="6"/>
        <v>12 meses</v>
      </c>
    </row>
    <row r="394" spans="1:4" x14ac:dyDescent="0.25">
      <c r="A394" s="26">
        <v>12</v>
      </c>
      <c r="B394" t="s">
        <v>4395</v>
      </c>
      <c r="C394" t="s">
        <v>1446</v>
      </c>
      <c r="D394" t="str">
        <f t="shared" si="6"/>
        <v>12 meses</v>
      </c>
    </row>
    <row r="395" spans="1:4" x14ac:dyDescent="0.25">
      <c r="A395" s="26">
        <v>9</v>
      </c>
      <c r="B395" t="s">
        <v>4395</v>
      </c>
      <c r="C395" t="s">
        <v>1446</v>
      </c>
      <c r="D395" t="str">
        <f t="shared" si="6"/>
        <v>9 meses</v>
      </c>
    </row>
    <row r="396" spans="1:4" x14ac:dyDescent="0.25">
      <c r="A396" s="26">
        <v>6</v>
      </c>
      <c r="B396" t="s">
        <v>4395</v>
      </c>
      <c r="C396" t="s">
        <v>1446</v>
      </c>
      <c r="D396" t="str">
        <f t="shared" si="6"/>
        <v>6 meses</v>
      </c>
    </row>
    <row r="397" spans="1:4" x14ac:dyDescent="0.25">
      <c r="A397" s="26">
        <v>12</v>
      </c>
      <c r="B397" t="s">
        <v>4395</v>
      </c>
      <c r="C397" t="s">
        <v>1446</v>
      </c>
      <c r="D397" t="str">
        <f t="shared" si="6"/>
        <v>12 meses</v>
      </c>
    </row>
    <row r="398" spans="1:4" x14ac:dyDescent="0.25">
      <c r="A398" s="26">
        <v>10</v>
      </c>
      <c r="B398" t="s">
        <v>4395</v>
      </c>
      <c r="C398" t="s">
        <v>1446</v>
      </c>
      <c r="D398" t="str">
        <f t="shared" si="6"/>
        <v>10 meses</v>
      </c>
    </row>
    <row r="399" spans="1:4" x14ac:dyDescent="0.25">
      <c r="A399" s="26">
        <v>10</v>
      </c>
      <c r="B399" t="s">
        <v>4395</v>
      </c>
      <c r="C399" t="s">
        <v>1446</v>
      </c>
      <c r="D399" t="str">
        <f t="shared" si="6"/>
        <v>10 meses</v>
      </c>
    </row>
    <row r="400" spans="1:4" x14ac:dyDescent="0.25">
      <c r="A400" s="26">
        <v>6</v>
      </c>
      <c r="B400" t="s">
        <v>4395</v>
      </c>
      <c r="C400" t="s">
        <v>1446</v>
      </c>
      <c r="D400" t="str">
        <f t="shared" si="6"/>
        <v>6 meses</v>
      </c>
    </row>
    <row r="401" spans="1:4" x14ac:dyDescent="0.25">
      <c r="A401" s="26">
        <v>5</v>
      </c>
      <c r="B401" t="s">
        <v>4395</v>
      </c>
      <c r="C401" t="s">
        <v>1446</v>
      </c>
      <c r="D401" t="str">
        <f t="shared" si="6"/>
        <v>5 meses</v>
      </c>
    </row>
    <row r="402" spans="1:4" x14ac:dyDescent="0.25">
      <c r="A402" s="26">
        <v>12</v>
      </c>
      <c r="B402" t="s">
        <v>4395</v>
      </c>
      <c r="C402" t="s">
        <v>1446</v>
      </c>
      <c r="D402" t="str">
        <f t="shared" si="6"/>
        <v>12 meses</v>
      </c>
    </row>
    <row r="403" spans="1:4" x14ac:dyDescent="0.25">
      <c r="A403" s="26">
        <v>8</v>
      </c>
      <c r="B403" t="s">
        <v>4395</v>
      </c>
      <c r="C403" t="s">
        <v>1446</v>
      </c>
      <c r="D403" t="str">
        <f t="shared" si="6"/>
        <v>8 meses</v>
      </c>
    </row>
    <row r="404" spans="1:4" x14ac:dyDescent="0.25">
      <c r="A404" s="26">
        <v>12</v>
      </c>
      <c r="B404" t="s">
        <v>4395</v>
      </c>
      <c r="C404" t="s">
        <v>1446</v>
      </c>
      <c r="D404" t="str">
        <f t="shared" si="6"/>
        <v>12 meses</v>
      </c>
    </row>
    <row r="405" spans="1:4" x14ac:dyDescent="0.25">
      <c r="A405" s="26">
        <v>10</v>
      </c>
      <c r="B405" t="s">
        <v>4395</v>
      </c>
      <c r="C405" t="s">
        <v>1446</v>
      </c>
      <c r="D405" t="str">
        <f t="shared" si="6"/>
        <v>10 meses</v>
      </c>
    </row>
    <row r="406" spans="1:4" x14ac:dyDescent="0.25">
      <c r="A406" s="26">
        <v>6</v>
      </c>
      <c r="B406" t="s">
        <v>4395</v>
      </c>
      <c r="C406" t="s">
        <v>1446</v>
      </c>
      <c r="D406" t="str">
        <f t="shared" si="6"/>
        <v>6 meses</v>
      </c>
    </row>
    <row r="407" spans="1:4" x14ac:dyDescent="0.25">
      <c r="A407" s="26">
        <v>10</v>
      </c>
      <c r="B407" t="s">
        <v>4395</v>
      </c>
      <c r="C407" t="s">
        <v>1446</v>
      </c>
      <c r="D407" t="str">
        <f t="shared" si="6"/>
        <v>10 meses</v>
      </c>
    </row>
    <row r="408" spans="1:4" x14ac:dyDescent="0.25">
      <c r="A408" s="26">
        <v>5</v>
      </c>
      <c r="B408" t="s">
        <v>4395</v>
      </c>
      <c r="C408" t="s">
        <v>1446</v>
      </c>
      <c r="D408" t="str">
        <f t="shared" si="6"/>
        <v>5 meses</v>
      </c>
    </row>
    <row r="409" spans="1:4" x14ac:dyDescent="0.25">
      <c r="A409" s="26">
        <v>10</v>
      </c>
      <c r="B409" t="s">
        <v>4395</v>
      </c>
      <c r="C409" t="s">
        <v>1446</v>
      </c>
      <c r="D409" t="str">
        <f t="shared" si="6"/>
        <v>10 meses</v>
      </c>
    </row>
    <row r="410" spans="1:4" x14ac:dyDescent="0.25">
      <c r="A410" s="26">
        <v>12</v>
      </c>
      <c r="B410" t="s">
        <v>4395</v>
      </c>
      <c r="C410" t="s">
        <v>1446</v>
      </c>
      <c r="D410" t="str">
        <f t="shared" si="6"/>
        <v>12 meses</v>
      </c>
    </row>
    <row r="411" spans="1:4" x14ac:dyDescent="0.25">
      <c r="A411" s="26">
        <v>16</v>
      </c>
      <c r="B411" t="s">
        <v>4395</v>
      </c>
      <c r="C411" t="s">
        <v>1446</v>
      </c>
      <c r="D411" t="str">
        <f t="shared" si="6"/>
        <v>16 meses</v>
      </c>
    </row>
    <row r="412" spans="1:4" x14ac:dyDescent="0.25">
      <c r="A412" s="26">
        <v>9</v>
      </c>
      <c r="B412" t="s">
        <v>4395</v>
      </c>
      <c r="C412" t="s">
        <v>1446</v>
      </c>
      <c r="D412" t="str">
        <f t="shared" si="6"/>
        <v>9 meses</v>
      </c>
    </row>
    <row r="413" spans="1:4" x14ac:dyDescent="0.25">
      <c r="A413" s="26">
        <v>10</v>
      </c>
      <c r="B413" t="s">
        <v>4395</v>
      </c>
      <c r="C413" t="s">
        <v>1446</v>
      </c>
      <c r="D413" t="str">
        <f t="shared" si="6"/>
        <v>10 meses</v>
      </c>
    </row>
    <row r="414" spans="1:4" x14ac:dyDescent="0.25">
      <c r="A414" s="26">
        <v>9</v>
      </c>
      <c r="B414" t="s">
        <v>4395</v>
      </c>
      <c r="C414" t="s">
        <v>1446</v>
      </c>
      <c r="D414" t="str">
        <f t="shared" si="6"/>
        <v>9 meses</v>
      </c>
    </row>
    <row r="415" spans="1:4" x14ac:dyDescent="0.25">
      <c r="A415" s="26">
        <v>12</v>
      </c>
      <c r="B415" t="s">
        <v>4395</v>
      </c>
      <c r="C415" t="s">
        <v>1446</v>
      </c>
      <c r="D415" t="str">
        <f t="shared" si="6"/>
        <v>12 meses</v>
      </c>
    </row>
    <row r="416" spans="1:4" x14ac:dyDescent="0.25">
      <c r="A416" s="26">
        <v>10</v>
      </c>
      <c r="B416" t="s">
        <v>4395</v>
      </c>
      <c r="C416" t="s">
        <v>1446</v>
      </c>
      <c r="D416" t="str">
        <f t="shared" si="6"/>
        <v>10 meses</v>
      </c>
    </row>
    <row r="417" spans="1:4" x14ac:dyDescent="0.25">
      <c r="A417" s="26">
        <v>11</v>
      </c>
      <c r="B417" t="s">
        <v>4395</v>
      </c>
      <c r="C417" t="s">
        <v>1446</v>
      </c>
      <c r="D417" t="str">
        <f t="shared" si="6"/>
        <v>11 meses</v>
      </c>
    </row>
    <row r="418" spans="1:4" x14ac:dyDescent="0.25">
      <c r="A418" s="26">
        <v>13</v>
      </c>
      <c r="B418" t="s">
        <v>4395</v>
      </c>
      <c r="C418" t="s">
        <v>1446</v>
      </c>
      <c r="D418" t="str">
        <f t="shared" si="6"/>
        <v>13 meses</v>
      </c>
    </row>
    <row r="419" spans="1:4" x14ac:dyDescent="0.25">
      <c r="A419" s="26">
        <v>8</v>
      </c>
      <c r="B419" t="s">
        <v>4395</v>
      </c>
      <c r="C419" t="s">
        <v>1446</v>
      </c>
      <c r="D419" t="str">
        <f t="shared" si="6"/>
        <v>8 meses</v>
      </c>
    </row>
    <row r="420" spans="1:4" x14ac:dyDescent="0.25">
      <c r="A420" s="26">
        <v>10</v>
      </c>
      <c r="B420" t="s">
        <v>4395</v>
      </c>
      <c r="C420" t="s">
        <v>1446</v>
      </c>
      <c r="D420" t="str">
        <f t="shared" si="6"/>
        <v>10 meses</v>
      </c>
    </row>
    <row r="421" spans="1:4" x14ac:dyDescent="0.25">
      <c r="A421" s="26">
        <v>3</v>
      </c>
      <c r="B421" t="s">
        <v>4395</v>
      </c>
      <c r="C421" t="s">
        <v>1446</v>
      </c>
      <c r="D421" t="str">
        <f t="shared" si="6"/>
        <v>3 meses</v>
      </c>
    </row>
    <row r="422" spans="1:4" x14ac:dyDescent="0.25">
      <c r="A422" s="26">
        <v>5</v>
      </c>
      <c r="B422" t="s">
        <v>4395</v>
      </c>
      <c r="C422" t="s">
        <v>1446</v>
      </c>
      <c r="D422" t="str">
        <f t="shared" si="6"/>
        <v>5 meses</v>
      </c>
    </row>
    <row r="423" spans="1:4" x14ac:dyDescent="0.25">
      <c r="A423" s="26">
        <v>10</v>
      </c>
      <c r="B423" t="s">
        <v>4395</v>
      </c>
      <c r="C423" t="s">
        <v>1446</v>
      </c>
      <c r="D423" t="str">
        <f t="shared" si="6"/>
        <v>10 meses</v>
      </c>
    </row>
    <row r="424" spans="1:4" x14ac:dyDescent="0.25">
      <c r="A424" s="26">
        <v>10</v>
      </c>
      <c r="B424" t="s">
        <v>4395</v>
      </c>
      <c r="C424" t="s">
        <v>1446</v>
      </c>
      <c r="D424" t="str">
        <f t="shared" si="6"/>
        <v>10 meses</v>
      </c>
    </row>
    <row r="425" spans="1:4" x14ac:dyDescent="0.25">
      <c r="A425" s="26">
        <v>6</v>
      </c>
      <c r="B425" t="s">
        <v>4395</v>
      </c>
      <c r="C425" t="s">
        <v>1446</v>
      </c>
      <c r="D425" t="str">
        <f t="shared" si="6"/>
        <v>6 meses</v>
      </c>
    </row>
    <row r="426" spans="1:4" x14ac:dyDescent="0.25">
      <c r="A426" s="26">
        <v>6</v>
      </c>
      <c r="B426" t="s">
        <v>4395</v>
      </c>
      <c r="C426" t="s">
        <v>1446</v>
      </c>
      <c r="D426" t="str">
        <f t="shared" si="6"/>
        <v>6 meses</v>
      </c>
    </row>
    <row r="427" spans="1:4" x14ac:dyDescent="0.25">
      <c r="A427" s="26">
        <v>10</v>
      </c>
      <c r="B427" t="s">
        <v>4395</v>
      </c>
      <c r="C427" t="s">
        <v>1446</v>
      </c>
      <c r="D427" t="str">
        <f t="shared" si="6"/>
        <v>10 meses</v>
      </c>
    </row>
    <row r="428" spans="1:4" x14ac:dyDescent="0.25">
      <c r="A428" s="26">
        <v>12</v>
      </c>
      <c r="B428" t="s">
        <v>4395</v>
      </c>
      <c r="C428" t="s">
        <v>1446</v>
      </c>
      <c r="D428" t="str">
        <f t="shared" si="6"/>
        <v>12 meses</v>
      </c>
    </row>
    <row r="429" spans="1:4" x14ac:dyDescent="0.25">
      <c r="A429" s="26">
        <v>10</v>
      </c>
      <c r="B429" t="s">
        <v>4395</v>
      </c>
      <c r="C429" t="s">
        <v>1446</v>
      </c>
      <c r="D429" t="str">
        <f t="shared" si="6"/>
        <v>10 meses</v>
      </c>
    </row>
    <row r="430" spans="1:4" x14ac:dyDescent="0.25">
      <c r="A430" s="26">
        <v>6</v>
      </c>
      <c r="B430" t="s">
        <v>4395</v>
      </c>
      <c r="C430" t="s">
        <v>1446</v>
      </c>
      <c r="D430" t="str">
        <f t="shared" si="6"/>
        <v>6 meses</v>
      </c>
    </row>
    <row r="431" spans="1:4" x14ac:dyDescent="0.25">
      <c r="A431" s="26">
        <v>15</v>
      </c>
      <c r="B431" t="s">
        <v>4395</v>
      </c>
      <c r="C431" t="s">
        <v>1446</v>
      </c>
      <c r="D431" t="str">
        <f t="shared" si="6"/>
        <v>15 meses</v>
      </c>
    </row>
    <row r="432" spans="1:4" x14ac:dyDescent="0.25">
      <c r="A432" s="26">
        <v>8</v>
      </c>
      <c r="B432" t="s">
        <v>4395</v>
      </c>
      <c r="C432" t="s">
        <v>1446</v>
      </c>
      <c r="D432" t="str">
        <f t="shared" si="6"/>
        <v>8 meses</v>
      </c>
    </row>
    <row r="433" spans="1:4" x14ac:dyDescent="0.25">
      <c r="A433" s="26">
        <v>15</v>
      </c>
      <c r="B433" t="s">
        <v>4395</v>
      </c>
      <c r="C433" t="s">
        <v>1446</v>
      </c>
      <c r="D433" t="str">
        <f t="shared" si="6"/>
        <v>15 meses</v>
      </c>
    </row>
    <row r="434" spans="1:4" x14ac:dyDescent="0.25">
      <c r="A434" s="26">
        <v>6</v>
      </c>
      <c r="B434" t="s">
        <v>4395</v>
      </c>
      <c r="C434" t="s">
        <v>1446</v>
      </c>
      <c r="D434" t="str">
        <f t="shared" si="6"/>
        <v>6 meses</v>
      </c>
    </row>
    <row r="435" spans="1:4" x14ac:dyDescent="0.25">
      <c r="A435" s="26">
        <v>15</v>
      </c>
      <c r="B435" t="s">
        <v>4395</v>
      </c>
      <c r="C435" t="s">
        <v>1446</v>
      </c>
      <c r="D435" t="str">
        <f t="shared" si="6"/>
        <v>15 meses</v>
      </c>
    </row>
    <row r="436" spans="1:4" x14ac:dyDescent="0.25">
      <c r="A436" s="26">
        <v>4</v>
      </c>
      <c r="B436" t="s">
        <v>4395</v>
      </c>
      <c r="C436" t="s">
        <v>1446</v>
      </c>
      <c r="D436" t="str">
        <f t="shared" si="6"/>
        <v>4 meses</v>
      </c>
    </row>
    <row r="437" spans="1:4" x14ac:dyDescent="0.25">
      <c r="A437" s="26">
        <v>8</v>
      </c>
      <c r="B437" t="s">
        <v>4395</v>
      </c>
      <c r="C437" t="s">
        <v>1446</v>
      </c>
      <c r="D437" t="str">
        <f t="shared" si="6"/>
        <v>8 meses</v>
      </c>
    </row>
    <row r="438" spans="1:4" x14ac:dyDescent="0.25">
      <c r="A438" s="26">
        <v>15</v>
      </c>
      <c r="B438" t="s">
        <v>4395</v>
      </c>
      <c r="C438" t="s">
        <v>1446</v>
      </c>
      <c r="D438" t="str">
        <f t="shared" si="6"/>
        <v>15 meses</v>
      </c>
    </row>
    <row r="439" spans="1:4" x14ac:dyDescent="0.25">
      <c r="A439" s="26">
        <v>10</v>
      </c>
      <c r="B439" t="s">
        <v>4395</v>
      </c>
      <c r="C439" t="s">
        <v>1446</v>
      </c>
      <c r="D439" t="str">
        <f t="shared" si="6"/>
        <v>10 meses</v>
      </c>
    </row>
    <row r="440" spans="1:4" x14ac:dyDescent="0.25">
      <c r="A440" s="26">
        <v>13</v>
      </c>
      <c r="B440" t="s">
        <v>4395</v>
      </c>
      <c r="C440" t="s">
        <v>1446</v>
      </c>
      <c r="D440" t="str">
        <f t="shared" si="6"/>
        <v>13 meses</v>
      </c>
    </row>
    <row r="441" spans="1:4" x14ac:dyDescent="0.25">
      <c r="A441" s="26">
        <v>6</v>
      </c>
      <c r="B441" t="s">
        <v>4395</v>
      </c>
      <c r="C441" t="s">
        <v>1446</v>
      </c>
      <c r="D441" t="str">
        <f t="shared" si="6"/>
        <v>6 meses</v>
      </c>
    </row>
    <row r="442" spans="1:4" x14ac:dyDescent="0.25">
      <c r="A442" s="26">
        <v>10</v>
      </c>
      <c r="B442" t="s">
        <v>4395</v>
      </c>
      <c r="C442" t="s">
        <v>1446</v>
      </c>
      <c r="D442" t="str">
        <f t="shared" si="6"/>
        <v>10 meses</v>
      </c>
    </row>
    <row r="443" spans="1:4" x14ac:dyDescent="0.25">
      <c r="A443" s="26">
        <v>10</v>
      </c>
      <c r="B443" t="s">
        <v>4395</v>
      </c>
      <c r="C443" t="s">
        <v>1446</v>
      </c>
      <c r="D443" t="str">
        <f t="shared" si="6"/>
        <v>10 meses</v>
      </c>
    </row>
    <row r="444" spans="1:4" x14ac:dyDescent="0.25">
      <c r="A444" s="26">
        <v>10</v>
      </c>
      <c r="B444" t="s">
        <v>4395</v>
      </c>
      <c r="C444" t="s">
        <v>1446</v>
      </c>
      <c r="D444" t="str">
        <f t="shared" si="6"/>
        <v>10 meses</v>
      </c>
    </row>
    <row r="445" spans="1:4" x14ac:dyDescent="0.25">
      <c r="A445" s="26">
        <v>12</v>
      </c>
      <c r="B445" t="s">
        <v>4395</v>
      </c>
      <c r="C445" t="s">
        <v>1446</v>
      </c>
      <c r="D445" t="str">
        <f t="shared" si="6"/>
        <v>12 meses</v>
      </c>
    </row>
    <row r="446" spans="1:4" x14ac:dyDescent="0.25">
      <c r="A446" s="26">
        <v>9</v>
      </c>
      <c r="B446" t="s">
        <v>4395</v>
      </c>
      <c r="C446" t="s">
        <v>1446</v>
      </c>
      <c r="D446" t="str">
        <f t="shared" si="6"/>
        <v>9 meses</v>
      </c>
    </row>
    <row r="447" spans="1:4" x14ac:dyDescent="0.25">
      <c r="A447" s="26">
        <v>13</v>
      </c>
      <c r="B447" t="s">
        <v>4395</v>
      </c>
      <c r="C447" t="s">
        <v>1446</v>
      </c>
      <c r="D447" t="str">
        <f t="shared" si="6"/>
        <v>13 meses</v>
      </c>
    </row>
    <row r="448" spans="1:4" x14ac:dyDescent="0.25">
      <c r="A448" s="26">
        <v>11</v>
      </c>
      <c r="B448" t="s">
        <v>4395</v>
      </c>
      <c r="C448" t="s">
        <v>1446</v>
      </c>
      <c r="D448" t="str">
        <f t="shared" si="6"/>
        <v>11 meses</v>
      </c>
    </row>
    <row r="449" spans="1:4" x14ac:dyDescent="0.25">
      <c r="A449" s="26">
        <v>14</v>
      </c>
      <c r="B449" t="s">
        <v>4395</v>
      </c>
      <c r="C449" t="s">
        <v>1446</v>
      </c>
      <c r="D449" t="str">
        <f t="shared" si="6"/>
        <v>14 meses</v>
      </c>
    </row>
    <row r="450" spans="1:4" x14ac:dyDescent="0.25">
      <c r="A450" s="26">
        <v>14</v>
      </c>
      <c r="B450" t="s">
        <v>4395</v>
      </c>
      <c r="C450" t="s">
        <v>1446</v>
      </c>
      <c r="D450" t="str">
        <f t="shared" si="6"/>
        <v>14 meses</v>
      </c>
    </row>
    <row r="451" spans="1:4" x14ac:dyDescent="0.25">
      <c r="A451" s="26">
        <v>4</v>
      </c>
      <c r="B451" t="s">
        <v>4395</v>
      </c>
      <c r="C451" t="s">
        <v>1446</v>
      </c>
      <c r="D451" t="str">
        <f t="shared" ref="D451:D514" si="7">CONCATENATE(A451,C451,B451)</f>
        <v>4 meses</v>
      </c>
    </row>
    <row r="452" spans="1:4" x14ac:dyDescent="0.25">
      <c r="A452" s="26">
        <v>9</v>
      </c>
      <c r="B452" t="s">
        <v>4395</v>
      </c>
      <c r="C452" t="s">
        <v>1446</v>
      </c>
      <c r="D452" t="str">
        <f t="shared" si="7"/>
        <v>9 meses</v>
      </c>
    </row>
    <row r="453" spans="1:4" x14ac:dyDescent="0.25">
      <c r="A453" s="26">
        <v>11</v>
      </c>
      <c r="B453" t="s">
        <v>4395</v>
      </c>
      <c r="C453" t="s">
        <v>1446</v>
      </c>
      <c r="D453" t="str">
        <f t="shared" si="7"/>
        <v>11 meses</v>
      </c>
    </row>
    <row r="454" spans="1:4" x14ac:dyDescent="0.25">
      <c r="A454" s="26">
        <v>12</v>
      </c>
      <c r="B454" t="s">
        <v>4395</v>
      </c>
      <c r="C454" t="s">
        <v>1446</v>
      </c>
      <c r="D454" t="str">
        <f t="shared" si="7"/>
        <v>12 meses</v>
      </c>
    </row>
    <row r="455" spans="1:4" x14ac:dyDescent="0.25">
      <c r="A455" s="26">
        <v>6</v>
      </c>
      <c r="B455" t="s">
        <v>4395</v>
      </c>
      <c r="C455" t="s">
        <v>1446</v>
      </c>
      <c r="D455" t="str">
        <f t="shared" si="7"/>
        <v>6 meses</v>
      </c>
    </row>
    <row r="456" spans="1:4" x14ac:dyDescent="0.25">
      <c r="A456" s="26">
        <v>15</v>
      </c>
      <c r="B456" t="s">
        <v>4395</v>
      </c>
      <c r="C456" t="s">
        <v>1446</v>
      </c>
      <c r="D456" t="str">
        <f t="shared" si="7"/>
        <v>15 meses</v>
      </c>
    </row>
    <row r="457" spans="1:4" x14ac:dyDescent="0.25">
      <c r="A457" s="26">
        <v>3</v>
      </c>
      <c r="B457" t="s">
        <v>4395</v>
      </c>
      <c r="C457" t="s">
        <v>1446</v>
      </c>
      <c r="D457" t="str">
        <f t="shared" si="7"/>
        <v>3 meses</v>
      </c>
    </row>
    <row r="458" spans="1:4" x14ac:dyDescent="0.25">
      <c r="A458" s="26">
        <v>9</v>
      </c>
      <c r="B458" t="s">
        <v>4395</v>
      </c>
      <c r="C458" t="s">
        <v>1446</v>
      </c>
      <c r="D458" t="str">
        <f t="shared" si="7"/>
        <v>9 meses</v>
      </c>
    </row>
    <row r="459" spans="1:4" x14ac:dyDescent="0.25">
      <c r="A459" s="26">
        <v>12</v>
      </c>
      <c r="B459" t="s">
        <v>4395</v>
      </c>
      <c r="C459" t="s">
        <v>1446</v>
      </c>
      <c r="D459" t="str">
        <f t="shared" si="7"/>
        <v>12 meses</v>
      </c>
    </row>
    <row r="460" spans="1:4" x14ac:dyDescent="0.25">
      <c r="A460" s="26">
        <v>28</v>
      </c>
      <c r="B460" t="s">
        <v>4395</v>
      </c>
      <c r="C460" t="s">
        <v>1446</v>
      </c>
      <c r="D460" t="str">
        <f t="shared" si="7"/>
        <v>28 meses</v>
      </c>
    </row>
    <row r="461" spans="1:4" x14ac:dyDescent="0.25">
      <c r="A461" s="26">
        <v>28</v>
      </c>
      <c r="B461" t="s">
        <v>4395</v>
      </c>
      <c r="C461" t="s">
        <v>1446</v>
      </c>
      <c r="D461" t="str">
        <f t="shared" si="7"/>
        <v>28 meses</v>
      </c>
    </row>
    <row r="462" spans="1:4" x14ac:dyDescent="0.25">
      <c r="A462" s="26">
        <v>28</v>
      </c>
      <c r="B462" t="s">
        <v>4395</v>
      </c>
      <c r="C462" t="s">
        <v>1446</v>
      </c>
      <c r="D462" t="str">
        <f t="shared" si="7"/>
        <v>28 meses</v>
      </c>
    </row>
    <row r="463" spans="1:4" x14ac:dyDescent="0.25">
      <c r="A463" s="26">
        <v>28</v>
      </c>
      <c r="B463" t="s">
        <v>4395</v>
      </c>
      <c r="C463" t="s">
        <v>1446</v>
      </c>
      <c r="D463" t="str">
        <f t="shared" si="7"/>
        <v>28 meses</v>
      </c>
    </row>
    <row r="464" spans="1:4" x14ac:dyDescent="0.25">
      <c r="A464" s="26">
        <v>28</v>
      </c>
      <c r="B464" t="s">
        <v>4395</v>
      </c>
      <c r="C464" t="s">
        <v>1446</v>
      </c>
      <c r="D464" t="str">
        <f t="shared" si="7"/>
        <v>28 meses</v>
      </c>
    </row>
    <row r="465" spans="1:4" x14ac:dyDescent="0.25">
      <c r="A465" s="26">
        <v>2</v>
      </c>
      <c r="B465" t="s">
        <v>4395</v>
      </c>
      <c r="C465" t="s">
        <v>1446</v>
      </c>
      <c r="D465" t="str">
        <f t="shared" si="7"/>
        <v>2 meses</v>
      </c>
    </row>
    <row r="466" spans="1:4" x14ac:dyDescent="0.25">
      <c r="A466" s="26">
        <v>4</v>
      </c>
      <c r="B466" t="s">
        <v>4395</v>
      </c>
      <c r="C466" t="s">
        <v>1446</v>
      </c>
      <c r="D466" t="str">
        <f t="shared" si="7"/>
        <v>4 meses</v>
      </c>
    </row>
    <row r="467" spans="1:4" x14ac:dyDescent="0.25">
      <c r="A467" s="26">
        <v>15</v>
      </c>
      <c r="B467" t="s">
        <v>4395</v>
      </c>
      <c r="C467" t="s">
        <v>1446</v>
      </c>
      <c r="D467" t="str">
        <f t="shared" si="7"/>
        <v>15 meses</v>
      </c>
    </row>
    <row r="468" spans="1:4" x14ac:dyDescent="0.25">
      <c r="A468" s="26">
        <v>28</v>
      </c>
      <c r="B468" t="s">
        <v>4395</v>
      </c>
      <c r="C468" t="s">
        <v>1446</v>
      </c>
      <c r="D468" t="str">
        <f t="shared" si="7"/>
        <v>28 meses</v>
      </c>
    </row>
    <row r="469" spans="1:4" x14ac:dyDescent="0.25">
      <c r="A469" s="26">
        <v>16</v>
      </c>
      <c r="B469" t="s">
        <v>4395</v>
      </c>
      <c r="C469" t="s">
        <v>1446</v>
      </c>
      <c r="D469" t="str">
        <f t="shared" si="7"/>
        <v>16 meses</v>
      </c>
    </row>
    <row r="470" spans="1:4" x14ac:dyDescent="0.25">
      <c r="A470" s="26">
        <v>12</v>
      </c>
      <c r="B470" t="s">
        <v>4395</v>
      </c>
      <c r="C470" t="s">
        <v>1446</v>
      </c>
      <c r="D470" t="str">
        <f t="shared" si="7"/>
        <v>12 meses</v>
      </c>
    </row>
    <row r="471" spans="1:4" x14ac:dyDescent="0.25">
      <c r="A471" s="26">
        <v>16</v>
      </c>
      <c r="B471" t="s">
        <v>4395</v>
      </c>
      <c r="C471" t="s">
        <v>1446</v>
      </c>
      <c r="D471" t="str">
        <f t="shared" si="7"/>
        <v>16 meses</v>
      </c>
    </row>
    <row r="472" spans="1:4" x14ac:dyDescent="0.25">
      <c r="A472" s="26">
        <v>6</v>
      </c>
      <c r="B472" t="s">
        <v>4395</v>
      </c>
      <c r="C472" t="s">
        <v>1446</v>
      </c>
      <c r="D472" t="str">
        <f t="shared" si="7"/>
        <v>6 meses</v>
      </c>
    </row>
    <row r="473" spans="1:4" x14ac:dyDescent="0.25">
      <c r="A473" s="26">
        <v>2</v>
      </c>
      <c r="B473" t="s">
        <v>4395</v>
      </c>
      <c r="C473" t="s">
        <v>1446</v>
      </c>
      <c r="D473" t="str">
        <f t="shared" si="7"/>
        <v>2 meses</v>
      </c>
    </row>
    <row r="474" spans="1:4" x14ac:dyDescent="0.25">
      <c r="A474" s="26">
        <v>6</v>
      </c>
      <c r="B474" t="s">
        <v>4395</v>
      </c>
      <c r="C474" t="s">
        <v>1446</v>
      </c>
      <c r="D474" t="str">
        <f t="shared" si="7"/>
        <v>6 meses</v>
      </c>
    </row>
    <row r="475" spans="1:4" x14ac:dyDescent="0.25">
      <c r="A475" s="26">
        <v>6</v>
      </c>
      <c r="B475" t="s">
        <v>4395</v>
      </c>
      <c r="C475" t="s">
        <v>1446</v>
      </c>
      <c r="D475" t="str">
        <f t="shared" si="7"/>
        <v>6 meses</v>
      </c>
    </row>
    <row r="476" spans="1:4" x14ac:dyDescent="0.25">
      <c r="A476" s="26">
        <v>4</v>
      </c>
      <c r="B476" t="s">
        <v>4395</v>
      </c>
      <c r="C476" t="s">
        <v>1446</v>
      </c>
      <c r="D476" t="str">
        <f t="shared" si="7"/>
        <v>4 meses</v>
      </c>
    </row>
    <row r="477" spans="1:4" x14ac:dyDescent="0.25">
      <c r="A477" s="26">
        <v>7</v>
      </c>
      <c r="B477" t="s">
        <v>4395</v>
      </c>
      <c r="C477" t="s">
        <v>1446</v>
      </c>
      <c r="D477" t="str">
        <f t="shared" si="7"/>
        <v>7 meses</v>
      </c>
    </row>
    <row r="478" spans="1:4" x14ac:dyDescent="0.25">
      <c r="A478" s="26">
        <v>6</v>
      </c>
      <c r="B478" t="s">
        <v>4395</v>
      </c>
      <c r="C478" t="s">
        <v>1446</v>
      </c>
      <c r="D478" t="str">
        <f t="shared" si="7"/>
        <v>6 meses</v>
      </c>
    </row>
    <row r="479" spans="1:4" x14ac:dyDescent="0.25">
      <c r="A479" s="26">
        <v>5</v>
      </c>
      <c r="B479" t="s">
        <v>4395</v>
      </c>
      <c r="C479" t="s">
        <v>1446</v>
      </c>
      <c r="D479" t="str">
        <f t="shared" si="7"/>
        <v>5 meses</v>
      </c>
    </row>
    <row r="480" spans="1:4" x14ac:dyDescent="0.25">
      <c r="A480" s="26">
        <v>6</v>
      </c>
      <c r="B480" t="s">
        <v>4395</v>
      </c>
      <c r="C480" t="s">
        <v>1446</v>
      </c>
      <c r="D480" t="str">
        <f t="shared" si="7"/>
        <v>6 meses</v>
      </c>
    </row>
    <row r="481" spans="1:4" x14ac:dyDescent="0.25">
      <c r="A481" s="26">
        <v>8</v>
      </c>
      <c r="B481" t="s">
        <v>4395</v>
      </c>
      <c r="C481" t="s">
        <v>1446</v>
      </c>
      <c r="D481" t="str">
        <f t="shared" si="7"/>
        <v>8 meses</v>
      </c>
    </row>
    <row r="482" spans="1:4" x14ac:dyDescent="0.25">
      <c r="A482" s="26">
        <v>8</v>
      </c>
      <c r="B482" t="s">
        <v>4395</v>
      </c>
      <c r="C482" t="s">
        <v>1446</v>
      </c>
      <c r="D482" t="str">
        <f t="shared" si="7"/>
        <v>8 meses</v>
      </c>
    </row>
    <row r="483" spans="1:4" x14ac:dyDescent="0.25">
      <c r="A483" s="26">
        <v>8</v>
      </c>
      <c r="B483" t="s">
        <v>4395</v>
      </c>
      <c r="C483" t="s">
        <v>1446</v>
      </c>
      <c r="D483" t="str">
        <f t="shared" si="7"/>
        <v>8 meses</v>
      </c>
    </row>
    <row r="484" spans="1:4" x14ac:dyDescent="0.25">
      <c r="A484" s="26">
        <v>8</v>
      </c>
      <c r="B484" t="s">
        <v>4395</v>
      </c>
      <c r="C484" t="s">
        <v>1446</v>
      </c>
      <c r="D484" t="str">
        <f t="shared" si="7"/>
        <v>8 meses</v>
      </c>
    </row>
    <row r="485" spans="1:4" x14ac:dyDescent="0.25">
      <c r="A485" s="26">
        <v>8</v>
      </c>
      <c r="B485" t="s">
        <v>4395</v>
      </c>
      <c r="C485" t="s">
        <v>1446</v>
      </c>
      <c r="D485" t="str">
        <f t="shared" si="7"/>
        <v>8 meses</v>
      </c>
    </row>
    <row r="486" spans="1:4" x14ac:dyDescent="0.25">
      <c r="A486" s="26">
        <v>8</v>
      </c>
      <c r="B486" t="s">
        <v>4395</v>
      </c>
      <c r="C486" t="s">
        <v>1446</v>
      </c>
      <c r="D486" t="str">
        <f t="shared" si="7"/>
        <v>8 meses</v>
      </c>
    </row>
    <row r="487" spans="1:4" x14ac:dyDescent="0.25">
      <c r="A487" s="26">
        <v>8</v>
      </c>
      <c r="B487" t="s">
        <v>4395</v>
      </c>
      <c r="C487" t="s">
        <v>1446</v>
      </c>
      <c r="D487" t="str">
        <f t="shared" si="7"/>
        <v>8 meses</v>
      </c>
    </row>
    <row r="488" spans="1:4" x14ac:dyDescent="0.25">
      <c r="A488" s="26">
        <v>8</v>
      </c>
      <c r="B488" t="s">
        <v>4395</v>
      </c>
      <c r="C488" t="s">
        <v>1446</v>
      </c>
      <c r="D488" t="str">
        <f t="shared" si="7"/>
        <v>8 meses</v>
      </c>
    </row>
    <row r="489" spans="1:4" x14ac:dyDescent="0.25">
      <c r="A489" s="26">
        <v>8</v>
      </c>
      <c r="B489" t="s">
        <v>4395</v>
      </c>
      <c r="C489" t="s">
        <v>1446</v>
      </c>
      <c r="D489" t="str">
        <f t="shared" si="7"/>
        <v>8 meses</v>
      </c>
    </row>
    <row r="490" spans="1:4" x14ac:dyDescent="0.25">
      <c r="A490" s="26">
        <v>8</v>
      </c>
      <c r="B490" t="s">
        <v>4395</v>
      </c>
      <c r="C490" t="s">
        <v>1446</v>
      </c>
      <c r="D490" t="str">
        <f t="shared" si="7"/>
        <v>8 meses</v>
      </c>
    </row>
    <row r="491" spans="1:4" x14ac:dyDescent="0.25">
      <c r="A491" s="26">
        <v>8</v>
      </c>
      <c r="B491" t="s">
        <v>4395</v>
      </c>
      <c r="C491" t="s">
        <v>1446</v>
      </c>
      <c r="D491" t="str">
        <f t="shared" si="7"/>
        <v>8 meses</v>
      </c>
    </row>
    <row r="492" spans="1:4" x14ac:dyDescent="0.25">
      <c r="A492" s="26">
        <v>8</v>
      </c>
      <c r="B492" t="s">
        <v>4395</v>
      </c>
      <c r="C492" t="s">
        <v>1446</v>
      </c>
      <c r="D492" t="str">
        <f t="shared" si="7"/>
        <v>8 meses</v>
      </c>
    </row>
    <row r="493" spans="1:4" x14ac:dyDescent="0.25">
      <c r="A493" s="26">
        <v>8</v>
      </c>
      <c r="B493" t="s">
        <v>4395</v>
      </c>
      <c r="C493" t="s">
        <v>1446</v>
      </c>
      <c r="D493" t="str">
        <f t="shared" si="7"/>
        <v>8 meses</v>
      </c>
    </row>
    <row r="494" spans="1:4" x14ac:dyDescent="0.25">
      <c r="A494" s="26">
        <v>8</v>
      </c>
      <c r="B494" t="s">
        <v>4395</v>
      </c>
      <c r="C494" t="s">
        <v>1446</v>
      </c>
      <c r="D494" t="str">
        <f t="shared" si="7"/>
        <v>8 meses</v>
      </c>
    </row>
    <row r="495" spans="1:4" x14ac:dyDescent="0.25">
      <c r="A495" s="26">
        <v>8</v>
      </c>
      <c r="B495" t="s">
        <v>4395</v>
      </c>
      <c r="C495" t="s">
        <v>1446</v>
      </c>
      <c r="D495" t="str">
        <f t="shared" si="7"/>
        <v>8 meses</v>
      </c>
    </row>
    <row r="496" spans="1:4" x14ac:dyDescent="0.25">
      <c r="A496" s="26">
        <v>8</v>
      </c>
      <c r="B496" t="s">
        <v>4395</v>
      </c>
      <c r="C496" t="s">
        <v>1446</v>
      </c>
      <c r="D496" t="str">
        <f t="shared" si="7"/>
        <v>8 meses</v>
      </c>
    </row>
    <row r="497" spans="1:4" x14ac:dyDescent="0.25">
      <c r="A497" s="26">
        <v>8</v>
      </c>
      <c r="B497" t="s">
        <v>4395</v>
      </c>
      <c r="C497" t="s">
        <v>1446</v>
      </c>
      <c r="D497" t="str">
        <f t="shared" si="7"/>
        <v>8 meses</v>
      </c>
    </row>
    <row r="498" spans="1:4" x14ac:dyDescent="0.25">
      <c r="A498" s="26">
        <v>8</v>
      </c>
      <c r="B498" t="s">
        <v>4395</v>
      </c>
      <c r="C498" t="s">
        <v>1446</v>
      </c>
      <c r="D498" t="str">
        <f t="shared" si="7"/>
        <v>8 meses</v>
      </c>
    </row>
    <row r="499" spans="1:4" x14ac:dyDescent="0.25">
      <c r="A499" s="26">
        <v>8</v>
      </c>
      <c r="B499" t="s">
        <v>4395</v>
      </c>
      <c r="C499" t="s">
        <v>1446</v>
      </c>
      <c r="D499" t="str">
        <f t="shared" si="7"/>
        <v>8 meses</v>
      </c>
    </row>
    <row r="500" spans="1:4" x14ac:dyDescent="0.25">
      <c r="A500" s="26">
        <v>8</v>
      </c>
      <c r="B500" t="s">
        <v>4395</v>
      </c>
      <c r="C500" t="s">
        <v>1446</v>
      </c>
      <c r="D500" t="str">
        <f t="shared" si="7"/>
        <v>8 meses</v>
      </c>
    </row>
    <row r="501" spans="1:4" x14ac:dyDescent="0.25">
      <c r="A501" s="26">
        <v>8</v>
      </c>
      <c r="B501" t="s">
        <v>4395</v>
      </c>
      <c r="C501" t="s">
        <v>1446</v>
      </c>
      <c r="D501" t="str">
        <f t="shared" si="7"/>
        <v>8 meses</v>
      </c>
    </row>
    <row r="502" spans="1:4" x14ac:dyDescent="0.25">
      <c r="A502" s="26">
        <v>8</v>
      </c>
      <c r="B502" t="s">
        <v>4395</v>
      </c>
      <c r="C502" t="s">
        <v>1446</v>
      </c>
      <c r="D502" t="str">
        <f t="shared" si="7"/>
        <v>8 meses</v>
      </c>
    </row>
    <row r="503" spans="1:4" x14ac:dyDescent="0.25">
      <c r="A503" s="26">
        <v>8</v>
      </c>
      <c r="B503" t="s">
        <v>4395</v>
      </c>
      <c r="C503" t="s">
        <v>1446</v>
      </c>
      <c r="D503" t="str">
        <f t="shared" si="7"/>
        <v>8 meses</v>
      </c>
    </row>
    <row r="504" spans="1:4" x14ac:dyDescent="0.25">
      <c r="A504" s="26">
        <v>8</v>
      </c>
      <c r="B504" t="s">
        <v>4395</v>
      </c>
      <c r="C504" t="s">
        <v>1446</v>
      </c>
      <c r="D504" t="str">
        <f t="shared" si="7"/>
        <v>8 meses</v>
      </c>
    </row>
    <row r="505" spans="1:4" x14ac:dyDescent="0.25">
      <c r="A505" s="26">
        <v>8</v>
      </c>
      <c r="B505" t="s">
        <v>4395</v>
      </c>
      <c r="C505" t="s">
        <v>1446</v>
      </c>
      <c r="D505" t="str">
        <f t="shared" si="7"/>
        <v>8 meses</v>
      </c>
    </row>
    <row r="506" spans="1:4" x14ac:dyDescent="0.25">
      <c r="A506" s="26">
        <v>8</v>
      </c>
      <c r="B506" t="s">
        <v>4395</v>
      </c>
      <c r="C506" t="s">
        <v>1446</v>
      </c>
      <c r="D506" t="str">
        <f t="shared" si="7"/>
        <v>8 meses</v>
      </c>
    </row>
    <row r="507" spans="1:4" x14ac:dyDescent="0.25">
      <c r="A507" s="26">
        <v>8</v>
      </c>
      <c r="B507" t="s">
        <v>4395</v>
      </c>
      <c r="C507" t="s">
        <v>1446</v>
      </c>
      <c r="D507" t="str">
        <f t="shared" si="7"/>
        <v>8 meses</v>
      </c>
    </row>
    <row r="508" spans="1:4" x14ac:dyDescent="0.25">
      <c r="A508" s="26">
        <v>8</v>
      </c>
      <c r="B508" t="s">
        <v>4395</v>
      </c>
      <c r="C508" t="s">
        <v>1446</v>
      </c>
      <c r="D508" t="str">
        <f t="shared" si="7"/>
        <v>8 meses</v>
      </c>
    </row>
    <row r="509" spans="1:4" x14ac:dyDescent="0.25">
      <c r="A509" s="26">
        <v>8</v>
      </c>
      <c r="B509" t="s">
        <v>4395</v>
      </c>
      <c r="C509" t="s">
        <v>1446</v>
      </c>
      <c r="D509" t="str">
        <f t="shared" si="7"/>
        <v>8 meses</v>
      </c>
    </row>
    <row r="510" spans="1:4" x14ac:dyDescent="0.25">
      <c r="A510" s="26">
        <v>8</v>
      </c>
      <c r="B510" t="s">
        <v>4395</v>
      </c>
      <c r="C510" t="s">
        <v>1446</v>
      </c>
      <c r="D510" t="str">
        <f t="shared" si="7"/>
        <v>8 meses</v>
      </c>
    </row>
    <row r="511" spans="1:4" x14ac:dyDescent="0.25">
      <c r="A511" s="26">
        <v>8</v>
      </c>
      <c r="B511" t="s">
        <v>4395</v>
      </c>
      <c r="C511" t="s">
        <v>1446</v>
      </c>
      <c r="D511" t="str">
        <f t="shared" si="7"/>
        <v>8 meses</v>
      </c>
    </row>
    <row r="512" spans="1:4" x14ac:dyDescent="0.25">
      <c r="A512" s="26">
        <v>8</v>
      </c>
      <c r="B512" t="s">
        <v>4395</v>
      </c>
      <c r="C512" t="s">
        <v>1446</v>
      </c>
      <c r="D512" t="str">
        <f t="shared" si="7"/>
        <v>8 meses</v>
      </c>
    </row>
    <row r="513" spans="1:4" x14ac:dyDescent="0.25">
      <c r="A513" s="26">
        <v>8</v>
      </c>
      <c r="B513" t="s">
        <v>4395</v>
      </c>
      <c r="C513" t="s">
        <v>1446</v>
      </c>
      <c r="D513" t="str">
        <f t="shared" si="7"/>
        <v>8 meses</v>
      </c>
    </row>
    <row r="514" spans="1:4" x14ac:dyDescent="0.25">
      <c r="A514" s="26">
        <v>8</v>
      </c>
      <c r="B514" t="s">
        <v>4395</v>
      </c>
      <c r="C514" t="s">
        <v>1446</v>
      </c>
      <c r="D514" t="str">
        <f t="shared" si="7"/>
        <v>8 meses</v>
      </c>
    </row>
    <row r="515" spans="1:4" x14ac:dyDescent="0.25">
      <c r="A515" s="26">
        <v>8</v>
      </c>
      <c r="B515" t="s">
        <v>4395</v>
      </c>
      <c r="C515" t="s">
        <v>1446</v>
      </c>
      <c r="D515" t="str">
        <f t="shared" ref="D515:D578" si="8">CONCATENATE(A515,C515,B515)</f>
        <v>8 meses</v>
      </c>
    </row>
    <row r="516" spans="1:4" x14ac:dyDescent="0.25">
      <c r="A516" s="26">
        <v>8</v>
      </c>
      <c r="B516" t="s">
        <v>4395</v>
      </c>
      <c r="C516" t="s">
        <v>1446</v>
      </c>
      <c r="D516" t="str">
        <f t="shared" si="8"/>
        <v>8 meses</v>
      </c>
    </row>
    <row r="517" spans="1:4" x14ac:dyDescent="0.25">
      <c r="A517" s="26">
        <v>8</v>
      </c>
      <c r="B517" t="s">
        <v>4395</v>
      </c>
      <c r="C517" t="s">
        <v>1446</v>
      </c>
      <c r="D517" t="str">
        <f t="shared" si="8"/>
        <v>8 meses</v>
      </c>
    </row>
    <row r="518" spans="1:4" x14ac:dyDescent="0.25">
      <c r="A518" s="26">
        <v>8</v>
      </c>
      <c r="B518" t="s">
        <v>4395</v>
      </c>
      <c r="C518" t="s">
        <v>1446</v>
      </c>
      <c r="D518" t="str">
        <f t="shared" si="8"/>
        <v>8 meses</v>
      </c>
    </row>
    <row r="519" spans="1:4" x14ac:dyDescent="0.25">
      <c r="A519" s="26">
        <v>8</v>
      </c>
      <c r="B519" t="s">
        <v>4395</v>
      </c>
      <c r="C519" t="s">
        <v>1446</v>
      </c>
      <c r="D519" t="str">
        <f t="shared" si="8"/>
        <v>8 meses</v>
      </c>
    </row>
    <row r="520" spans="1:4" x14ac:dyDescent="0.25">
      <c r="A520" s="26">
        <v>8</v>
      </c>
      <c r="B520" t="s">
        <v>4395</v>
      </c>
      <c r="C520" t="s">
        <v>1446</v>
      </c>
      <c r="D520" t="str">
        <f t="shared" si="8"/>
        <v>8 meses</v>
      </c>
    </row>
    <row r="521" spans="1:4" x14ac:dyDescent="0.25">
      <c r="A521" s="26">
        <v>8</v>
      </c>
      <c r="B521" t="s">
        <v>4395</v>
      </c>
      <c r="C521" t="s">
        <v>1446</v>
      </c>
      <c r="D521" t="str">
        <f t="shared" si="8"/>
        <v>8 meses</v>
      </c>
    </row>
    <row r="522" spans="1:4" x14ac:dyDescent="0.25">
      <c r="A522" s="26">
        <v>8</v>
      </c>
      <c r="B522" t="s">
        <v>4395</v>
      </c>
      <c r="C522" t="s">
        <v>1446</v>
      </c>
      <c r="D522" t="str">
        <f t="shared" si="8"/>
        <v>8 meses</v>
      </c>
    </row>
    <row r="523" spans="1:4" x14ac:dyDescent="0.25">
      <c r="A523" s="26">
        <v>8</v>
      </c>
      <c r="B523" t="s">
        <v>4395</v>
      </c>
      <c r="C523" t="s">
        <v>1446</v>
      </c>
      <c r="D523" t="str">
        <f t="shared" si="8"/>
        <v>8 meses</v>
      </c>
    </row>
    <row r="524" spans="1:4" x14ac:dyDescent="0.25">
      <c r="A524" s="26">
        <v>8</v>
      </c>
      <c r="B524" t="s">
        <v>4395</v>
      </c>
      <c r="C524" t="s">
        <v>1446</v>
      </c>
      <c r="D524" t="str">
        <f t="shared" si="8"/>
        <v>8 meses</v>
      </c>
    </row>
    <row r="525" spans="1:4" x14ac:dyDescent="0.25">
      <c r="A525" s="26">
        <v>8</v>
      </c>
      <c r="B525" t="s">
        <v>4395</v>
      </c>
      <c r="C525" t="s">
        <v>1446</v>
      </c>
      <c r="D525" t="str">
        <f t="shared" si="8"/>
        <v>8 meses</v>
      </c>
    </row>
    <row r="526" spans="1:4" x14ac:dyDescent="0.25">
      <c r="A526" s="26">
        <v>8</v>
      </c>
      <c r="B526" t="s">
        <v>4395</v>
      </c>
      <c r="C526" t="s">
        <v>1446</v>
      </c>
      <c r="D526" t="str">
        <f t="shared" si="8"/>
        <v>8 meses</v>
      </c>
    </row>
    <row r="527" spans="1:4" x14ac:dyDescent="0.25">
      <c r="A527" s="26">
        <v>8</v>
      </c>
      <c r="B527" t="s">
        <v>4395</v>
      </c>
      <c r="C527" t="s">
        <v>1446</v>
      </c>
      <c r="D527" t="str">
        <f t="shared" si="8"/>
        <v>8 meses</v>
      </c>
    </row>
    <row r="528" spans="1:4" x14ac:dyDescent="0.25">
      <c r="A528" s="26">
        <v>8</v>
      </c>
      <c r="B528" t="s">
        <v>4395</v>
      </c>
      <c r="C528" t="s">
        <v>1446</v>
      </c>
      <c r="D528" t="str">
        <f t="shared" si="8"/>
        <v>8 meses</v>
      </c>
    </row>
    <row r="529" spans="1:4" x14ac:dyDescent="0.25">
      <c r="A529" s="26">
        <v>8</v>
      </c>
      <c r="B529" t="s">
        <v>4395</v>
      </c>
      <c r="C529" t="s">
        <v>1446</v>
      </c>
      <c r="D529" t="str">
        <f t="shared" si="8"/>
        <v>8 meses</v>
      </c>
    </row>
    <row r="530" spans="1:4" x14ac:dyDescent="0.25">
      <c r="A530" s="26">
        <v>8</v>
      </c>
      <c r="B530" t="s">
        <v>4395</v>
      </c>
      <c r="C530" t="s">
        <v>1446</v>
      </c>
      <c r="D530" t="str">
        <f t="shared" si="8"/>
        <v>8 meses</v>
      </c>
    </row>
    <row r="531" spans="1:4" x14ac:dyDescent="0.25">
      <c r="A531" s="26">
        <v>8</v>
      </c>
      <c r="B531" t="s">
        <v>4395</v>
      </c>
      <c r="C531" t="s">
        <v>1446</v>
      </c>
      <c r="D531" t="str">
        <f t="shared" si="8"/>
        <v>8 meses</v>
      </c>
    </row>
    <row r="532" spans="1:4" x14ac:dyDescent="0.25">
      <c r="A532" s="26">
        <v>8</v>
      </c>
      <c r="B532" t="s">
        <v>4395</v>
      </c>
      <c r="C532" t="s">
        <v>1446</v>
      </c>
      <c r="D532" t="str">
        <f t="shared" si="8"/>
        <v>8 meses</v>
      </c>
    </row>
    <row r="533" spans="1:4" x14ac:dyDescent="0.25">
      <c r="A533" s="26">
        <v>8</v>
      </c>
      <c r="B533" t="s">
        <v>4395</v>
      </c>
      <c r="C533" t="s">
        <v>1446</v>
      </c>
      <c r="D533" t="str">
        <f t="shared" si="8"/>
        <v>8 meses</v>
      </c>
    </row>
    <row r="534" spans="1:4" x14ac:dyDescent="0.25">
      <c r="A534" s="26">
        <v>8</v>
      </c>
      <c r="B534" t="s">
        <v>4395</v>
      </c>
      <c r="C534" t="s">
        <v>1446</v>
      </c>
      <c r="D534" t="str">
        <f t="shared" si="8"/>
        <v>8 meses</v>
      </c>
    </row>
    <row r="535" spans="1:4" x14ac:dyDescent="0.25">
      <c r="A535" s="26">
        <v>8</v>
      </c>
      <c r="B535" t="s">
        <v>4395</v>
      </c>
      <c r="C535" t="s">
        <v>1446</v>
      </c>
      <c r="D535" t="str">
        <f t="shared" si="8"/>
        <v>8 meses</v>
      </c>
    </row>
    <row r="536" spans="1:4" x14ac:dyDescent="0.25">
      <c r="A536" s="26">
        <v>8</v>
      </c>
      <c r="B536" t="s">
        <v>4395</v>
      </c>
      <c r="C536" t="s">
        <v>1446</v>
      </c>
      <c r="D536" t="str">
        <f t="shared" si="8"/>
        <v>8 meses</v>
      </c>
    </row>
    <row r="537" spans="1:4" x14ac:dyDescent="0.25">
      <c r="A537" s="26">
        <v>8</v>
      </c>
      <c r="B537" t="s">
        <v>4395</v>
      </c>
      <c r="C537" t="s">
        <v>1446</v>
      </c>
      <c r="D537" t="str">
        <f t="shared" si="8"/>
        <v>8 meses</v>
      </c>
    </row>
    <row r="538" spans="1:4" x14ac:dyDescent="0.25">
      <c r="A538" s="26">
        <v>8</v>
      </c>
      <c r="B538" t="s">
        <v>4395</v>
      </c>
      <c r="C538" t="s">
        <v>1446</v>
      </c>
      <c r="D538" t="str">
        <f t="shared" si="8"/>
        <v>8 meses</v>
      </c>
    </row>
    <row r="539" spans="1:4" x14ac:dyDescent="0.25">
      <c r="A539" s="26">
        <v>6</v>
      </c>
      <c r="B539" t="s">
        <v>4395</v>
      </c>
      <c r="C539" t="s">
        <v>1446</v>
      </c>
      <c r="D539" t="str">
        <f t="shared" si="8"/>
        <v>6 meses</v>
      </c>
    </row>
    <row r="540" spans="1:4" x14ac:dyDescent="0.25">
      <c r="A540" s="26">
        <v>12</v>
      </c>
      <c r="B540" t="s">
        <v>4395</v>
      </c>
      <c r="C540" t="s">
        <v>1446</v>
      </c>
      <c r="D540" t="str">
        <f t="shared" si="8"/>
        <v>12 meses</v>
      </c>
    </row>
    <row r="541" spans="1:4" x14ac:dyDescent="0.25">
      <c r="A541" s="26">
        <v>7</v>
      </c>
      <c r="B541" t="s">
        <v>4395</v>
      </c>
      <c r="C541" t="s">
        <v>1446</v>
      </c>
      <c r="D541" t="str">
        <f t="shared" si="8"/>
        <v>7 meses</v>
      </c>
    </row>
    <row r="542" spans="1:4" x14ac:dyDescent="0.25">
      <c r="A542" s="26">
        <v>7</v>
      </c>
      <c r="B542" t="s">
        <v>4395</v>
      </c>
      <c r="C542" t="s">
        <v>1446</v>
      </c>
      <c r="D542" t="str">
        <f t="shared" si="8"/>
        <v>7 meses</v>
      </c>
    </row>
    <row r="543" spans="1:4" x14ac:dyDescent="0.25">
      <c r="A543" s="26">
        <v>7</v>
      </c>
      <c r="B543" t="s">
        <v>4395</v>
      </c>
      <c r="C543" t="s">
        <v>1446</v>
      </c>
      <c r="D543" t="str">
        <f t="shared" si="8"/>
        <v>7 meses</v>
      </c>
    </row>
    <row r="544" spans="1:4" x14ac:dyDescent="0.25">
      <c r="A544" s="26">
        <v>7</v>
      </c>
      <c r="B544" t="s">
        <v>4395</v>
      </c>
      <c r="C544" t="s">
        <v>1446</v>
      </c>
      <c r="D544" t="str">
        <f t="shared" si="8"/>
        <v>7 meses</v>
      </c>
    </row>
    <row r="545" spans="1:4" x14ac:dyDescent="0.25">
      <c r="A545" s="26">
        <v>7</v>
      </c>
      <c r="B545" t="s">
        <v>4395</v>
      </c>
      <c r="C545" t="s">
        <v>1446</v>
      </c>
      <c r="D545" t="str">
        <f t="shared" si="8"/>
        <v>7 meses</v>
      </c>
    </row>
    <row r="546" spans="1:4" x14ac:dyDescent="0.25">
      <c r="A546" s="26">
        <v>7</v>
      </c>
      <c r="B546" t="s">
        <v>4395</v>
      </c>
      <c r="C546" t="s">
        <v>1446</v>
      </c>
      <c r="D546" t="str">
        <f t="shared" si="8"/>
        <v>7 meses</v>
      </c>
    </row>
    <row r="547" spans="1:4" x14ac:dyDescent="0.25">
      <c r="A547" s="26">
        <v>7</v>
      </c>
      <c r="B547" t="s">
        <v>4395</v>
      </c>
      <c r="C547" t="s">
        <v>1446</v>
      </c>
      <c r="D547" t="str">
        <f t="shared" si="8"/>
        <v>7 meses</v>
      </c>
    </row>
    <row r="548" spans="1:4" x14ac:dyDescent="0.25">
      <c r="A548" s="26">
        <v>7</v>
      </c>
      <c r="B548" t="s">
        <v>4395</v>
      </c>
      <c r="C548" t="s">
        <v>1446</v>
      </c>
      <c r="D548" t="str">
        <f t="shared" si="8"/>
        <v>7 meses</v>
      </c>
    </row>
    <row r="549" spans="1:4" x14ac:dyDescent="0.25">
      <c r="A549" s="26">
        <v>7</v>
      </c>
      <c r="B549" t="s">
        <v>4395</v>
      </c>
      <c r="C549" t="s">
        <v>1446</v>
      </c>
      <c r="D549" t="str">
        <f t="shared" si="8"/>
        <v>7 meses</v>
      </c>
    </row>
    <row r="550" spans="1:4" x14ac:dyDescent="0.25">
      <c r="A550" s="26">
        <v>7</v>
      </c>
      <c r="B550" t="s">
        <v>4395</v>
      </c>
      <c r="C550" t="s">
        <v>1446</v>
      </c>
      <c r="D550" t="str">
        <f t="shared" si="8"/>
        <v>7 meses</v>
      </c>
    </row>
    <row r="551" spans="1:4" x14ac:dyDescent="0.25">
      <c r="A551" s="26">
        <v>7</v>
      </c>
      <c r="B551" t="s">
        <v>4395</v>
      </c>
      <c r="C551" t="s">
        <v>1446</v>
      </c>
      <c r="D551" t="str">
        <f t="shared" si="8"/>
        <v>7 meses</v>
      </c>
    </row>
    <row r="552" spans="1:4" x14ac:dyDescent="0.25">
      <c r="A552" s="26">
        <v>8</v>
      </c>
      <c r="B552" t="s">
        <v>4395</v>
      </c>
      <c r="C552" t="s">
        <v>1446</v>
      </c>
      <c r="D552" t="str">
        <f t="shared" si="8"/>
        <v>8 meses</v>
      </c>
    </row>
    <row r="553" spans="1:4" x14ac:dyDescent="0.25">
      <c r="A553" s="26">
        <v>6</v>
      </c>
      <c r="B553" t="s">
        <v>4395</v>
      </c>
      <c r="C553" t="s">
        <v>1446</v>
      </c>
      <c r="D553" t="str">
        <f t="shared" si="8"/>
        <v>6 meses</v>
      </c>
    </row>
    <row r="554" spans="1:4" x14ac:dyDescent="0.25">
      <c r="A554" s="26">
        <v>6</v>
      </c>
      <c r="B554" t="s">
        <v>4395</v>
      </c>
      <c r="C554" t="s">
        <v>1446</v>
      </c>
      <c r="D554" t="str">
        <f t="shared" si="8"/>
        <v>6 meses</v>
      </c>
    </row>
    <row r="555" spans="1:4" x14ac:dyDescent="0.25">
      <c r="A555" s="26">
        <v>22</v>
      </c>
      <c r="B555" t="s">
        <v>4395</v>
      </c>
      <c r="C555" t="s">
        <v>1446</v>
      </c>
      <c r="D555" t="str">
        <f t="shared" si="8"/>
        <v>22 meses</v>
      </c>
    </row>
    <row r="556" spans="1:4" x14ac:dyDescent="0.25">
      <c r="A556" s="26">
        <v>24</v>
      </c>
      <c r="B556" t="s">
        <v>4395</v>
      </c>
      <c r="C556" t="s">
        <v>1446</v>
      </c>
      <c r="D556" t="str">
        <f t="shared" si="8"/>
        <v>24 meses</v>
      </c>
    </row>
    <row r="557" spans="1:4" x14ac:dyDescent="0.25">
      <c r="A557" s="26">
        <v>7</v>
      </c>
      <c r="B557" t="s">
        <v>4395</v>
      </c>
      <c r="C557" t="s">
        <v>1446</v>
      </c>
      <c r="D557" t="str">
        <f t="shared" si="8"/>
        <v>7 meses</v>
      </c>
    </row>
    <row r="558" spans="1:4" x14ac:dyDescent="0.25">
      <c r="A558" s="26">
        <v>8</v>
      </c>
      <c r="B558" t="s">
        <v>4395</v>
      </c>
      <c r="C558" t="s">
        <v>1446</v>
      </c>
      <c r="D558" t="str">
        <f t="shared" si="8"/>
        <v>8 meses</v>
      </c>
    </row>
    <row r="559" spans="1:4" x14ac:dyDescent="0.25">
      <c r="A559" s="26">
        <v>7</v>
      </c>
      <c r="B559" t="s">
        <v>4395</v>
      </c>
      <c r="C559" t="s">
        <v>1446</v>
      </c>
      <c r="D559" t="str">
        <f t="shared" si="8"/>
        <v>7 meses</v>
      </c>
    </row>
    <row r="560" spans="1:4" x14ac:dyDescent="0.25">
      <c r="A560" s="26">
        <v>8</v>
      </c>
      <c r="B560" t="s">
        <v>4395</v>
      </c>
      <c r="C560" t="s">
        <v>1446</v>
      </c>
      <c r="D560" t="str">
        <f t="shared" si="8"/>
        <v>8 meses</v>
      </c>
    </row>
    <row r="561" spans="1:4" x14ac:dyDescent="0.25">
      <c r="A561" s="26">
        <v>7</v>
      </c>
      <c r="B561" t="s">
        <v>4395</v>
      </c>
      <c r="C561" t="s">
        <v>1446</v>
      </c>
      <c r="D561" t="str">
        <f t="shared" si="8"/>
        <v>7 meses</v>
      </c>
    </row>
    <row r="562" spans="1:4" x14ac:dyDescent="0.25">
      <c r="A562" s="26">
        <v>8</v>
      </c>
      <c r="B562" t="s">
        <v>4395</v>
      </c>
      <c r="C562" t="s">
        <v>1446</v>
      </c>
      <c r="D562" t="str">
        <f t="shared" si="8"/>
        <v>8 meses</v>
      </c>
    </row>
    <row r="563" spans="1:4" x14ac:dyDescent="0.25">
      <c r="A563" s="26">
        <v>7</v>
      </c>
      <c r="B563" t="s">
        <v>4395</v>
      </c>
      <c r="C563" t="s">
        <v>1446</v>
      </c>
      <c r="D563" t="str">
        <f t="shared" si="8"/>
        <v>7 meses</v>
      </c>
    </row>
    <row r="564" spans="1:4" x14ac:dyDescent="0.25">
      <c r="A564" s="26">
        <v>8</v>
      </c>
      <c r="B564" t="s">
        <v>4395</v>
      </c>
      <c r="C564" t="s">
        <v>1446</v>
      </c>
      <c r="D564" t="str">
        <f t="shared" si="8"/>
        <v>8 meses</v>
      </c>
    </row>
    <row r="565" spans="1:4" x14ac:dyDescent="0.25">
      <c r="A565" s="26">
        <v>7</v>
      </c>
      <c r="B565" t="s">
        <v>4395</v>
      </c>
      <c r="C565" t="s">
        <v>1446</v>
      </c>
      <c r="D565" t="str">
        <f t="shared" si="8"/>
        <v>7 meses</v>
      </c>
    </row>
    <row r="566" spans="1:4" x14ac:dyDescent="0.25">
      <c r="A566" s="26">
        <v>8</v>
      </c>
      <c r="B566" t="s">
        <v>4395</v>
      </c>
      <c r="C566" t="s">
        <v>1446</v>
      </c>
      <c r="D566" t="str">
        <f t="shared" si="8"/>
        <v>8 meses</v>
      </c>
    </row>
    <row r="567" spans="1:4" x14ac:dyDescent="0.25">
      <c r="A567" s="26">
        <v>11</v>
      </c>
      <c r="B567" t="s">
        <v>4395</v>
      </c>
      <c r="C567" t="s">
        <v>1446</v>
      </c>
      <c r="D567" t="str">
        <f t="shared" si="8"/>
        <v>11 meses</v>
      </c>
    </row>
    <row r="568" spans="1:4" x14ac:dyDescent="0.25">
      <c r="A568" s="26">
        <v>7</v>
      </c>
      <c r="B568" t="s">
        <v>4395</v>
      </c>
      <c r="C568" t="s">
        <v>1446</v>
      </c>
      <c r="D568" t="str">
        <f t="shared" si="8"/>
        <v>7 meses</v>
      </c>
    </row>
    <row r="569" spans="1:4" x14ac:dyDescent="0.25">
      <c r="A569" s="26">
        <v>8</v>
      </c>
      <c r="B569" t="s">
        <v>4395</v>
      </c>
      <c r="C569" t="s">
        <v>1446</v>
      </c>
      <c r="D569" t="str">
        <f t="shared" si="8"/>
        <v>8 meses</v>
      </c>
    </row>
    <row r="570" spans="1:4" x14ac:dyDescent="0.25">
      <c r="A570" s="26">
        <v>11</v>
      </c>
      <c r="B570" t="s">
        <v>4395</v>
      </c>
      <c r="C570" t="s">
        <v>1446</v>
      </c>
      <c r="D570" t="str">
        <f t="shared" si="8"/>
        <v>11 meses</v>
      </c>
    </row>
    <row r="571" spans="1:4" x14ac:dyDescent="0.25">
      <c r="A571" s="26">
        <v>3</v>
      </c>
      <c r="B571" t="s">
        <v>4395</v>
      </c>
      <c r="C571" t="s">
        <v>1446</v>
      </c>
      <c r="D571" t="str">
        <f t="shared" si="8"/>
        <v>3 meses</v>
      </c>
    </row>
    <row r="572" spans="1:4" x14ac:dyDescent="0.25">
      <c r="A572" s="26">
        <v>3</v>
      </c>
      <c r="B572" t="s">
        <v>4395</v>
      </c>
      <c r="C572" t="s">
        <v>1446</v>
      </c>
      <c r="D572" t="str">
        <f t="shared" si="8"/>
        <v>3 meses</v>
      </c>
    </row>
    <row r="573" spans="1:4" x14ac:dyDescent="0.25">
      <c r="A573" s="26">
        <v>11</v>
      </c>
      <c r="B573" t="s">
        <v>4395</v>
      </c>
      <c r="C573" t="s">
        <v>1446</v>
      </c>
      <c r="D573" t="str">
        <f t="shared" si="8"/>
        <v>11 meses</v>
      </c>
    </row>
    <row r="574" spans="1:4" x14ac:dyDescent="0.25">
      <c r="A574" s="26">
        <v>12</v>
      </c>
      <c r="B574" t="s">
        <v>4395</v>
      </c>
      <c r="C574" t="s">
        <v>1446</v>
      </c>
      <c r="D574" t="str">
        <f t="shared" si="8"/>
        <v>12 meses</v>
      </c>
    </row>
    <row r="575" spans="1:4" x14ac:dyDescent="0.25">
      <c r="A575" s="26">
        <v>12</v>
      </c>
      <c r="B575" t="s">
        <v>4395</v>
      </c>
      <c r="C575" t="s">
        <v>1446</v>
      </c>
      <c r="D575" t="str">
        <f t="shared" si="8"/>
        <v>12 meses</v>
      </c>
    </row>
    <row r="576" spans="1:4" x14ac:dyDescent="0.25">
      <c r="A576" s="26">
        <v>14</v>
      </c>
      <c r="B576" t="s">
        <v>4395</v>
      </c>
      <c r="C576" t="s">
        <v>1446</v>
      </c>
      <c r="D576" t="str">
        <f t="shared" si="8"/>
        <v>14 meses</v>
      </c>
    </row>
    <row r="577" spans="1:4" x14ac:dyDescent="0.25">
      <c r="A577" s="26">
        <v>13</v>
      </c>
      <c r="B577" t="s">
        <v>4395</v>
      </c>
      <c r="C577" t="s">
        <v>1446</v>
      </c>
      <c r="D577" t="str">
        <f t="shared" si="8"/>
        <v>13 meses</v>
      </c>
    </row>
    <row r="578" spans="1:4" x14ac:dyDescent="0.25">
      <c r="A578" s="26">
        <v>16</v>
      </c>
      <c r="B578" t="s">
        <v>4395</v>
      </c>
      <c r="C578" t="s">
        <v>1446</v>
      </c>
      <c r="D578" t="str">
        <f t="shared" si="8"/>
        <v>16 meses</v>
      </c>
    </row>
    <row r="579" spans="1:4" x14ac:dyDescent="0.25">
      <c r="A579" s="26">
        <v>13</v>
      </c>
      <c r="B579" t="s">
        <v>4395</v>
      </c>
      <c r="C579" t="s">
        <v>1446</v>
      </c>
      <c r="D579" t="str">
        <f t="shared" ref="D579:D642" si="9">CONCATENATE(A579,C579,B579)</f>
        <v>13 meses</v>
      </c>
    </row>
    <row r="580" spans="1:4" x14ac:dyDescent="0.25">
      <c r="A580" s="26">
        <v>14</v>
      </c>
      <c r="B580" t="s">
        <v>4395</v>
      </c>
      <c r="C580" t="s">
        <v>1446</v>
      </c>
      <c r="D580" t="str">
        <f t="shared" si="9"/>
        <v>14 meses</v>
      </c>
    </row>
    <row r="581" spans="1:4" x14ac:dyDescent="0.25">
      <c r="A581" s="26">
        <v>14</v>
      </c>
      <c r="B581" t="s">
        <v>4395</v>
      </c>
      <c r="C581" t="s">
        <v>1446</v>
      </c>
      <c r="D581" t="str">
        <f t="shared" si="9"/>
        <v>14 meses</v>
      </c>
    </row>
    <row r="582" spans="1:4" x14ac:dyDescent="0.25">
      <c r="A582" s="26">
        <v>14</v>
      </c>
      <c r="B582" t="s">
        <v>4395</v>
      </c>
      <c r="C582" t="s">
        <v>1446</v>
      </c>
      <c r="D582" t="str">
        <f t="shared" si="9"/>
        <v>14 meses</v>
      </c>
    </row>
    <row r="583" spans="1:4" x14ac:dyDescent="0.25">
      <c r="A583" s="26">
        <v>14</v>
      </c>
      <c r="B583" t="s">
        <v>4395</v>
      </c>
      <c r="C583" t="s">
        <v>1446</v>
      </c>
      <c r="D583" t="str">
        <f t="shared" si="9"/>
        <v>14 meses</v>
      </c>
    </row>
    <row r="584" spans="1:4" x14ac:dyDescent="0.25">
      <c r="A584" s="26">
        <v>13</v>
      </c>
      <c r="B584" t="s">
        <v>4395</v>
      </c>
      <c r="C584" t="s">
        <v>1446</v>
      </c>
      <c r="D584" t="str">
        <f t="shared" si="9"/>
        <v>13 meses</v>
      </c>
    </row>
    <row r="585" spans="1:4" x14ac:dyDescent="0.25">
      <c r="A585" s="26">
        <v>13</v>
      </c>
      <c r="B585" t="s">
        <v>4395</v>
      </c>
      <c r="C585" t="s">
        <v>1446</v>
      </c>
      <c r="D585" t="str">
        <f t="shared" si="9"/>
        <v>13 meses</v>
      </c>
    </row>
    <row r="586" spans="1:4" x14ac:dyDescent="0.25">
      <c r="A586" s="26">
        <v>14</v>
      </c>
      <c r="B586" t="s">
        <v>4395</v>
      </c>
      <c r="C586" t="s">
        <v>1446</v>
      </c>
      <c r="D586" t="str">
        <f t="shared" si="9"/>
        <v>14 meses</v>
      </c>
    </row>
    <row r="587" spans="1:4" x14ac:dyDescent="0.25">
      <c r="A587" s="26">
        <v>12</v>
      </c>
      <c r="B587" t="s">
        <v>4395</v>
      </c>
      <c r="C587" t="s">
        <v>1446</v>
      </c>
      <c r="D587" t="str">
        <f t="shared" si="9"/>
        <v>12 meses</v>
      </c>
    </row>
    <row r="588" spans="1:4" x14ac:dyDescent="0.25">
      <c r="A588" s="26">
        <v>14</v>
      </c>
      <c r="B588" t="s">
        <v>4395</v>
      </c>
      <c r="C588" t="s">
        <v>1446</v>
      </c>
      <c r="D588" t="str">
        <f t="shared" si="9"/>
        <v>14 meses</v>
      </c>
    </row>
    <row r="589" spans="1:4" x14ac:dyDescent="0.25">
      <c r="A589" s="26">
        <v>6</v>
      </c>
      <c r="B589" t="s">
        <v>4395</v>
      </c>
      <c r="C589" t="s">
        <v>1446</v>
      </c>
      <c r="D589" t="str">
        <f t="shared" si="9"/>
        <v>6 meses</v>
      </c>
    </row>
    <row r="590" spans="1:4" x14ac:dyDescent="0.25">
      <c r="A590" s="26">
        <v>1</v>
      </c>
      <c r="B590" t="s">
        <v>4396</v>
      </c>
      <c r="C590" t="s">
        <v>1446</v>
      </c>
      <c r="D590" t="str">
        <f t="shared" si="9"/>
        <v>1 mes</v>
      </c>
    </row>
    <row r="591" spans="1:4" x14ac:dyDescent="0.25">
      <c r="A591" s="26">
        <v>8</v>
      </c>
      <c r="B591" t="s">
        <v>4395</v>
      </c>
      <c r="C591" t="s">
        <v>1446</v>
      </c>
      <c r="D591" t="str">
        <f t="shared" si="9"/>
        <v>8 meses</v>
      </c>
    </row>
    <row r="592" spans="1:4" x14ac:dyDescent="0.25">
      <c r="A592" s="26">
        <v>8</v>
      </c>
      <c r="B592" t="s">
        <v>4395</v>
      </c>
      <c r="C592" t="s">
        <v>1446</v>
      </c>
      <c r="D592" t="str">
        <f t="shared" si="9"/>
        <v>8 meses</v>
      </c>
    </row>
    <row r="593" spans="1:4" x14ac:dyDescent="0.25">
      <c r="A593" s="26">
        <v>8</v>
      </c>
      <c r="B593" t="s">
        <v>4395</v>
      </c>
      <c r="C593" t="s">
        <v>1446</v>
      </c>
      <c r="D593" t="str">
        <f t="shared" si="9"/>
        <v>8 meses</v>
      </c>
    </row>
    <row r="594" spans="1:4" x14ac:dyDescent="0.25">
      <c r="A594" s="26">
        <v>11</v>
      </c>
      <c r="B594" t="s">
        <v>4395</v>
      </c>
      <c r="C594" t="s">
        <v>1446</v>
      </c>
      <c r="D594" t="str">
        <f t="shared" si="9"/>
        <v>11 meses</v>
      </c>
    </row>
    <row r="595" spans="1:4" x14ac:dyDescent="0.25">
      <c r="A595" s="26">
        <v>7</v>
      </c>
      <c r="B595" t="s">
        <v>4395</v>
      </c>
      <c r="C595" t="s">
        <v>1446</v>
      </c>
      <c r="D595" t="str">
        <f t="shared" si="9"/>
        <v>7 meses</v>
      </c>
    </row>
    <row r="596" spans="1:4" x14ac:dyDescent="0.25">
      <c r="A596" s="26">
        <v>8</v>
      </c>
      <c r="B596" t="s">
        <v>4395</v>
      </c>
      <c r="C596" t="s">
        <v>1446</v>
      </c>
      <c r="D596" t="str">
        <f t="shared" si="9"/>
        <v>8 meses</v>
      </c>
    </row>
    <row r="597" spans="1:4" x14ac:dyDescent="0.25">
      <c r="A597" s="26">
        <v>12</v>
      </c>
      <c r="B597" t="s">
        <v>4395</v>
      </c>
      <c r="C597" t="s">
        <v>1446</v>
      </c>
      <c r="D597" t="str">
        <f t="shared" si="9"/>
        <v>12 meses</v>
      </c>
    </row>
    <row r="598" spans="1:4" x14ac:dyDescent="0.25">
      <c r="A598" s="26">
        <v>11</v>
      </c>
      <c r="B598" t="s">
        <v>4395</v>
      </c>
      <c r="C598" t="s">
        <v>1446</v>
      </c>
      <c r="D598" t="str">
        <f t="shared" si="9"/>
        <v>11 meses</v>
      </c>
    </row>
    <row r="599" spans="1:4" x14ac:dyDescent="0.25">
      <c r="A599" s="26">
        <v>4</v>
      </c>
      <c r="B599" t="s">
        <v>4395</v>
      </c>
      <c r="C599" t="s">
        <v>1446</v>
      </c>
      <c r="D599" t="str">
        <f t="shared" si="9"/>
        <v>4 meses</v>
      </c>
    </row>
    <row r="600" spans="1:4" x14ac:dyDescent="0.25">
      <c r="A600" s="26">
        <v>4</v>
      </c>
      <c r="B600" t="s">
        <v>4395</v>
      </c>
      <c r="C600" t="s">
        <v>1446</v>
      </c>
      <c r="D600" t="str">
        <f t="shared" si="9"/>
        <v>4 meses</v>
      </c>
    </row>
    <row r="601" spans="1:4" x14ac:dyDescent="0.25">
      <c r="A601" s="26">
        <v>4</v>
      </c>
      <c r="B601" t="s">
        <v>4395</v>
      </c>
      <c r="C601" t="s">
        <v>1446</v>
      </c>
      <c r="D601" t="str">
        <f t="shared" si="9"/>
        <v>4 meses</v>
      </c>
    </row>
    <row r="602" spans="1:4" x14ac:dyDescent="0.25">
      <c r="A602" s="26">
        <v>6</v>
      </c>
      <c r="B602" t="s">
        <v>4395</v>
      </c>
      <c r="C602" t="s">
        <v>1446</v>
      </c>
      <c r="D602" t="str">
        <f t="shared" si="9"/>
        <v>6 meses</v>
      </c>
    </row>
    <row r="603" spans="1:4" x14ac:dyDescent="0.25">
      <c r="A603" s="26">
        <v>6</v>
      </c>
      <c r="B603" t="s">
        <v>4395</v>
      </c>
      <c r="C603" t="s">
        <v>1446</v>
      </c>
      <c r="D603" t="str">
        <f t="shared" si="9"/>
        <v>6 meses</v>
      </c>
    </row>
    <row r="604" spans="1:4" x14ac:dyDescent="0.25">
      <c r="A604" s="26">
        <v>6</v>
      </c>
      <c r="B604" t="s">
        <v>4395</v>
      </c>
      <c r="C604" t="s">
        <v>1446</v>
      </c>
      <c r="D604" t="str">
        <f t="shared" si="9"/>
        <v>6 meses</v>
      </c>
    </row>
    <row r="605" spans="1:4" x14ac:dyDescent="0.25">
      <c r="A605" s="26">
        <v>6</v>
      </c>
      <c r="B605" t="s">
        <v>4395</v>
      </c>
      <c r="C605" t="s">
        <v>1446</v>
      </c>
      <c r="D605" t="str">
        <f t="shared" si="9"/>
        <v>6 meses</v>
      </c>
    </row>
    <row r="606" spans="1:4" x14ac:dyDescent="0.25">
      <c r="A606" s="26">
        <v>10</v>
      </c>
      <c r="B606" t="s">
        <v>4395</v>
      </c>
      <c r="C606" t="s">
        <v>1446</v>
      </c>
      <c r="D606" t="str">
        <f t="shared" si="9"/>
        <v>10 meses</v>
      </c>
    </row>
    <row r="607" spans="1:4" x14ac:dyDescent="0.25">
      <c r="A607" s="26">
        <v>10</v>
      </c>
      <c r="B607" t="s">
        <v>4395</v>
      </c>
      <c r="C607" t="s">
        <v>1446</v>
      </c>
      <c r="D607" t="str">
        <f t="shared" si="9"/>
        <v>10 meses</v>
      </c>
    </row>
    <row r="608" spans="1:4" x14ac:dyDescent="0.25">
      <c r="A608" s="26">
        <v>8</v>
      </c>
      <c r="B608" t="s">
        <v>4395</v>
      </c>
      <c r="C608" t="s">
        <v>1446</v>
      </c>
      <c r="D608" t="str">
        <f t="shared" si="9"/>
        <v>8 meses</v>
      </c>
    </row>
    <row r="609" spans="1:4" x14ac:dyDescent="0.25">
      <c r="A609" s="26">
        <v>5</v>
      </c>
      <c r="B609" t="s">
        <v>4395</v>
      </c>
      <c r="C609" t="s">
        <v>1446</v>
      </c>
      <c r="D609" t="str">
        <f t="shared" si="9"/>
        <v>5 meses</v>
      </c>
    </row>
    <row r="610" spans="1:4" x14ac:dyDescent="0.25">
      <c r="A610" s="26">
        <v>9</v>
      </c>
      <c r="B610" t="s">
        <v>4395</v>
      </c>
      <c r="C610" t="s">
        <v>1446</v>
      </c>
      <c r="D610" t="str">
        <f t="shared" si="9"/>
        <v>9 meses</v>
      </c>
    </row>
    <row r="611" spans="1:4" x14ac:dyDescent="0.25">
      <c r="A611" s="26">
        <v>2</v>
      </c>
      <c r="B611" t="s">
        <v>4395</v>
      </c>
      <c r="C611" t="s">
        <v>1446</v>
      </c>
      <c r="D611" t="str">
        <f t="shared" si="9"/>
        <v>2 meses</v>
      </c>
    </row>
    <row r="612" spans="1:4" x14ac:dyDescent="0.25">
      <c r="A612" s="26">
        <v>6</v>
      </c>
      <c r="B612" t="s">
        <v>4395</v>
      </c>
      <c r="C612" t="s">
        <v>1446</v>
      </c>
      <c r="D612" t="str">
        <f t="shared" si="9"/>
        <v>6 meses</v>
      </c>
    </row>
    <row r="613" spans="1:4" x14ac:dyDescent="0.25">
      <c r="A613" s="26">
        <v>6</v>
      </c>
      <c r="B613" t="s">
        <v>4395</v>
      </c>
      <c r="C613" t="s">
        <v>1446</v>
      </c>
      <c r="D613" t="str">
        <f t="shared" si="9"/>
        <v>6 meses</v>
      </c>
    </row>
    <row r="614" spans="1:4" x14ac:dyDescent="0.25">
      <c r="A614" s="26">
        <v>6</v>
      </c>
      <c r="B614" t="s">
        <v>4395</v>
      </c>
      <c r="C614" t="s">
        <v>1446</v>
      </c>
      <c r="D614" t="str">
        <f t="shared" si="9"/>
        <v>6 meses</v>
      </c>
    </row>
    <row r="615" spans="1:4" x14ac:dyDescent="0.25">
      <c r="A615" s="26">
        <v>1</v>
      </c>
      <c r="B615" t="s">
        <v>4396</v>
      </c>
      <c r="C615" t="s">
        <v>1446</v>
      </c>
      <c r="D615" t="str">
        <f t="shared" si="9"/>
        <v>1 mes</v>
      </c>
    </row>
    <row r="616" spans="1:4" x14ac:dyDescent="0.25">
      <c r="A616" s="26">
        <v>1</v>
      </c>
      <c r="B616" t="s">
        <v>4396</v>
      </c>
      <c r="C616" t="s">
        <v>1446</v>
      </c>
      <c r="D616" t="str">
        <f t="shared" si="9"/>
        <v>1 mes</v>
      </c>
    </row>
    <row r="617" spans="1:4" x14ac:dyDescent="0.25">
      <c r="A617" s="26">
        <v>2</v>
      </c>
      <c r="B617" t="s">
        <v>4395</v>
      </c>
      <c r="C617" t="s">
        <v>1446</v>
      </c>
      <c r="D617" t="str">
        <f t="shared" si="9"/>
        <v>2 meses</v>
      </c>
    </row>
    <row r="618" spans="1:4" x14ac:dyDescent="0.25">
      <c r="A618" s="26">
        <v>10</v>
      </c>
      <c r="B618" t="s">
        <v>4395</v>
      </c>
      <c r="C618" t="s">
        <v>1446</v>
      </c>
      <c r="D618" t="str">
        <f t="shared" si="9"/>
        <v>10 meses</v>
      </c>
    </row>
    <row r="619" spans="1:4" x14ac:dyDescent="0.25">
      <c r="A619" s="26">
        <v>6</v>
      </c>
      <c r="B619" t="s">
        <v>4395</v>
      </c>
      <c r="C619" t="s">
        <v>1446</v>
      </c>
      <c r="D619" t="str">
        <f t="shared" si="9"/>
        <v>6 meses</v>
      </c>
    </row>
    <row r="620" spans="1:4" x14ac:dyDescent="0.25">
      <c r="A620" s="26">
        <v>11</v>
      </c>
      <c r="B620" t="s">
        <v>4395</v>
      </c>
      <c r="C620" t="s">
        <v>1446</v>
      </c>
      <c r="D620" t="str">
        <f t="shared" si="9"/>
        <v>11 meses</v>
      </c>
    </row>
    <row r="621" spans="1:4" x14ac:dyDescent="0.25">
      <c r="A621" s="26">
        <v>14</v>
      </c>
      <c r="B621" t="s">
        <v>4395</v>
      </c>
      <c r="C621" t="s">
        <v>1446</v>
      </c>
      <c r="D621" t="str">
        <f t="shared" si="9"/>
        <v>14 meses</v>
      </c>
    </row>
    <row r="622" spans="1:4" x14ac:dyDescent="0.25">
      <c r="A622" s="26">
        <v>7</v>
      </c>
      <c r="B622" t="s">
        <v>4395</v>
      </c>
      <c r="C622" t="s">
        <v>1446</v>
      </c>
      <c r="D622" t="str">
        <f t="shared" si="9"/>
        <v>7 meses</v>
      </c>
    </row>
    <row r="623" spans="1:4" x14ac:dyDescent="0.25">
      <c r="A623" s="26">
        <v>10</v>
      </c>
      <c r="B623" t="s">
        <v>4395</v>
      </c>
      <c r="C623" t="s">
        <v>1446</v>
      </c>
      <c r="D623" t="str">
        <f t="shared" si="9"/>
        <v>10 meses</v>
      </c>
    </row>
    <row r="624" spans="1:4" x14ac:dyDescent="0.25">
      <c r="A624" s="26">
        <v>12</v>
      </c>
      <c r="B624" t="s">
        <v>4395</v>
      </c>
      <c r="C624" t="s">
        <v>1446</v>
      </c>
      <c r="D624" t="str">
        <f t="shared" si="9"/>
        <v>12 meses</v>
      </c>
    </row>
    <row r="625" spans="1:4" x14ac:dyDescent="0.25">
      <c r="A625" s="26">
        <v>6</v>
      </c>
      <c r="B625" t="s">
        <v>4395</v>
      </c>
      <c r="C625" t="s">
        <v>1446</v>
      </c>
      <c r="D625" t="str">
        <f t="shared" si="9"/>
        <v>6 meses</v>
      </c>
    </row>
    <row r="626" spans="1:4" x14ac:dyDescent="0.25">
      <c r="A626" s="26">
        <v>6</v>
      </c>
      <c r="B626" t="s">
        <v>4395</v>
      </c>
      <c r="C626" t="s">
        <v>1446</v>
      </c>
      <c r="D626" t="str">
        <f t="shared" si="9"/>
        <v>6 meses</v>
      </c>
    </row>
    <row r="627" spans="1:4" x14ac:dyDescent="0.25">
      <c r="A627" s="26">
        <v>12</v>
      </c>
      <c r="B627" t="s">
        <v>4395</v>
      </c>
      <c r="C627" t="s">
        <v>1446</v>
      </c>
      <c r="D627" t="str">
        <f t="shared" si="9"/>
        <v>12 meses</v>
      </c>
    </row>
    <row r="628" spans="1:4" x14ac:dyDescent="0.25">
      <c r="A628" s="26">
        <v>12</v>
      </c>
      <c r="B628" t="s">
        <v>4395</v>
      </c>
      <c r="C628" t="s">
        <v>1446</v>
      </c>
      <c r="D628" t="str">
        <f t="shared" si="9"/>
        <v>12 meses</v>
      </c>
    </row>
    <row r="629" spans="1:4" x14ac:dyDescent="0.25">
      <c r="A629" s="26">
        <v>12</v>
      </c>
      <c r="B629" t="s">
        <v>4395</v>
      </c>
      <c r="C629" t="s">
        <v>1446</v>
      </c>
      <c r="D629" t="str">
        <f t="shared" si="9"/>
        <v>12 meses</v>
      </c>
    </row>
    <row r="630" spans="1:4" x14ac:dyDescent="0.25">
      <c r="A630" s="26">
        <v>3</v>
      </c>
      <c r="B630" t="s">
        <v>4395</v>
      </c>
      <c r="C630" t="s">
        <v>1446</v>
      </c>
      <c r="D630" t="str">
        <f t="shared" si="9"/>
        <v>3 meses</v>
      </c>
    </row>
    <row r="631" spans="1:4" x14ac:dyDescent="0.25">
      <c r="A631" s="26">
        <v>15</v>
      </c>
      <c r="B631" t="s">
        <v>4395</v>
      </c>
      <c r="C631" t="s">
        <v>1446</v>
      </c>
      <c r="D631" t="str">
        <f t="shared" si="9"/>
        <v>15 meses</v>
      </c>
    </row>
    <row r="632" spans="1:4" x14ac:dyDescent="0.25">
      <c r="A632" s="26">
        <v>9</v>
      </c>
      <c r="B632" t="s">
        <v>4395</v>
      </c>
      <c r="C632" t="s">
        <v>1446</v>
      </c>
      <c r="D632" t="str">
        <f t="shared" si="9"/>
        <v>9 meses</v>
      </c>
    </row>
    <row r="633" spans="1:4" x14ac:dyDescent="0.25">
      <c r="A633" s="26">
        <v>8</v>
      </c>
      <c r="B633" t="s">
        <v>4395</v>
      </c>
      <c r="C633" t="s">
        <v>1446</v>
      </c>
      <c r="D633" t="str">
        <f t="shared" si="9"/>
        <v>8 meses</v>
      </c>
    </row>
    <row r="634" spans="1:4" x14ac:dyDescent="0.25">
      <c r="A634" s="26">
        <v>3</v>
      </c>
      <c r="B634" t="s">
        <v>4395</v>
      </c>
      <c r="C634" t="s">
        <v>1446</v>
      </c>
      <c r="D634" t="str">
        <f t="shared" si="9"/>
        <v>3 meses</v>
      </c>
    </row>
    <row r="635" spans="1:4" x14ac:dyDescent="0.25">
      <c r="A635" s="26">
        <v>2</v>
      </c>
      <c r="B635" t="s">
        <v>4395</v>
      </c>
      <c r="C635" t="s">
        <v>1446</v>
      </c>
      <c r="D635" t="str">
        <f t="shared" si="9"/>
        <v>2 meses</v>
      </c>
    </row>
    <row r="636" spans="1:4" x14ac:dyDescent="0.25">
      <c r="A636" s="26">
        <v>2</v>
      </c>
      <c r="B636" t="s">
        <v>4395</v>
      </c>
      <c r="C636" t="s">
        <v>1446</v>
      </c>
      <c r="D636" t="str">
        <f t="shared" si="9"/>
        <v>2 meses</v>
      </c>
    </row>
    <row r="637" spans="1:4" x14ac:dyDescent="0.25">
      <c r="A637" s="26">
        <v>2</v>
      </c>
      <c r="B637" t="s">
        <v>4395</v>
      </c>
      <c r="C637" t="s">
        <v>1446</v>
      </c>
      <c r="D637" t="str">
        <f t="shared" si="9"/>
        <v>2 meses</v>
      </c>
    </row>
    <row r="638" spans="1:4" x14ac:dyDescent="0.25">
      <c r="A638" s="26">
        <v>1</v>
      </c>
      <c r="B638" t="s">
        <v>4396</v>
      </c>
      <c r="C638" t="s">
        <v>1446</v>
      </c>
      <c r="D638" t="str">
        <f t="shared" si="9"/>
        <v>1 mes</v>
      </c>
    </row>
    <row r="639" spans="1:4" x14ac:dyDescent="0.25">
      <c r="A639" s="26">
        <v>5</v>
      </c>
      <c r="B639" t="s">
        <v>4395</v>
      </c>
      <c r="C639" t="s">
        <v>1446</v>
      </c>
      <c r="D639" t="str">
        <f t="shared" si="9"/>
        <v>5 meses</v>
      </c>
    </row>
    <row r="640" spans="1:4" x14ac:dyDescent="0.25">
      <c r="A640" s="26">
        <v>6</v>
      </c>
      <c r="B640" t="s">
        <v>4395</v>
      </c>
      <c r="C640" t="s">
        <v>1446</v>
      </c>
      <c r="D640" t="str">
        <f t="shared" si="9"/>
        <v>6 meses</v>
      </c>
    </row>
    <row r="641" spans="1:4" x14ac:dyDescent="0.25">
      <c r="A641" s="26">
        <v>5</v>
      </c>
      <c r="B641" t="s">
        <v>4395</v>
      </c>
      <c r="C641" t="s">
        <v>1446</v>
      </c>
      <c r="D641" t="str">
        <f t="shared" si="9"/>
        <v>5 meses</v>
      </c>
    </row>
    <row r="642" spans="1:4" x14ac:dyDescent="0.25">
      <c r="A642" s="26">
        <v>6</v>
      </c>
      <c r="B642" t="s">
        <v>4395</v>
      </c>
      <c r="C642" t="s">
        <v>1446</v>
      </c>
      <c r="D642" t="str">
        <f t="shared" si="9"/>
        <v>6 meses</v>
      </c>
    </row>
    <row r="643" spans="1:4" x14ac:dyDescent="0.25">
      <c r="A643" s="26">
        <v>5</v>
      </c>
      <c r="B643" t="s">
        <v>4395</v>
      </c>
      <c r="C643" t="s">
        <v>1446</v>
      </c>
      <c r="D643" t="str">
        <f t="shared" ref="D643:D706" si="10">CONCATENATE(A643,C643,B643)</f>
        <v>5 meses</v>
      </c>
    </row>
    <row r="644" spans="1:4" x14ac:dyDescent="0.25">
      <c r="A644" s="26">
        <v>6</v>
      </c>
      <c r="B644" t="s">
        <v>4395</v>
      </c>
      <c r="C644" t="s">
        <v>1446</v>
      </c>
      <c r="D644" t="str">
        <f t="shared" si="10"/>
        <v>6 meses</v>
      </c>
    </row>
    <row r="645" spans="1:4" x14ac:dyDescent="0.25">
      <c r="A645" s="26">
        <v>5</v>
      </c>
      <c r="B645" t="s">
        <v>4395</v>
      </c>
      <c r="C645" t="s">
        <v>1446</v>
      </c>
      <c r="D645" t="str">
        <f t="shared" si="10"/>
        <v>5 meses</v>
      </c>
    </row>
    <row r="646" spans="1:4" x14ac:dyDescent="0.25">
      <c r="A646" s="26">
        <v>6</v>
      </c>
      <c r="B646" t="s">
        <v>4395</v>
      </c>
      <c r="C646" t="s">
        <v>1446</v>
      </c>
      <c r="D646" t="str">
        <f t="shared" si="10"/>
        <v>6 meses</v>
      </c>
    </row>
    <row r="647" spans="1:4" x14ac:dyDescent="0.25">
      <c r="A647" s="26">
        <v>5</v>
      </c>
      <c r="B647" t="s">
        <v>4395</v>
      </c>
      <c r="C647" t="s">
        <v>1446</v>
      </c>
      <c r="D647" t="str">
        <f t="shared" si="10"/>
        <v>5 meses</v>
      </c>
    </row>
    <row r="648" spans="1:4" x14ac:dyDescent="0.25">
      <c r="A648" s="26">
        <v>6</v>
      </c>
      <c r="B648" t="s">
        <v>4395</v>
      </c>
      <c r="C648" t="s">
        <v>1446</v>
      </c>
      <c r="D648" t="str">
        <f t="shared" si="10"/>
        <v>6 meses</v>
      </c>
    </row>
    <row r="649" spans="1:4" x14ac:dyDescent="0.25">
      <c r="A649" s="26">
        <v>5</v>
      </c>
      <c r="B649" t="s">
        <v>4395</v>
      </c>
      <c r="C649" t="s">
        <v>1446</v>
      </c>
      <c r="D649" t="str">
        <f t="shared" si="10"/>
        <v>5 meses</v>
      </c>
    </row>
    <row r="650" spans="1:4" x14ac:dyDescent="0.25">
      <c r="A650" s="26">
        <v>6</v>
      </c>
      <c r="B650" t="s">
        <v>4395</v>
      </c>
      <c r="C650" t="s">
        <v>1446</v>
      </c>
      <c r="D650" t="str">
        <f t="shared" si="10"/>
        <v>6 meses</v>
      </c>
    </row>
    <row r="651" spans="1:4" x14ac:dyDescent="0.25">
      <c r="A651" s="26">
        <v>5</v>
      </c>
      <c r="B651" t="s">
        <v>4395</v>
      </c>
      <c r="C651" t="s">
        <v>1446</v>
      </c>
      <c r="D651" t="str">
        <f t="shared" si="10"/>
        <v>5 meses</v>
      </c>
    </row>
    <row r="652" spans="1:4" x14ac:dyDescent="0.25">
      <c r="A652" s="26">
        <v>6</v>
      </c>
      <c r="B652" t="s">
        <v>4395</v>
      </c>
      <c r="C652" t="s">
        <v>1446</v>
      </c>
      <c r="D652" t="str">
        <f t="shared" si="10"/>
        <v>6 meses</v>
      </c>
    </row>
    <row r="653" spans="1:4" x14ac:dyDescent="0.25">
      <c r="A653" s="26">
        <v>5</v>
      </c>
      <c r="B653" t="s">
        <v>4395</v>
      </c>
      <c r="C653" t="s">
        <v>1446</v>
      </c>
      <c r="D653" t="str">
        <f t="shared" si="10"/>
        <v>5 meses</v>
      </c>
    </row>
    <row r="654" spans="1:4" x14ac:dyDescent="0.25">
      <c r="A654" s="26">
        <v>6</v>
      </c>
      <c r="B654" t="s">
        <v>4395</v>
      </c>
      <c r="C654" t="s">
        <v>1446</v>
      </c>
      <c r="D654" t="str">
        <f t="shared" si="10"/>
        <v>6 meses</v>
      </c>
    </row>
    <row r="655" spans="1:4" x14ac:dyDescent="0.25">
      <c r="A655" s="26">
        <v>5</v>
      </c>
      <c r="B655" t="s">
        <v>4395</v>
      </c>
      <c r="C655" t="s">
        <v>1446</v>
      </c>
      <c r="D655" t="str">
        <f t="shared" si="10"/>
        <v>5 meses</v>
      </c>
    </row>
    <row r="656" spans="1:4" x14ac:dyDescent="0.25">
      <c r="A656" s="26">
        <v>6</v>
      </c>
      <c r="B656" t="s">
        <v>4395</v>
      </c>
      <c r="C656" t="s">
        <v>1446</v>
      </c>
      <c r="D656" t="str">
        <f t="shared" si="10"/>
        <v>6 meses</v>
      </c>
    </row>
    <row r="657" spans="1:4" x14ac:dyDescent="0.25">
      <c r="A657" s="26">
        <v>13</v>
      </c>
      <c r="B657" t="s">
        <v>4395</v>
      </c>
      <c r="C657" t="s">
        <v>1446</v>
      </c>
      <c r="D657" t="str">
        <f t="shared" si="10"/>
        <v>13 meses</v>
      </c>
    </row>
    <row r="658" spans="1:4" x14ac:dyDescent="0.25">
      <c r="A658" s="26">
        <v>13</v>
      </c>
      <c r="B658" t="s">
        <v>4395</v>
      </c>
      <c r="C658" t="s">
        <v>1446</v>
      </c>
      <c r="D658" t="str">
        <f t="shared" si="10"/>
        <v>13 meses</v>
      </c>
    </row>
    <row r="659" spans="1:4" x14ac:dyDescent="0.25">
      <c r="A659" s="26">
        <v>6</v>
      </c>
      <c r="B659" t="s">
        <v>4395</v>
      </c>
      <c r="C659" t="s">
        <v>1446</v>
      </c>
      <c r="D659" t="str">
        <f t="shared" si="10"/>
        <v>6 meses</v>
      </c>
    </row>
    <row r="660" spans="1:4" x14ac:dyDescent="0.25">
      <c r="A660" s="26">
        <v>6</v>
      </c>
      <c r="B660" t="s">
        <v>4395</v>
      </c>
      <c r="C660" t="s">
        <v>1446</v>
      </c>
      <c r="D660" t="str">
        <f t="shared" si="10"/>
        <v>6 meses</v>
      </c>
    </row>
    <row r="661" spans="1:4" x14ac:dyDescent="0.25">
      <c r="A661" s="26">
        <v>6</v>
      </c>
      <c r="B661" t="s">
        <v>4395</v>
      </c>
      <c r="C661" t="s">
        <v>1446</v>
      </c>
      <c r="D661" t="str">
        <f t="shared" si="10"/>
        <v>6 meses</v>
      </c>
    </row>
    <row r="662" spans="1:4" x14ac:dyDescent="0.25">
      <c r="A662" s="26">
        <v>6</v>
      </c>
      <c r="B662" t="s">
        <v>4395</v>
      </c>
      <c r="C662" t="s">
        <v>1446</v>
      </c>
      <c r="D662" t="str">
        <f t="shared" si="10"/>
        <v>6 meses</v>
      </c>
    </row>
    <row r="663" spans="1:4" x14ac:dyDescent="0.25">
      <c r="A663" s="26">
        <v>6</v>
      </c>
      <c r="B663" t="s">
        <v>4395</v>
      </c>
      <c r="C663" t="s">
        <v>1446</v>
      </c>
      <c r="D663" t="str">
        <f t="shared" si="10"/>
        <v>6 meses</v>
      </c>
    </row>
    <row r="664" spans="1:4" x14ac:dyDescent="0.25">
      <c r="A664" s="26">
        <v>6</v>
      </c>
      <c r="B664" t="s">
        <v>4395</v>
      </c>
      <c r="C664" t="s">
        <v>1446</v>
      </c>
      <c r="D664" t="str">
        <f t="shared" si="10"/>
        <v>6 meses</v>
      </c>
    </row>
    <row r="665" spans="1:4" x14ac:dyDescent="0.25">
      <c r="A665" s="26">
        <v>6</v>
      </c>
      <c r="B665" t="s">
        <v>4395</v>
      </c>
      <c r="C665" t="s">
        <v>1446</v>
      </c>
      <c r="D665" t="str">
        <f t="shared" si="10"/>
        <v>6 meses</v>
      </c>
    </row>
    <row r="666" spans="1:4" x14ac:dyDescent="0.25">
      <c r="A666" s="26">
        <v>6</v>
      </c>
      <c r="B666" t="s">
        <v>4395</v>
      </c>
      <c r="C666" t="s">
        <v>1446</v>
      </c>
      <c r="D666" t="str">
        <f t="shared" si="10"/>
        <v>6 meses</v>
      </c>
    </row>
    <row r="667" spans="1:4" x14ac:dyDescent="0.25">
      <c r="A667" s="26">
        <v>6</v>
      </c>
      <c r="B667" t="s">
        <v>4395</v>
      </c>
      <c r="C667" t="s">
        <v>1446</v>
      </c>
      <c r="D667" t="str">
        <f t="shared" si="10"/>
        <v>6 meses</v>
      </c>
    </row>
    <row r="668" spans="1:4" x14ac:dyDescent="0.25">
      <c r="A668" s="26">
        <v>6</v>
      </c>
      <c r="B668" t="s">
        <v>4395</v>
      </c>
      <c r="C668" t="s">
        <v>1446</v>
      </c>
      <c r="D668" t="str">
        <f t="shared" si="10"/>
        <v>6 meses</v>
      </c>
    </row>
    <row r="669" spans="1:4" x14ac:dyDescent="0.25">
      <c r="A669" s="26">
        <v>6</v>
      </c>
      <c r="B669" t="s">
        <v>4395</v>
      </c>
      <c r="C669" t="s">
        <v>1446</v>
      </c>
      <c r="D669" t="str">
        <f t="shared" si="10"/>
        <v>6 meses</v>
      </c>
    </row>
    <row r="670" spans="1:4" x14ac:dyDescent="0.25">
      <c r="A670" s="26">
        <v>6</v>
      </c>
      <c r="B670" t="s">
        <v>4395</v>
      </c>
      <c r="C670" t="s">
        <v>1446</v>
      </c>
      <c r="D670" t="str">
        <f t="shared" si="10"/>
        <v>6 meses</v>
      </c>
    </row>
    <row r="671" spans="1:4" x14ac:dyDescent="0.25">
      <c r="A671" s="26">
        <v>6</v>
      </c>
      <c r="B671" t="s">
        <v>4395</v>
      </c>
      <c r="C671" t="s">
        <v>1446</v>
      </c>
      <c r="D671" t="str">
        <f t="shared" si="10"/>
        <v>6 meses</v>
      </c>
    </row>
    <row r="672" spans="1:4" x14ac:dyDescent="0.25">
      <c r="A672" s="26">
        <v>6</v>
      </c>
      <c r="B672" t="s">
        <v>4395</v>
      </c>
      <c r="C672" t="s">
        <v>1446</v>
      </c>
      <c r="D672" t="str">
        <f t="shared" si="10"/>
        <v>6 meses</v>
      </c>
    </row>
    <row r="673" spans="1:4" x14ac:dyDescent="0.25">
      <c r="A673" s="26">
        <v>6</v>
      </c>
      <c r="B673" t="s">
        <v>4395</v>
      </c>
      <c r="C673" t="s">
        <v>1446</v>
      </c>
      <c r="D673" t="str">
        <f t="shared" si="10"/>
        <v>6 meses</v>
      </c>
    </row>
    <row r="674" spans="1:4" x14ac:dyDescent="0.25">
      <c r="A674" s="26">
        <v>6</v>
      </c>
      <c r="B674" t="s">
        <v>4395</v>
      </c>
      <c r="C674" t="s">
        <v>1446</v>
      </c>
      <c r="D674" t="str">
        <f t="shared" si="10"/>
        <v>6 meses</v>
      </c>
    </row>
    <row r="675" spans="1:4" x14ac:dyDescent="0.25">
      <c r="A675" s="26">
        <v>6</v>
      </c>
      <c r="B675" t="s">
        <v>4395</v>
      </c>
      <c r="C675" t="s">
        <v>1446</v>
      </c>
      <c r="D675" t="str">
        <f t="shared" si="10"/>
        <v>6 meses</v>
      </c>
    </row>
    <row r="676" spans="1:4" x14ac:dyDescent="0.25">
      <c r="A676" s="26">
        <v>6</v>
      </c>
      <c r="B676" t="s">
        <v>4395</v>
      </c>
      <c r="C676" t="s">
        <v>1446</v>
      </c>
      <c r="D676" t="str">
        <f t="shared" si="10"/>
        <v>6 meses</v>
      </c>
    </row>
    <row r="677" spans="1:4" x14ac:dyDescent="0.25">
      <c r="A677" s="26">
        <v>6</v>
      </c>
      <c r="B677" t="s">
        <v>4395</v>
      </c>
      <c r="C677" t="s">
        <v>1446</v>
      </c>
      <c r="D677" t="str">
        <f t="shared" si="10"/>
        <v>6 meses</v>
      </c>
    </row>
    <row r="678" spans="1:4" x14ac:dyDescent="0.25">
      <c r="A678" s="26">
        <v>6</v>
      </c>
      <c r="B678" t="s">
        <v>4395</v>
      </c>
      <c r="C678" t="s">
        <v>1446</v>
      </c>
      <c r="D678" t="str">
        <f t="shared" si="10"/>
        <v>6 meses</v>
      </c>
    </row>
    <row r="679" spans="1:4" x14ac:dyDescent="0.25">
      <c r="A679" s="26">
        <v>6</v>
      </c>
      <c r="B679" t="s">
        <v>4395</v>
      </c>
      <c r="C679" t="s">
        <v>1446</v>
      </c>
      <c r="D679" t="str">
        <f t="shared" si="10"/>
        <v>6 meses</v>
      </c>
    </row>
    <row r="680" spans="1:4" x14ac:dyDescent="0.25">
      <c r="A680" s="26">
        <v>6</v>
      </c>
      <c r="B680" t="s">
        <v>4395</v>
      </c>
      <c r="C680" t="s">
        <v>1446</v>
      </c>
      <c r="D680" t="str">
        <f t="shared" si="10"/>
        <v>6 meses</v>
      </c>
    </row>
    <row r="681" spans="1:4" x14ac:dyDescent="0.25">
      <c r="A681" s="26">
        <v>6</v>
      </c>
      <c r="B681" t="s">
        <v>4395</v>
      </c>
      <c r="C681" t="s">
        <v>1446</v>
      </c>
      <c r="D681" t="str">
        <f t="shared" si="10"/>
        <v>6 meses</v>
      </c>
    </row>
    <row r="682" spans="1:4" x14ac:dyDescent="0.25">
      <c r="A682" s="26">
        <v>6</v>
      </c>
      <c r="B682" t="s">
        <v>4395</v>
      </c>
      <c r="C682" t="s">
        <v>1446</v>
      </c>
      <c r="D682" t="str">
        <f t="shared" si="10"/>
        <v>6 meses</v>
      </c>
    </row>
    <row r="683" spans="1:4" x14ac:dyDescent="0.25">
      <c r="A683" s="26">
        <v>6</v>
      </c>
      <c r="B683" t="s">
        <v>4395</v>
      </c>
      <c r="C683" t="s">
        <v>1446</v>
      </c>
      <c r="D683" t="str">
        <f t="shared" si="10"/>
        <v>6 meses</v>
      </c>
    </row>
    <row r="684" spans="1:4" x14ac:dyDescent="0.25">
      <c r="A684" s="26">
        <v>6</v>
      </c>
      <c r="B684" t="s">
        <v>4395</v>
      </c>
      <c r="C684" t="s">
        <v>1446</v>
      </c>
      <c r="D684" t="str">
        <f t="shared" si="10"/>
        <v>6 meses</v>
      </c>
    </row>
    <row r="685" spans="1:4" x14ac:dyDescent="0.25">
      <c r="A685" s="26">
        <v>6</v>
      </c>
      <c r="B685" t="s">
        <v>4395</v>
      </c>
      <c r="C685" t="s">
        <v>1446</v>
      </c>
      <c r="D685" t="str">
        <f t="shared" si="10"/>
        <v>6 meses</v>
      </c>
    </row>
    <row r="686" spans="1:4" x14ac:dyDescent="0.25">
      <c r="A686" s="26">
        <v>6</v>
      </c>
      <c r="B686" t="s">
        <v>4395</v>
      </c>
      <c r="C686" t="s">
        <v>1446</v>
      </c>
      <c r="D686" t="str">
        <f t="shared" si="10"/>
        <v>6 meses</v>
      </c>
    </row>
    <row r="687" spans="1:4" x14ac:dyDescent="0.25">
      <c r="A687" s="26">
        <v>6</v>
      </c>
      <c r="B687" t="s">
        <v>4395</v>
      </c>
      <c r="C687" t="s">
        <v>1446</v>
      </c>
      <c r="D687" t="str">
        <f t="shared" si="10"/>
        <v>6 meses</v>
      </c>
    </row>
    <row r="688" spans="1:4" x14ac:dyDescent="0.25">
      <c r="A688" s="26">
        <v>3</v>
      </c>
      <c r="B688" t="s">
        <v>4395</v>
      </c>
      <c r="C688" t="s">
        <v>1446</v>
      </c>
      <c r="D688" t="str">
        <f t="shared" si="10"/>
        <v>3 meses</v>
      </c>
    </row>
    <row r="689" spans="1:4" x14ac:dyDescent="0.25">
      <c r="A689" s="26">
        <v>3</v>
      </c>
      <c r="B689" t="s">
        <v>4395</v>
      </c>
      <c r="C689" t="s">
        <v>1446</v>
      </c>
      <c r="D689" t="str">
        <f t="shared" si="10"/>
        <v>3 meses</v>
      </c>
    </row>
    <row r="690" spans="1:4" x14ac:dyDescent="0.25">
      <c r="A690" s="26">
        <v>3</v>
      </c>
      <c r="B690" t="s">
        <v>4395</v>
      </c>
      <c r="C690" t="s">
        <v>1446</v>
      </c>
      <c r="D690" t="str">
        <f t="shared" si="10"/>
        <v>3 meses</v>
      </c>
    </row>
    <row r="691" spans="1:4" x14ac:dyDescent="0.25">
      <c r="A691" s="26">
        <v>3</v>
      </c>
      <c r="B691" t="s">
        <v>4395</v>
      </c>
      <c r="C691" t="s">
        <v>1446</v>
      </c>
      <c r="D691" t="str">
        <f t="shared" si="10"/>
        <v>3 meses</v>
      </c>
    </row>
    <row r="692" spans="1:4" x14ac:dyDescent="0.25">
      <c r="A692" s="26">
        <v>3</v>
      </c>
      <c r="B692" t="s">
        <v>4395</v>
      </c>
      <c r="C692" t="s">
        <v>1446</v>
      </c>
      <c r="D692" t="str">
        <f t="shared" si="10"/>
        <v>3 meses</v>
      </c>
    </row>
    <row r="693" spans="1:4" x14ac:dyDescent="0.25">
      <c r="A693" s="26">
        <v>3</v>
      </c>
      <c r="B693" t="s">
        <v>4395</v>
      </c>
      <c r="C693" t="s">
        <v>1446</v>
      </c>
      <c r="D693" t="str">
        <f t="shared" si="10"/>
        <v>3 meses</v>
      </c>
    </row>
    <row r="694" spans="1:4" x14ac:dyDescent="0.25">
      <c r="A694" s="26">
        <v>3</v>
      </c>
      <c r="B694" t="s">
        <v>4395</v>
      </c>
      <c r="C694" t="s">
        <v>1446</v>
      </c>
      <c r="D694" t="str">
        <f t="shared" si="10"/>
        <v>3 meses</v>
      </c>
    </row>
    <row r="695" spans="1:4" x14ac:dyDescent="0.25">
      <c r="A695" s="26">
        <v>3</v>
      </c>
      <c r="B695" t="s">
        <v>4395</v>
      </c>
      <c r="C695" t="s">
        <v>1446</v>
      </c>
      <c r="D695" t="str">
        <f t="shared" si="10"/>
        <v>3 meses</v>
      </c>
    </row>
    <row r="696" spans="1:4" x14ac:dyDescent="0.25">
      <c r="A696" s="26">
        <v>3</v>
      </c>
      <c r="B696" t="s">
        <v>4395</v>
      </c>
      <c r="C696" t="s">
        <v>1446</v>
      </c>
      <c r="D696" t="str">
        <f t="shared" si="10"/>
        <v>3 meses</v>
      </c>
    </row>
    <row r="697" spans="1:4" x14ac:dyDescent="0.25">
      <c r="A697" s="26">
        <v>3</v>
      </c>
      <c r="B697" t="s">
        <v>4395</v>
      </c>
      <c r="C697" t="s">
        <v>1446</v>
      </c>
      <c r="D697" t="str">
        <f t="shared" si="10"/>
        <v>3 meses</v>
      </c>
    </row>
    <row r="698" spans="1:4" x14ac:dyDescent="0.25">
      <c r="A698" s="26">
        <v>3</v>
      </c>
      <c r="B698" t="s">
        <v>4395</v>
      </c>
      <c r="C698" t="s">
        <v>1446</v>
      </c>
      <c r="D698" t="str">
        <f t="shared" si="10"/>
        <v>3 meses</v>
      </c>
    </row>
    <row r="699" spans="1:4" x14ac:dyDescent="0.25">
      <c r="A699" s="26">
        <v>3</v>
      </c>
      <c r="B699" t="s">
        <v>4395</v>
      </c>
      <c r="C699" t="s">
        <v>1446</v>
      </c>
      <c r="D699" t="str">
        <f t="shared" si="10"/>
        <v>3 meses</v>
      </c>
    </row>
    <row r="700" spans="1:4" x14ac:dyDescent="0.25">
      <c r="A700" s="26">
        <v>3</v>
      </c>
      <c r="B700" t="s">
        <v>4395</v>
      </c>
      <c r="C700" t="s">
        <v>1446</v>
      </c>
      <c r="D700" t="str">
        <f t="shared" si="10"/>
        <v>3 meses</v>
      </c>
    </row>
    <row r="701" spans="1:4" x14ac:dyDescent="0.25">
      <c r="A701" s="26">
        <v>3</v>
      </c>
      <c r="B701" t="s">
        <v>4395</v>
      </c>
      <c r="C701" t="s">
        <v>1446</v>
      </c>
      <c r="D701" t="str">
        <f t="shared" si="10"/>
        <v>3 meses</v>
      </c>
    </row>
    <row r="702" spans="1:4" x14ac:dyDescent="0.25">
      <c r="A702" s="26">
        <v>3</v>
      </c>
      <c r="B702" t="s">
        <v>4395</v>
      </c>
      <c r="C702" t="s">
        <v>1446</v>
      </c>
      <c r="D702" t="str">
        <f t="shared" si="10"/>
        <v>3 meses</v>
      </c>
    </row>
    <row r="703" spans="1:4" x14ac:dyDescent="0.25">
      <c r="A703" s="26">
        <v>3</v>
      </c>
      <c r="B703" t="s">
        <v>4395</v>
      </c>
      <c r="C703" t="s">
        <v>1446</v>
      </c>
      <c r="D703" t="str">
        <f t="shared" si="10"/>
        <v>3 meses</v>
      </c>
    </row>
    <row r="704" spans="1:4" x14ac:dyDescent="0.25">
      <c r="A704" s="26">
        <v>3</v>
      </c>
      <c r="B704" t="s">
        <v>4395</v>
      </c>
      <c r="C704" t="s">
        <v>1446</v>
      </c>
      <c r="D704" t="str">
        <f t="shared" si="10"/>
        <v>3 meses</v>
      </c>
    </row>
    <row r="705" spans="1:4" x14ac:dyDescent="0.25">
      <c r="A705" s="26">
        <v>3</v>
      </c>
      <c r="B705" t="s">
        <v>4395</v>
      </c>
      <c r="C705" t="s">
        <v>1446</v>
      </c>
      <c r="D705" t="str">
        <f t="shared" si="10"/>
        <v>3 meses</v>
      </c>
    </row>
    <row r="706" spans="1:4" x14ac:dyDescent="0.25">
      <c r="A706" s="26">
        <v>3</v>
      </c>
      <c r="B706" t="s">
        <v>4395</v>
      </c>
      <c r="C706" t="s">
        <v>1446</v>
      </c>
      <c r="D706" t="str">
        <f t="shared" si="10"/>
        <v>3 meses</v>
      </c>
    </row>
    <row r="707" spans="1:4" x14ac:dyDescent="0.25">
      <c r="A707" s="26">
        <v>3</v>
      </c>
      <c r="B707" t="s">
        <v>4395</v>
      </c>
      <c r="C707" t="s">
        <v>1446</v>
      </c>
      <c r="D707" t="str">
        <f t="shared" ref="D707:D770" si="11">CONCATENATE(A707,C707,B707)</f>
        <v>3 meses</v>
      </c>
    </row>
    <row r="708" spans="1:4" x14ac:dyDescent="0.25">
      <c r="A708" s="26">
        <v>3</v>
      </c>
      <c r="B708" t="s">
        <v>4395</v>
      </c>
      <c r="C708" t="s">
        <v>1446</v>
      </c>
      <c r="D708" t="str">
        <f t="shared" si="11"/>
        <v>3 meses</v>
      </c>
    </row>
    <row r="709" spans="1:4" x14ac:dyDescent="0.25">
      <c r="A709" s="26">
        <v>3</v>
      </c>
      <c r="B709" t="s">
        <v>4395</v>
      </c>
      <c r="C709" t="s">
        <v>1446</v>
      </c>
      <c r="D709" t="str">
        <f t="shared" si="11"/>
        <v>3 meses</v>
      </c>
    </row>
    <row r="710" spans="1:4" x14ac:dyDescent="0.25">
      <c r="A710" s="26">
        <v>3</v>
      </c>
      <c r="B710" t="s">
        <v>4395</v>
      </c>
      <c r="C710" t="s">
        <v>1446</v>
      </c>
      <c r="D710" t="str">
        <f t="shared" si="11"/>
        <v>3 meses</v>
      </c>
    </row>
    <row r="711" spans="1:4" x14ac:dyDescent="0.25">
      <c r="A711" s="26">
        <v>3</v>
      </c>
      <c r="B711" t="s">
        <v>4395</v>
      </c>
      <c r="C711" t="s">
        <v>1446</v>
      </c>
      <c r="D711" t="str">
        <f t="shared" si="11"/>
        <v>3 meses</v>
      </c>
    </row>
    <row r="712" spans="1:4" x14ac:dyDescent="0.25">
      <c r="A712" s="26">
        <v>3</v>
      </c>
      <c r="B712" t="s">
        <v>4395</v>
      </c>
      <c r="C712" t="s">
        <v>1446</v>
      </c>
      <c r="D712" t="str">
        <f t="shared" si="11"/>
        <v>3 meses</v>
      </c>
    </row>
    <row r="713" spans="1:4" x14ac:dyDescent="0.25">
      <c r="A713" s="26">
        <v>3</v>
      </c>
      <c r="B713" t="s">
        <v>4395</v>
      </c>
      <c r="C713" t="s">
        <v>1446</v>
      </c>
      <c r="D713" t="str">
        <f t="shared" si="11"/>
        <v>3 meses</v>
      </c>
    </row>
    <row r="714" spans="1:4" x14ac:dyDescent="0.25">
      <c r="A714" s="26">
        <v>3</v>
      </c>
      <c r="B714" t="s">
        <v>4395</v>
      </c>
      <c r="C714" t="s">
        <v>1446</v>
      </c>
      <c r="D714" t="str">
        <f t="shared" si="11"/>
        <v>3 meses</v>
      </c>
    </row>
    <row r="715" spans="1:4" x14ac:dyDescent="0.25">
      <c r="A715" s="26">
        <v>3</v>
      </c>
      <c r="B715" t="s">
        <v>4395</v>
      </c>
      <c r="C715" t="s">
        <v>1446</v>
      </c>
      <c r="D715" t="str">
        <f t="shared" si="11"/>
        <v>3 meses</v>
      </c>
    </row>
    <row r="716" spans="1:4" x14ac:dyDescent="0.25">
      <c r="A716" s="26">
        <v>3</v>
      </c>
      <c r="B716" t="s">
        <v>4395</v>
      </c>
      <c r="C716" t="s">
        <v>1446</v>
      </c>
      <c r="D716" t="str">
        <f t="shared" si="11"/>
        <v>3 meses</v>
      </c>
    </row>
    <row r="717" spans="1:4" x14ac:dyDescent="0.25">
      <c r="A717" s="26">
        <v>3</v>
      </c>
      <c r="B717" t="s">
        <v>4395</v>
      </c>
      <c r="C717" t="s">
        <v>1446</v>
      </c>
      <c r="D717" t="str">
        <f t="shared" si="11"/>
        <v>3 meses</v>
      </c>
    </row>
    <row r="718" spans="1:4" x14ac:dyDescent="0.25">
      <c r="A718" s="26">
        <v>3</v>
      </c>
      <c r="B718" t="s">
        <v>4395</v>
      </c>
      <c r="C718" t="s">
        <v>1446</v>
      </c>
      <c r="D718" t="str">
        <f t="shared" si="11"/>
        <v>3 meses</v>
      </c>
    </row>
    <row r="719" spans="1:4" x14ac:dyDescent="0.25">
      <c r="A719" s="26">
        <v>3</v>
      </c>
      <c r="B719" t="s">
        <v>4395</v>
      </c>
      <c r="C719" t="s">
        <v>1446</v>
      </c>
      <c r="D719" t="str">
        <f t="shared" si="11"/>
        <v>3 meses</v>
      </c>
    </row>
    <row r="720" spans="1:4" x14ac:dyDescent="0.25">
      <c r="A720" s="26">
        <v>3</v>
      </c>
      <c r="B720" t="s">
        <v>4395</v>
      </c>
      <c r="C720" t="s">
        <v>1446</v>
      </c>
      <c r="D720" t="str">
        <f t="shared" si="11"/>
        <v>3 meses</v>
      </c>
    </row>
    <row r="721" spans="1:4" x14ac:dyDescent="0.25">
      <c r="A721" s="26">
        <v>3</v>
      </c>
      <c r="B721" t="s">
        <v>4395</v>
      </c>
      <c r="C721" t="s">
        <v>1446</v>
      </c>
      <c r="D721" t="str">
        <f t="shared" si="11"/>
        <v>3 meses</v>
      </c>
    </row>
    <row r="722" spans="1:4" x14ac:dyDescent="0.25">
      <c r="A722" s="26">
        <v>3</v>
      </c>
      <c r="B722" t="s">
        <v>4395</v>
      </c>
      <c r="C722" t="s">
        <v>1446</v>
      </c>
      <c r="D722" t="str">
        <f t="shared" si="11"/>
        <v>3 meses</v>
      </c>
    </row>
    <row r="723" spans="1:4" x14ac:dyDescent="0.25">
      <c r="A723" s="26">
        <v>3</v>
      </c>
      <c r="B723" t="s">
        <v>4395</v>
      </c>
      <c r="C723" t="s">
        <v>1446</v>
      </c>
      <c r="D723" t="str">
        <f t="shared" si="11"/>
        <v>3 meses</v>
      </c>
    </row>
    <row r="724" spans="1:4" x14ac:dyDescent="0.25">
      <c r="A724" s="26">
        <v>3</v>
      </c>
      <c r="B724" t="s">
        <v>4395</v>
      </c>
      <c r="C724" t="s">
        <v>1446</v>
      </c>
      <c r="D724" t="str">
        <f t="shared" si="11"/>
        <v>3 meses</v>
      </c>
    </row>
    <row r="725" spans="1:4" x14ac:dyDescent="0.25">
      <c r="A725" s="26">
        <v>3</v>
      </c>
      <c r="B725" t="s">
        <v>4395</v>
      </c>
      <c r="C725" t="s">
        <v>1446</v>
      </c>
      <c r="D725" t="str">
        <f t="shared" si="11"/>
        <v>3 meses</v>
      </c>
    </row>
    <row r="726" spans="1:4" x14ac:dyDescent="0.25">
      <c r="A726" s="26">
        <v>3</v>
      </c>
      <c r="B726" t="s">
        <v>4395</v>
      </c>
      <c r="C726" t="s">
        <v>1446</v>
      </c>
      <c r="D726" t="str">
        <f t="shared" si="11"/>
        <v>3 meses</v>
      </c>
    </row>
    <row r="727" spans="1:4" x14ac:dyDescent="0.25">
      <c r="A727" s="26">
        <v>3</v>
      </c>
      <c r="B727" t="s">
        <v>4395</v>
      </c>
      <c r="C727" t="s">
        <v>1446</v>
      </c>
      <c r="D727" t="str">
        <f t="shared" si="11"/>
        <v>3 meses</v>
      </c>
    </row>
    <row r="728" spans="1:4" x14ac:dyDescent="0.25">
      <c r="A728" s="26">
        <v>3</v>
      </c>
      <c r="B728" t="s">
        <v>4395</v>
      </c>
      <c r="C728" t="s">
        <v>1446</v>
      </c>
      <c r="D728" t="str">
        <f t="shared" si="11"/>
        <v>3 meses</v>
      </c>
    </row>
    <row r="729" spans="1:4" x14ac:dyDescent="0.25">
      <c r="A729" s="26">
        <v>3</v>
      </c>
      <c r="B729" t="s">
        <v>4395</v>
      </c>
      <c r="C729" t="s">
        <v>1446</v>
      </c>
      <c r="D729" t="str">
        <f t="shared" si="11"/>
        <v>3 meses</v>
      </c>
    </row>
    <row r="730" spans="1:4" x14ac:dyDescent="0.25">
      <c r="A730" s="26">
        <v>3</v>
      </c>
      <c r="B730" t="s">
        <v>4395</v>
      </c>
      <c r="C730" t="s">
        <v>1446</v>
      </c>
      <c r="D730" t="str">
        <f t="shared" si="11"/>
        <v>3 meses</v>
      </c>
    </row>
    <row r="731" spans="1:4" x14ac:dyDescent="0.25">
      <c r="A731" s="26">
        <v>3</v>
      </c>
      <c r="B731" t="s">
        <v>4395</v>
      </c>
      <c r="C731" t="s">
        <v>1446</v>
      </c>
      <c r="D731" t="str">
        <f t="shared" si="11"/>
        <v>3 meses</v>
      </c>
    </row>
    <row r="732" spans="1:4" x14ac:dyDescent="0.25">
      <c r="A732" s="26">
        <v>3</v>
      </c>
      <c r="B732" t="s">
        <v>4395</v>
      </c>
      <c r="C732" t="s">
        <v>1446</v>
      </c>
      <c r="D732" t="str">
        <f t="shared" si="11"/>
        <v>3 meses</v>
      </c>
    </row>
    <row r="733" spans="1:4" x14ac:dyDescent="0.25">
      <c r="A733" s="26">
        <v>3</v>
      </c>
      <c r="B733" t="s">
        <v>4395</v>
      </c>
      <c r="C733" t="s">
        <v>1446</v>
      </c>
      <c r="D733" t="str">
        <f t="shared" si="11"/>
        <v>3 meses</v>
      </c>
    </row>
    <row r="734" spans="1:4" x14ac:dyDescent="0.25">
      <c r="A734" s="26">
        <v>3</v>
      </c>
      <c r="B734" t="s">
        <v>4395</v>
      </c>
      <c r="C734" t="s">
        <v>1446</v>
      </c>
      <c r="D734" t="str">
        <f t="shared" si="11"/>
        <v>3 meses</v>
      </c>
    </row>
    <row r="735" spans="1:4" x14ac:dyDescent="0.25">
      <c r="A735" s="26">
        <v>3</v>
      </c>
      <c r="B735" t="s">
        <v>4395</v>
      </c>
      <c r="C735" t="s">
        <v>1446</v>
      </c>
      <c r="D735" t="str">
        <f t="shared" si="11"/>
        <v>3 meses</v>
      </c>
    </row>
    <row r="736" spans="1:4" x14ac:dyDescent="0.25">
      <c r="A736" s="26">
        <v>3</v>
      </c>
      <c r="B736" t="s">
        <v>4395</v>
      </c>
      <c r="C736" t="s">
        <v>1446</v>
      </c>
      <c r="D736" t="str">
        <f t="shared" si="11"/>
        <v>3 meses</v>
      </c>
    </row>
    <row r="737" spans="1:4" x14ac:dyDescent="0.25">
      <c r="A737" s="26">
        <v>3</v>
      </c>
      <c r="B737" t="s">
        <v>4395</v>
      </c>
      <c r="C737" t="s">
        <v>1446</v>
      </c>
      <c r="D737" t="str">
        <f t="shared" si="11"/>
        <v>3 meses</v>
      </c>
    </row>
    <row r="738" spans="1:4" x14ac:dyDescent="0.25">
      <c r="A738" s="26">
        <v>3</v>
      </c>
      <c r="B738" t="s">
        <v>4395</v>
      </c>
      <c r="C738" t="s">
        <v>1446</v>
      </c>
      <c r="D738" t="str">
        <f t="shared" si="11"/>
        <v>3 meses</v>
      </c>
    </row>
    <row r="739" spans="1:4" x14ac:dyDescent="0.25">
      <c r="A739" s="26">
        <v>3</v>
      </c>
      <c r="B739" t="s">
        <v>4395</v>
      </c>
      <c r="C739" t="s">
        <v>1446</v>
      </c>
      <c r="D739" t="str">
        <f t="shared" si="11"/>
        <v>3 meses</v>
      </c>
    </row>
    <row r="740" spans="1:4" x14ac:dyDescent="0.25">
      <c r="A740" s="26">
        <v>3</v>
      </c>
      <c r="B740" t="s">
        <v>4395</v>
      </c>
      <c r="C740" t="s">
        <v>1446</v>
      </c>
      <c r="D740" t="str">
        <f t="shared" si="11"/>
        <v>3 meses</v>
      </c>
    </row>
    <row r="741" spans="1:4" x14ac:dyDescent="0.25">
      <c r="A741" s="26">
        <v>3</v>
      </c>
      <c r="B741" t="s">
        <v>4395</v>
      </c>
      <c r="C741" t="s">
        <v>1446</v>
      </c>
      <c r="D741" t="str">
        <f t="shared" si="11"/>
        <v>3 meses</v>
      </c>
    </row>
    <row r="742" spans="1:4" x14ac:dyDescent="0.25">
      <c r="A742" s="26">
        <v>3</v>
      </c>
      <c r="B742" t="s">
        <v>4395</v>
      </c>
      <c r="C742" t="s">
        <v>1446</v>
      </c>
      <c r="D742" t="str">
        <f t="shared" si="11"/>
        <v>3 meses</v>
      </c>
    </row>
    <row r="743" spans="1:4" x14ac:dyDescent="0.25">
      <c r="A743" s="26">
        <v>3</v>
      </c>
      <c r="B743" t="s">
        <v>4395</v>
      </c>
      <c r="C743" t="s">
        <v>1446</v>
      </c>
      <c r="D743" t="str">
        <f t="shared" si="11"/>
        <v>3 meses</v>
      </c>
    </row>
    <row r="744" spans="1:4" x14ac:dyDescent="0.25">
      <c r="A744" s="26">
        <v>3</v>
      </c>
      <c r="B744" t="s">
        <v>4395</v>
      </c>
      <c r="C744" t="s">
        <v>1446</v>
      </c>
      <c r="D744" t="str">
        <f t="shared" si="11"/>
        <v>3 meses</v>
      </c>
    </row>
    <row r="745" spans="1:4" x14ac:dyDescent="0.25">
      <c r="A745" s="26">
        <v>3</v>
      </c>
      <c r="B745" t="s">
        <v>4395</v>
      </c>
      <c r="C745" t="s">
        <v>1446</v>
      </c>
      <c r="D745" t="str">
        <f t="shared" si="11"/>
        <v>3 meses</v>
      </c>
    </row>
    <row r="746" spans="1:4" x14ac:dyDescent="0.25">
      <c r="A746" s="26">
        <v>3</v>
      </c>
      <c r="B746" t="s">
        <v>4395</v>
      </c>
      <c r="C746" t="s">
        <v>1446</v>
      </c>
      <c r="D746" t="str">
        <f t="shared" si="11"/>
        <v>3 meses</v>
      </c>
    </row>
    <row r="747" spans="1:4" x14ac:dyDescent="0.25">
      <c r="A747" s="26">
        <v>3</v>
      </c>
      <c r="B747" t="s">
        <v>4395</v>
      </c>
      <c r="C747" t="s">
        <v>1446</v>
      </c>
      <c r="D747" t="str">
        <f t="shared" si="11"/>
        <v>3 meses</v>
      </c>
    </row>
    <row r="748" spans="1:4" x14ac:dyDescent="0.25">
      <c r="A748" s="26">
        <v>6</v>
      </c>
      <c r="B748" t="s">
        <v>4395</v>
      </c>
      <c r="C748" t="s">
        <v>1446</v>
      </c>
      <c r="D748" t="str">
        <f t="shared" si="11"/>
        <v>6 meses</v>
      </c>
    </row>
    <row r="749" spans="1:4" x14ac:dyDescent="0.25">
      <c r="A749" s="26">
        <v>7</v>
      </c>
      <c r="B749" t="s">
        <v>4395</v>
      </c>
      <c r="C749" t="s">
        <v>1446</v>
      </c>
      <c r="D749" t="str">
        <f t="shared" si="11"/>
        <v>7 meses</v>
      </c>
    </row>
    <row r="750" spans="1:4" x14ac:dyDescent="0.25">
      <c r="A750" s="26">
        <v>3</v>
      </c>
      <c r="B750" t="s">
        <v>4395</v>
      </c>
      <c r="C750" t="s">
        <v>1446</v>
      </c>
      <c r="D750" t="str">
        <f t="shared" si="11"/>
        <v>3 meses</v>
      </c>
    </row>
    <row r="751" spans="1:4" x14ac:dyDescent="0.25">
      <c r="A751" s="26">
        <v>3</v>
      </c>
      <c r="B751" t="s">
        <v>4395</v>
      </c>
      <c r="C751" t="s">
        <v>1446</v>
      </c>
      <c r="D751" t="str">
        <f t="shared" si="11"/>
        <v>3 meses</v>
      </c>
    </row>
    <row r="752" spans="1:4" x14ac:dyDescent="0.25">
      <c r="A752" s="26">
        <v>360</v>
      </c>
      <c r="B752" t="s">
        <v>4395</v>
      </c>
      <c r="C752" t="s">
        <v>1446</v>
      </c>
      <c r="D752" t="str">
        <f t="shared" si="11"/>
        <v>360 meses</v>
      </c>
    </row>
    <row r="753" spans="1:4" x14ac:dyDescent="0.25">
      <c r="A753" s="26">
        <v>360</v>
      </c>
      <c r="B753" t="s">
        <v>4395</v>
      </c>
      <c r="C753" t="s">
        <v>1446</v>
      </c>
      <c r="D753" t="str">
        <f t="shared" si="11"/>
        <v>360 meses</v>
      </c>
    </row>
    <row r="754" spans="1:4" x14ac:dyDescent="0.25">
      <c r="A754" s="26">
        <v>360</v>
      </c>
      <c r="B754" t="s">
        <v>4395</v>
      </c>
      <c r="C754" t="s">
        <v>1446</v>
      </c>
      <c r="D754" t="str">
        <f t="shared" si="11"/>
        <v>360 meses</v>
      </c>
    </row>
    <row r="755" spans="1:4" x14ac:dyDescent="0.25">
      <c r="A755" s="26">
        <v>360</v>
      </c>
      <c r="B755" t="s">
        <v>4395</v>
      </c>
      <c r="C755" t="s">
        <v>1446</v>
      </c>
      <c r="D755" t="str">
        <f t="shared" si="11"/>
        <v>360 meses</v>
      </c>
    </row>
    <row r="756" spans="1:4" x14ac:dyDescent="0.25">
      <c r="A756" s="26">
        <v>6</v>
      </c>
      <c r="B756" t="s">
        <v>4395</v>
      </c>
      <c r="C756" t="s">
        <v>1446</v>
      </c>
      <c r="D756" t="str">
        <f t="shared" si="11"/>
        <v>6 meses</v>
      </c>
    </row>
    <row r="757" spans="1:4" x14ac:dyDescent="0.25">
      <c r="A757" s="26">
        <v>6</v>
      </c>
      <c r="B757" t="s">
        <v>4395</v>
      </c>
      <c r="C757" t="s">
        <v>1446</v>
      </c>
      <c r="D757" t="str">
        <f t="shared" si="11"/>
        <v>6 meses</v>
      </c>
    </row>
    <row r="758" spans="1:4" x14ac:dyDescent="0.25">
      <c r="A758" s="26">
        <v>6</v>
      </c>
      <c r="B758" t="s">
        <v>4395</v>
      </c>
      <c r="C758" t="s">
        <v>1446</v>
      </c>
      <c r="D758" t="str">
        <f t="shared" si="11"/>
        <v>6 meses</v>
      </c>
    </row>
    <row r="759" spans="1:4" x14ac:dyDescent="0.25">
      <c r="A759" s="26">
        <v>6</v>
      </c>
      <c r="B759" t="s">
        <v>4395</v>
      </c>
      <c r="C759" t="s">
        <v>1446</v>
      </c>
      <c r="D759" t="str">
        <f t="shared" si="11"/>
        <v>6 meses</v>
      </c>
    </row>
    <row r="760" spans="1:4" x14ac:dyDescent="0.25">
      <c r="A760" s="26">
        <v>6</v>
      </c>
      <c r="B760" t="s">
        <v>4395</v>
      </c>
      <c r="C760" t="s">
        <v>1446</v>
      </c>
      <c r="D760" t="str">
        <f t="shared" si="11"/>
        <v>6 meses</v>
      </c>
    </row>
    <row r="761" spans="1:4" x14ac:dyDescent="0.25">
      <c r="A761" s="26">
        <v>5</v>
      </c>
      <c r="B761" t="s">
        <v>4395</v>
      </c>
      <c r="C761" t="s">
        <v>1446</v>
      </c>
      <c r="D761" t="str">
        <f t="shared" si="11"/>
        <v>5 meses</v>
      </c>
    </row>
    <row r="762" spans="1:4" x14ac:dyDescent="0.25">
      <c r="A762" s="26">
        <v>6</v>
      </c>
      <c r="B762" t="s">
        <v>4395</v>
      </c>
      <c r="C762" t="s">
        <v>1446</v>
      </c>
      <c r="D762" t="str">
        <f t="shared" si="11"/>
        <v>6 meses</v>
      </c>
    </row>
    <row r="763" spans="1:4" x14ac:dyDescent="0.25">
      <c r="A763" s="26">
        <v>3</v>
      </c>
      <c r="B763" t="s">
        <v>4395</v>
      </c>
      <c r="C763" t="s">
        <v>1446</v>
      </c>
      <c r="D763" t="str">
        <f t="shared" si="11"/>
        <v>3 meses</v>
      </c>
    </row>
    <row r="764" spans="1:4" x14ac:dyDescent="0.25">
      <c r="A764" s="26">
        <v>1</v>
      </c>
      <c r="B764" t="s">
        <v>4396</v>
      </c>
      <c r="C764" t="s">
        <v>1446</v>
      </c>
      <c r="D764" t="str">
        <f t="shared" si="11"/>
        <v>1 mes</v>
      </c>
    </row>
    <row r="765" spans="1:4" x14ac:dyDescent="0.25">
      <c r="A765" s="26">
        <v>3</v>
      </c>
      <c r="B765" t="s">
        <v>4395</v>
      </c>
      <c r="C765" t="s">
        <v>1446</v>
      </c>
      <c r="D765" t="str">
        <f t="shared" si="11"/>
        <v>3 meses</v>
      </c>
    </row>
    <row r="766" spans="1:4" x14ac:dyDescent="0.25">
      <c r="A766" s="26">
        <v>2</v>
      </c>
      <c r="B766" t="s">
        <v>4395</v>
      </c>
      <c r="C766" t="s">
        <v>1446</v>
      </c>
      <c r="D766" t="str">
        <f t="shared" si="11"/>
        <v>2 meses</v>
      </c>
    </row>
    <row r="767" spans="1:4" x14ac:dyDescent="0.25">
      <c r="A767" s="26">
        <v>2</v>
      </c>
      <c r="B767" t="s">
        <v>4395</v>
      </c>
      <c r="C767" t="s">
        <v>1446</v>
      </c>
      <c r="D767" t="str">
        <f t="shared" si="11"/>
        <v>2 meses</v>
      </c>
    </row>
    <row r="768" spans="1:4" x14ac:dyDescent="0.25">
      <c r="A768" s="26">
        <v>7</v>
      </c>
      <c r="B768" t="s">
        <v>4395</v>
      </c>
      <c r="C768" t="s">
        <v>1446</v>
      </c>
      <c r="D768" t="str">
        <f t="shared" si="11"/>
        <v>7 meses</v>
      </c>
    </row>
    <row r="769" spans="1:4" x14ac:dyDescent="0.25">
      <c r="A769" s="26">
        <v>7</v>
      </c>
      <c r="B769" t="s">
        <v>4395</v>
      </c>
      <c r="C769" t="s">
        <v>1446</v>
      </c>
      <c r="D769" t="str">
        <f t="shared" si="11"/>
        <v>7 meses</v>
      </c>
    </row>
    <row r="770" spans="1:4" x14ac:dyDescent="0.25">
      <c r="A770" s="26">
        <v>7</v>
      </c>
      <c r="B770" t="s">
        <v>4395</v>
      </c>
      <c r="C770" t="s">
        <v>1446</v>
      </c>
      <c r="D770" t="str">
        <f t="shared" si="11"/>
        <v>7 meses</v>
      </c>
    </row>
    <row r="771" spans="1:4" x14ac:dyDescent="0.25">
      <c r="A771" s="26">
        <v>7</v>
      </c>
      <c r="B771" t="s">
        <v>4395</v>
      </c>
      <c r="C771" t="s">
        <v>1446</v>
      </c>
      <c r="D771" t="str">
        <f t="shared" ref="D771:D834" si="12">CONCATENATE(A771,C771,B771)</f>
        <v>7 meses</v>
      </c>
    </row>
    <row r="772" spans="1:4" x14ac:dyDescent="0.25">
      <c r="A772" s="26">
        <v>7</v>
      </c>
      <c r="B772" t="s">
        <v>4395</v>
      </c>
      <c r="C772" t="s">
        <v>1446</v>
      </c>
      <c r="D772" t="str">
        <f t="shared" si="12"/>
        <v>7 meses</v>
      </c>
    </row>
    <row r="773" spans="1:4" x14ac:dyDescent="0.25">
      <c r="A773" s="26">
        <v>7</v>
      </c>
      <c r="B773" t="s">
        <v>4395</v>
      </c>
      <c r="C773" t="s">
        <v>1446</v>
      </c>
      <c r="D773" t="str">
        <f t="shared" si="12"/>
        <v>7 meses</v>
      </c>
    </row>
    <row r="774" spans="1:4" x14ac:dyDescent="0.25">
      <c r="A774" s="26">
        <v>7</v>
      </c>
      <c r="B774" t="s">
        <v>4395</v>
      </c>
      <c r="C774" t="s">
        <v>1446</v>
      </c>
      <c r="D774" t="str">
        <f t="shared" si="12"/>
        <v>7 meses</v>
      </c>
    </row>
    <row r="775" spans="1:4" x14ac:dyDescent="0.25">
      <c r="A775" s="26">
        <v>7</v>
      </c>
      <c r="B775" t="s">
        <v>4395</v>
      </c>
      <c r="C775" t="s">
        <v>1446</v>
      </c>
      <c r="D775" t="str">
        <f t="shared" si="12"/>
        <v>7 meses</v>
      </c>
    </row>
    <row r="776" spans="1:4" x14ac:dyDescent="0.25">
      <c r="A776" s="26">
        <v>7</v>
      </c>
      <c r="B776" t="s">
        <v>4395</v>
      </c>
      <c r="C776" t="s">
        <v>1446</v>
      </c>
      <c r="D776" t="str">
        <f t="shared" si="12"/>
        <v>7 meses</v>
      </c>
    </row>
    <row r="777" spans="1:4" x14ac:dyDescent="0.25">
      <c r="A777" s="26">
        <v>7</v>
      </c>
      <c r="B777" t="s">
        <v>4395</v>
      </c>
      <c r="C777" t="s">
        <v>1446</v>
      </c>
      <c r="D777" t="str">
        <f t="shared" si="12"/>
        <v>7 meses</v>
      </c>
    </row>
    <row r="778" spans="1:4" x14ac:dyDescent="0.25">
      <c r="A778" s="26">
        <v>7</v>
      </c>
      <c r="B778" t="s">
        <v>4395</v>
      </c>
      <c r="C778" t="s">
        <v>1446</v>
      </c>
      <c r="D778" t="str">
        <f t="shared" si="12"/>
        <v>7 meses</v>
      </c>
    </row>
    <row r="779" spans="1:4" x14ac:dyDescent="0.25">
      <c r="A779" s="26">
        <v>7</v>
      </c>
      <c r="B779" t="s">
        <v>4395</v>
      </c>
      <c r="C779" t="s">
        <v>1446</v>
      </c>
      <c r="D779" t="str">
        <f t="shared" si="12"/>
        <v>7 meses</v>
      </c>
    </row>
    <row r="780" spans="1:4" x14ac:dyDescent="0.25">
      <c r="A780" s="26">
        <v>7</v>
      </c>
      <c r="B780" t="s">
        <v>4395</v>
      </c>
      <c r="C780" t="s">
        <v>1446</v>
      </c>
      <c r="D780" t="str">
        <f t="shared" si="12"/>
        <v>7 meses</v>
      </c>
    </row>
    <row r="781" spans="1:4" x14ac:dyDescent="0.25">
      <c r="A781" s="26">
        <v>7</v>
      </c>
      <c r="B781" t="s">
        <v>4395</v>
      </c>
      <c r="C781" t="s">
        <v>1446</v>
      </c>
      <c r="D781" t="str">
        <f t="shared" si="12"/>
        <v>7 meses</v>
      </c>
    </row>
    <row r="782" spans="1:4" x14ac:dyDescent="0.25">
      <c r="A782" s="26">
        <v>7</v>
      </c>
      <c r="B782" t="s">
        <v>4395</v>
      </c>
      <c r="C782" t="s">
        <v>1446</v>
      </c>
      <c r="D782" t="str">
        <f t="shared" si="12"/>
        <v>7 meses</v>
      </c>
    </row>
    <row r="783" spans="1:4" x14ac:dyDescent="0.25">
      <c r="A783" s="26">
        <v>7</v>
      </c>
      <c r="B783" t="s">
        <v>4395</v>
      </c>
      <c r="C783" t="s">
        <v>1446</v>
      </c>
      <c r="D783" t="str">
        <f t="shared" si="12"/>
        <v>7 meses</v>
      </c>
    </row>
    <row r="784" spans="1:4" x14ac:dyDescent="0.25">
      <c r="A784" s="26">
        <v>7</v>
      </c>
      <c r="B784" t="s">
        <v>4395</v>
      </c>
      <c r="C784" t="s">
        <v>1446</v>
      </c>
      <c r="D784" t="str">
        <f t="shared" si="12"/>
        <v>7 meses</v>
      </c>
    </row>
    <row r="785" spans="1:4" x14ac:dyDescent="0.25">
      <c r="A785" s="26">
        <v>7</v>
      </c>
      <c r="B785" t="s">
        <v>4395</v>
      </c>
      <c r="C785" t="s">
        <v>1446</v>
      </c>
      <c r="D785" t="str">
        <f t="shared" si="12"/>
        <v>7 meses</v>
      </c>
    </row>
    <row r="786" spans="1:4" x14ac:dyDescent="0.25">
      <c r="A786" s="26">
        <v>7</v>
      </c>
      <c r="B786" t="s">
        <v>4395</v>
      </c>
      <c r="C786" t="s">
        <v>1446</v>
      </c>
      <c r="D786" t="str">
        <f t="shared" si="12"/>
        <v>7 meses</v>
      </c>
    </row>
    <row r="787" spans="1:4" x14ac:dyDescent="0.25">
      <c r="A787" s="26">
        <v>7</v>
      </c>
      <c r="B787" t="s">
        <v>4395</v>
      </c>
      <c r="C787" t="s">
        <v>1446</v>
      </c>
      <c r="D787" t="str">
        <f t="shared" si="12"/>
        <v>7 meses</v>
      </c>
    </row>
    <row r="788" spans="1:4" x14ac:dyDescent="0.25">
      <c r="A788" s="26">
        <v>7</v>
      </c>
      <c r="B788" t="s">
        <v>4395</v>
      </c>
      <c r="C788" t="s">
        <v>1446</v>
      </c>
      <c r="D788" t="str">
        <f t="shared" si="12"/>
        <v>7 meses</v>
      </c>
    </row>
    <row r="789" spans="1:4" x14ac:dyDescent="0.25">
      <c r="A789" s="26">
        <v>7</v>
      </c>
      <c r="B789" t="s">
        <v>4395</v>
      </c>
      <c r="C789" t="s">
        <v>1446</v>
      </c>
      <c r="D789" t="str">
        <f t="shared" si="12"/>
        <v>7 meses</v>
      </c>
    </row>
    <row r="790" spans="1:4" x14ac:dyDescent="0.25">
      <c r="A790" s="26">
        <v>7</v>
      </c>
      <c r="B790" t="s">
        <v>4395</v>
      </c>
      <c r="C790" t="s">
        <v>1446</v>
      </c>
      <c r="D790" t="str">
        <f t="shared" si="12"/>
        <v>7 meses</v>
      </c>
    </row>
    <row r="791" spans="1:4" x14ac:dyDescent="0.25">
      <c r="A791" s="26">
        <v>7</v>
      </c>
      <c r="B791" t="s">
        <v>4395</v>
      </c>
      <c r="C791" t="s">
        <v>1446</v>
      </c>
      <c r="D791" t="str">
        <f t="shared" si="12"/>
        <v>7 meses</v>
      </c>
    </row>
    <row r="792" spans="1:4" x14ac:dyDescent="0.25">
      <c r="A792" s="26">
        <v>7</v>
      </c>
      <c r="B792" t="s">
        <v>4395</v>
      </c>
      <c r="C792" t="s">
        <v>1446</v>
      </c>
      <c r="D792" t="str">
        <f t="shared" si="12"/>
        <v>7 meses</v>
      </c>
    </row>
    <row r="793" spans="1:4" x14ac:dyDescent="0.25">
      <c r="A793" s="26">
        <v>7</v>
      </c>
      <c r="B793" t="s">
        <v>4395</v>
      </c>
      <c r="C793" t="s">
        <v>1446</v>
      </c>
      <c r="D793" t="str">
        <f t="shared" si="12"/>
        <v>7 meses</v>
      </c>
    </row>
    <row r="794" spans="1:4" x14ac:dyDescent="0.25">
      <c r="A794" s="26">
        <v>7</v>
      </c>
      <c r="B794" t="s">
        <v>4395</v>
      </c>
      <c r="C794" t="s">
        <v>1446</v>
      </c>
      <c r="D794" t="str">
        <f t="shared" si="12"/>
        <v>7 meses</v>
      </c>
    </row>
    <row r="795" spans="1:4" x14ac:dyDescent="0.25">
      <c r="A795" s="26">
        <v>7</v>
      </c>
      <c r="B795" t="s">
        <v>4395</v>
      </c>
      <c r="C795" t="s">
        <v>1446</v>
      </c>
      <c r="D795" t="str">
        <f t="shared" si="12"/>
        <v>7 meses</v>
      </c>
    </row>
    <row r="796" spans="1:4" x14ac:dyDescent="0.25">
      <c r="A796" s="26">
        <v>7</v>
      </c>
      <c r="B796" t="s">
        <v>4395</v>
      </c>
      <c r="C796" t="s">
        <v>1446</v>
      </c>
      <c r="D796" t="str">
        <f t="shared" si="12"/>
        <v>7 meses</v>
      </c>
    </row>
    <row r="797" spans="1:4" x14ac:dyDescent="0.25">
      <c r="A797" s="26">
        <v>7</v>
      </c>
      <c r="B797" t="s">
        <v>4395</v>
      </c>
      <c r="C797" t="s">
        <v>1446</v>
      </c>
      <c r="D797" t="str">
        <f t="shared" si="12"/>
        <v>7 meses</v>
      </c>
    </row>
    <row r="798" spans="1:4" x14ac:dyDescent="0.25">
      <c r="A798" s="26">
        <v>7</v>
      </c>
      <c r="B798" t="s">
        <v>4395</v>
      </c>
      <c r="C798" t="s">
        <v>1446</v>
      </c>
      <c r="D798" t="str">
        <f t="shared" si="12"/>
        <v>7 meses</v>
      </c>
    </row>
    <row r="799" spans="1:4" x14ac:dyDescent="0.25">
      <c r="A799" s="26">
        <v>7</v>
      </c>
      <c r="B799" t="s">
        <v>4395</v>
      </c>
      <c r="C799" t="s">
        <v>1446</v>
      </c>
      <c r="D799" t="str">
        <f t="shared" si="12"/>
        <v>7 meses</v>
      </c>
    </row>
    <row r="800" spans="1:4" x14ac:dyDescent="0.25">
      <c r="A800" s="26">
        <v>7</v>
      </c>
      <c r="B800" t="s">
        <v>4395</v>
      </c>
      <c r="C800" t="s">
        <v>1446</v>
      </c>
      <c r="D800" t="str">
        <f t="shared" si="12"/>
        <v>7 meses</v>
      </c>
    </row>
    <row r="801" spans="1:4" x14ac:dyDescent="0.25">
      <c r="A801" s="26">
        <v>7</v>
      </c>
      <c r="B801" t="s">
        <v>4395</v>
      </c>
      <c r="C801" t="s">
        <v>1446</v>
      </c>
      <c r="D801" t="str">
        <f t="shared" si="12"/>
        <v>7 meses</v>
      </c>
    </row>
    <row r="802" spans="1:4" x14ac:dyDescent="0.25">
      <c r="A802" s="26">
        <v>7</v>
      </c>
      <c r="B802" t="s">
        <v>4395</v>
      </c>
      <c r="C802" t="s">
        <v>1446</v>
      </c>
      <c r="D802" t="str">
        <f t="shared" si="12"/>
        <v>7 meses</v>
      </c>
    </row>
    <row r="803" spans="1:4" x14ac:dyDescent="0.25">
      <c r="A803" s="26">
        <v>7</v>
      </c>
      <c r="B803" t="s">
        <v>4395</v>
      </c>
      <c r="C803" t="s">
        <v>1446</v>
      </c>
      <c r="D803" t="str">
        <f t="shared" si="12"/>
        <v>7 meses</v>
      </c>
    </row>
    <row r="804" spans="1:4" x14ac:dyDescent="0.25">
      <c r="A804" s="26">
        <v>7</v>
      </c>
      <c r="B804" t="s">
        <v>4395</v>
      </c>
      <c r="C804" t="s">
        <v>1446</v>
      </c>
      <c r="D804" t="str">
        <f t="shared" si="12"/>
        <v>7 meses</v>
      </c>
    </row>
    <row r="805" spans="1:4" x14ac:dyDescent="0.25">
      <c r="A805" s="26">
        <v>7</v>
      </c>
      <c r="B805" t="s">
        <v>4395</v>
      </c>
      <c r="C805" t="s">
        <v>1446</v>
      </c>
      <c r="D805" t="str">
        <f t="shared" si="12"/>
        <v>7 meses</v>
      </c>
    </row>
    <row r="806" spans="1:4" x14ac:dyDescent="0.25">
      <c r="A806" s="26">
        <v>7</v>
      </c>
      <c r="B806" t="s">
        <v>4395</v>
      </c>
      <c r="C806" t="s">
        <v>1446</v>
      </c>
      <c r="D806" t="str">
        <f t="shared" si="12"/>
        <v>7 meses</v>
      </c>
    </row>
    <row r="807" spans="1:4" x14ac:dyDescent="0.25">
      <c r="A807" s="26">
        <v>7</v>
      </c>
      <c r="B807" t="s">
        <v>4395</v>
      </c>
      <c r="C807" t="s">
        <v>1446</v>
      </c>
      <c r="D807" t="str">
        <f t="shared" si="12"/>
        <v>7 meses</v>
      </c>
    </row>
    <row r="808" spans="1:4" x14ac:dyDescent="0.25">
      <c r="A808" s="26">
        <v>7</v>
      </c>
      <c r="B808" t="s">
        <v>4395</v>
      </c>
      <c r="C808" t="s">
        <v>1446</v>
      </c>
      <c r="D808" t="str">
        <f t="shared" si="12"/>
        <v>7 meses</v>
      </c>
    </row>
    <row r="809" spans="1:4" x14ac:dyDescent="0.25">
      <c r="A809" s="26">
        <v>7</v>
      </c>
      <c r="B809" t="s">
        <v>4395</v>
      </c>
      <c r="C809" t="s">
        <v>1446</v>
      </c>
      <c r="D809" t="str">
        <f t="shared" si="12"/>
        <v>7 meses</v>
      </c>
    </row>
    <row r="810" spans="1:4" x14ac:dyDescent="0.25">
      <c r="A810" s="26">
        <v>7</v>
      </c>
      <c r="B810" t="s">
        <v>4395</v>
      </c>
      <c r="C810" t="s">
        <v>1446</v>
      </c>
      <c r="D810" t="str">
        <f t="shared" si="12"/>
        <v>7 meses</v>
      </c>
    </row>
    <row r="811" spans="1:4" x14ac:dyDescent="0.25">
      <c r="A811" s="26">
        <v>7</v>
      </c>
      <c r="B811" t="s">
        <v>4395</v>
      </c>
      <c r="C811" t="s">
        <v>1446</v>
      </c>
      <c r="D811" t="str">
        <f t="shared" si="12"/>
        <v>7 meses</v>
      </c>
    </row>
    <row r="812" spans="1:4" x14ac:dyDescent="0.25">
      <c r="A812" s="26">
        <v>7</v>
      </c>
      <c r="B812" t="s">
        <v>4395</v>
      </c>
      <c r="C812" t="s">
        <v>1446</v>
      </c>
      <c r="D812" t="str">
        <f t="shared" si="12"/>
        <v>7 meses</v>
      </c>
    </row>
    <row r="813" spans="1:4" x14ac:dyDescent="0.25">
      <c r="A813" s="26">
        <v>7</v>
      </c>
      <c r="B813" t="s">
        <v>4395</v>
      </c>
      <c r="C813" t="s">
        <v>1446</v>
      </c>
      <c r="D813" t="str">
        <f t="shared" si="12"/>
        <v>7 meses</v>
      </c>
    </row>
    <row r="814" spans="1:4" x14ac:dyDescent="0.25">
      <c r="A814" s="26">
        <v>7</v>
      </c>
      <c r="B814" t="s">
        <v>4395</v>
      </c>
      <c r="C814" t="s">
        <v>1446</v>
      </c>
      <c r="D814" t="str">
        <f t="shared" si="12"/>
        <v>7 meses</v>
      </c>
    </row>
    <row r="815" spans="1:4" x14ac:dyDescent="0.25">
      <c r="A815" s="26">
        <v>7</v>
      </c>
      <c r="B815" t="s">
        <v>4395</v>
      </c>
      <c r="C815" t="s">
        <v>1446</v>
      </c>
      <c r="D815" t="str">
        <f t="shared" si="12"/>
        <v>7 meses</v>
      </c>
    </row>
    <row r="816" spans="1:4" x14ac:dyDescent="0.25">
      <c r="A816" s="26">
        <v>7</v>
      </c>
      <c r="B816" t="s">
        <v>4395</v>
      </c>
      <c r="C816" t="s">
        <v>1446</v>
      </c>
      <c r="D816" t="str">
        <f t="shared" si="12"/>
        <v>7 meses</v>
      </c>
    </row>
    <row r="817" spans="1:4" x14ac:dyDescent="0.25">
      <c r="A817" s="26">
        <v>7</v>
      </c>
      <c r="B817" t="s">
        <v>4395</v>
      </c>
      <c r="C817" t="s">
        <v>1446</v>
      </c>
      <c r="D817" t="str">
        <f t="shared" si="12"/>
        <v>7 meses</v>
      </c>
    </row>
    <row r="818" spans="1:4" x14ac:dyDescent="0.25">
      <c r="A818" s="26">
        <v>7</v>
      </c>
      <c r="B818" t="s">
        <v>4395</v>
      </c>
      <c r="C818" t="s">
        <v>1446</v>
      </c>
      <c r="D818" t="str">
        <f t="shared" si="12"/>
        <v>7 meses</v>
      </c>
    </row>
    <row r="819" spans="1:4" x14ac:dyDescent="0.25">
      <c r="A819" s="26">
        <v>7</v>
      </c>
      <c r="B819" t="s">
        <v>4395</v>
      </c>
      <c r="C819" t="s">
        <v>1446</v>
      </c>
      <c r="D819" t="str">
        <f t="shared" si="12"/>
        <v>7 meses</v>
      </c>
    </row>
    <row r="820" spans="1:4" x14ac:dyDescent="0.25">
      <c r="A820" s="26">
        <v>7</v>
      </c>
      <c r="B820" t="s">
        <v>4395</v>
      </c>
      <c r="C820" t="s">
        <v>1446</v>
      </c>
      <c r="D820" t="str">
        <f t="shared" si="12"/>
        <v>7 meses</v>
      </c>
    </row>
    <row r="821" spans="1:4" x14ac:dyDescent="0.25">
      <c r="A821" s="26">
        <v>7</v>
      </c>
      <c r="B821" t="s">
        <v>4395</v>
      </c>
      <c r="C821" t="s">
        <v>1446</v>
      </c>
      <c r="D821" t="str">
        <f t="shared" si="12"/>
        <v>7 meses</v>
      </c>
    </row>
    <row r="822" spans="1:4" x14ac:dyDescent="0.25">
      <c r="A822" s="26">
        <v>7</v>
      </c>
      <c r="B822" t="s">
        <v>4395</v>
      </c>
      <c r="C822" t="s">
        <v>1446</v>
      </c>
      <c r="D822" t="str">
        <f t="shared" si="12"/>
        <v>7 meses</v>
      </c>
    </row>
    <row r="823" spans="1:4" x14ac:dyDescent="0.25">
      <c r="A823" s="26">
        <v>7</v>
      </c>
      <c r="B823" t="s">
        <v>4395</v>
      </c>
      <c r="C823" t="s">
        <v>1446</v>
      </c>
      <c r="D823" t="str">
        <f t="shared" si="12"/>
        <v>7 meses</v>
      </c>
    </row>
    <row r="824" spans="1:4" x14ac:dyDescent="0.25">
      <c r="A824" s="26">
        <v>7</v>
      </c>
      <c r="B824" t="s">
        <v>4395</v>
      </c>
      <c r="C824" t="s">
        <v>1446</v>
      </c>
      <c r="D824" t="str">
        <f t="shared" si="12"/>
        <v>7 meses</v>
      </c>
    </row>
    <row r="825" spans="1:4" x14ac:dyDescent="0.25">
      <c r="A825" s="26">
        <v>7</v>
      </c>
      <c r="B825" t="s">
        <v>4395</v>
      </c>
      <c r="C825" t="s">
        <v>1446</v>
      </c>
      <c r="D825" t="str">
        <f t="shared" si="12"/>
        <v>7 meses</v>
      </c>
    </row>
    <row r="826" spans="1:4" x14ac:dyDescent="0.25">
      <c r="A826" s="26">
        <v>7</v>
      </c>
      <c r="B826" t="s">
        <v>4395</v>
      </c>
      <c r="C826" t="s">
        <v>1446</v>
      </c>
      <c r="D826" t="str">
        <f t="shared" si="12"/>
        <v>7 meses</v>
      </c>
    </row>
    <row r="827" spans="1:4" x14ac:dyDescent="0.25">
      <c r="A827" s="26">
        <v>7</v>
      </c>
      <c r="B827" t="s">
        <v>4395</v>
      </c>
      <c r="C827" t="s">
        <v>1446</v>
      </c>
      <c r="D827" t="str">
        <f t="shared" si="12"/>
        <v>7 meses</v>
      </c>
    </row>
    <row r="828" spans="1:4" x14ac:dyDescent="0.25">
      <c r="A828" s="26">
        <v>7</v>
      </c>
      <c r="B828" t="s">
        <v>4395</v>
      </c>
      <c r="C828" t="s">
        <v>1446</v>
      </c>
      <c r="D828" t="str">
        <f t="shared" si="12"/>
        <v>7 meses</v>
      </c>
    </row>
    <row r="829" spans="1:4" x14ac:dyDescent="0.25">
      <c r="A829" s="26">
        <v>7</v>
      </c>
      <c r="B829" t="s">
        <v>4395</v>
      </c>
      <c r="C829" t="s">
        <v>1446</v>
      </c>
      <c r="D829" t="str">
        <f t="shared" si="12"/>
        <v>7 meses</v>
      </c>
    </row>
    <row r="830" spans="1:4" x14ac:dyDescent="0.25">
      <c r="A830" s="26">
        <v>7</v>
      </c>
      <c r="B830" t="s">
        <v>4395</v>
      </c>
      <c r="C830" t="s">
        <v>1446</v>
      </c>
      <c r="D830" t="str">
        <f t="shared" si="12"/>
        <v>7 meses</v>
      </c>
    </row>
    <row r="831" spans="1:4" x14ac:dyDescent="0.25">
      <c r="A831" s="26">
        <v>7</v>
      </c>
      <c r="B831" t="s">
        <v>4395</v>
      </c>
      <c r="C831" t="s">
        <v>1446</v>
      </c>
      <c r="D831" t="str">
        <f t="shared" si="12"/>
        <v>7 meses</v>
      </c>
    </row>
    <row r="832" spans="1:4" x14ac:dyDescent="0.25">
      <c r="A832" s="26">
        <v>7</v>
      </c>
      <c r="B832" t="s">
        <v>4395</v>
      </c>
      <c r="C832" t="s">
        <v>1446</v>
      </c>
      <c r="D832" t="str">
        <f t="shared" si="12"/>
        <v>7 meses</v>
      </c>
    </row>
    <row r="833" spans="1:4" x14ac:dyDescent="0.25">
      <c r="A833" s="26">
        <v>7</v>
      </c>
      <c r="B833" t="s">
        <v>4395</v>
      </c>
      <c r="C833" t="s">
        <v>1446</v>
      </c>
      <c r="D833" t="str">
        <f t="shared" si="12"/>
        <v>7 meses</v>
      </c>
    </row>
    <row r="834" spans="1:4" x14ac:dyDescent="0.25">
      <c r="A834" s="26">
        <v>7</v>
      </c>
      <c r="B834" t="s">
        <v>4395</v>
      </c>
      <c r="C834" t="s">
        <v>1446</v>
      </c>
      <c r="D834" t="str">
        <f t="shared" si="12"/>
        <v>7 meses</v>
      </c>
    </row>
    <row r="835" spans="1:4" x14ac:dyDescent="0.25">
      <c r="A835" s="26">
        <v>7</v>
      </c>
      <c r="B835" t="s">
        <v>4395</v>
      </c>
      <c r="C835" t="s">
        <v>1446</v>
      </c>
      <c r="D835" t="str">
        <f t="shared" ref="D835:D898" si="13">CONCATENATE(A835,C835,B835)</f>
        <v>7 meses</v>
      </c>
    </row>
    <row r="836" spans="1:4" x14ac:dyDescent="0.25">
      <c r="A836" s="26">
        <v>7</v>
      </c>
      <c r="B836" t="s">
        <v>4395</v>
      </c>
      <c r="C836" t="s">
        <v>1446</v>
      </c>
      <c r="D836" t="str">
        <f t="shared" si="13"/>
        <v>7 meses</v>
      </c>
    </row>
    <row r="837" spans="1:4" x14ac:dyDescent="0.25">
      <c r="A837" s="26">
        <v>7</v>
      </c>
      <c r="B837" t="s">
        <v>4395</v>
      </c>
      <c r="C837" t="s">
        <v>1446</v>
      </c>
      <c r="D837" t="str">
        <f t="shared" si="13"/>
        <v>7 meses</v>
      </c>
    </row>
    <row r="838" spans="1:4" x14ac:dyDescent="0.25">
      <c r="A838" s="26">
        <v>7</v>
      </c>
      <c r="B838" t="s">
        <v>4395</v>
      </c>
      <c r="C838" t="s">
        <v>1446</v>
      </c>
      <c r="D838" t="str">
        <f t="shared" si="13"/>
        <v>7 meses</v>
      </c>
    </row>
    <row r="839" spans="1:4" x14ac:dyDescent="0.25">
      <c r="A839" s="26">
        <v>7</v>
      </c>
      <c r="B839" t="s">
        <v>4395</v>
      </c>
      <c r="C839" t="s">
        <v>1446</v>
      </c>
      <c r="D839" t="str">
        <f t="shared" si="13"/>
        <v>7 meses</v>
      </c>
    </row>
    <row r="840" spans="1:4" x14ac:dyDescent="0.25">
      <c r="A840" s="26">
        <v>7</v>
      </c>
      <c r="B840" t="s">
        <v>4395</v>
      </c>
      <c r="C840" t="s">
        <v>1446</v>
      </c>
      <c r="D840" t="str">
        <f t="shared" si="13"/>
        <v>7 meses</v>
      </c>
    </row>
    <row r="841" spans="1:4" x14ac:dyDescent="0.25">
      <c r="A841" s="26">
        <v>7</v>
      </c>
      <c r="B841" t="s">
        <v>4395</v>
      </c>
      <c r="C841" t="s">
        <v>1446</v>
      </c>
      <c r="D841" t="str">
        <f t="shared" si="13"/>
        <v>7 meses</v>
      </c>
    </row>
    <row r="842" spans="1:4" x14ac:dyDescent="0.25">
      <c r="A842" s="26">
        <v>7</v>
      </c>
      <c r="B842" t="s">
        <v>4395</v>
      </c>
      <c r="C842" t="s">
        <v>1446</v>
      </c>
      <c r="D842" t="str">
        <f t="shared" si="13"/>
        <v>7 meses</v>
      </c>
    </row>
    <row r="843" spans="1:4" x14ac:dyDescent="0.25">
      <c r="A843" s="26">
        <v>7</v>
      </c>
      <c r="B843" t="s">
        <v>4395</v>
      </c>
      <c r="C843" t="s">
        <v>1446</v>
      </c>
      <c r="D843" t="str">
        <f t="shared" si="13"/>
        <v>7 meses</v>
      </c>
    </row>
    <row r="844" spans="1:4" x14ac:dyDescent="0.25">
      <c r="A844" s="26">
        <v>7</v>
      </c>
      <c r="B844" t="s">
        <v>4395</v>
      </c>
      <c r="C844" t="s">
        <v>1446</v>
      </c>
      <c r="D844" t="str">
        <f t="shared" si="13"/>
        <v>7 meses</v>
      </c>
    </row>
    <row r="845" spans="1:4" x14ac:dyDescent="0.25">
      <c r="A845" s="26">
        <v>7</v>
      </c>
      <c r="B845" t="s">
        <v>4395</v>
      </c>
      <c r="C845" t="s">
        <v>1446</v>
      </c>
      <c r="D845" t="str">
        <f t="shared" si="13"/>
        <v>7 meses</v>
      </c>
    </row>
    <row r="846" spans="1:4" x14ac:dyDescent="0.25">
      <c r="A846" s="26">
        <v>7</v>
      </c>
      <c r="B846" t="s">
        <v>4395</v>
      </c>
      <c r="C846" t="s">
        <v>1446</v>
      </c>
      <c r="D846" t="str">
        <f t="shared" si="13"/>
        <v>7 meses</v>
      </c>
    </row>
    <row r="847" spans="1:4" x14ac:dyDescent="0.25">
      <c r="A847" s="26">
        <v>7</v>
      </c>
      <c r="B847" t="s">
        <v>4395</v>
      </c>
      <c r="C847" t="s">
        <v>1446</v>
      </c>
      <c r="D847" t="str">
        <f t="shared" si="13"/>
        <v>7 meses</v>
      </c>
    </row>
    <row r="848" spans="1:4" x14ac:dyDescent="0.25">
      <c r="A848" s="26">
        <v>7</v>
      </c>
      <c r="B848" t="s">
        <v>4395</v>
      </c>
      <c r="C848" t="s">
        <v>1446</v>
      </c>
      <c r="D848" t="str">
        <f t="shared" si="13"/>
        <v>7 meses</v>
      </c>
    </row>
    <row r="849" spans="1:4" x14ac:dyDescent="0.25">
      <c r="A849" s="26">
        <v>7</v>
      </c>
      <c r="B849" t="s">
        <v>4395</v>
      </c>
      <c r="C849" t="s">
        <v>1446</v>
      </c>
      <c r="D849" t="str">
        <f t="shared" si="13"/>
        <v>7 meses</v>
      </c>
    </row>
    <row r="850" spans="1:4" x14ac:dyDescent="0.25">
      <c r="A850" s="26">
        <v>7</v>
      </c>
      <c r="B850" t="s">
        <v>4395</v>
      </c>
      <c r="C850" t="s">
        <v>1446</v>
      </c>
      <c r="D850" t="str">
        <f t="shared" si="13"/>
        <v>7 meses</v>
      </c>
    </row>
    <row r="851" spans="1:4" x14ac:dyDescent="0.25">
      <c r="A851" s="26">
        <v>7</v>
      </c>
      <c r="B851" t="s">
        <v>4395</v>
      </c>
      <c r="C851" t="s">
        <v>1446</v>
      </c>
      <c r="D851" t="str">
        <f t="shared" si="13"/>
        <v>7 meses</v>
      </c>
    </row>
    <row r="852" spans="1:4" x14ac:dyDescent="0.25">
      <c r="A852" s="26">
        <v>7</v>
      </c>
      <c r="B852" t="s">
        <v>4395</v>
      </c>
      <c r="C852" t="s">
        <v>1446</v>
      </c>
      <c r="D852" t="str">
        <f t="shared" si="13"/>
        <v>7 meses</v>
      </c>
    </row>
    <row r="853" spans="1:4" x14ac:dyDescent="0.25">
      <c r="A853" s="26">
        <v>7</v>
      </c>
      <c r="B853" t="s">
        <v>4395</v>
      </c>
      <c r="C853" t="s">
        <v>1446</v>
      </c>
      <c r="D853" t="str">
        <f t="shared" si="13"/>
        <v>7 meses</v>
      </c>
    </row>
    <row r="854" spans="1:4" x14ac:dyDescent="0.25">
      <c r="A854" s="26">
        <v>7</v>
      </c>
      <c r="B854" t="s">
        <v>4395</v>
      </c>
      <c r="C854" t="s">
        <v>1446</v>
      </c>
      <c r="D854" t="str">
        <f t="shared" si="13"/>
        <v>7 meses</v>
      </c>
    </row>
    <row r="855" spans="1:4" x14ac:dyDescent="0.25">
      <c r="A855" s="26">
        <v>7</v>
      </c>
      <c r="B855" t="s">
        <v>4395</v>
      </c>
      <c r="C855" t="s">
        <v>1446</v>
      </c>
      <c r="D855" t="str">
        <f t="shared" si="13"/>
        <v>7 meses</v>
      </c>
    </row>
    <row r="856" spans="1:4" x14ac:dyDescent="0.25">
      <c r="A856" s="26">
        <v>7</v>
      </c>
      <c r="B856" t="s">
        <v>4395</v>
      </c>
      <c r="C856" t="s">
        <v>1446</v>
      </c>
      <c r="D856" t="str">
        <f t="shared" si="13"/>
        <v>7 meses</v>
      </c>
    </row>
    <row r="857" spans="1:4" x14ac:dyDescent="0.25">
      <c r="A857" s="26">
        <v>7</v>
      </c>
      <c r="B857" t="s">
        <v>4395</v>
      </c>
      <c r="C857" t="s">
        <v>1446</v>
      </c>
      <c r="D857" t="str">
        <f t="shared" si="13"/>
        <v>7 meses</v>
      </c>
    </row>
    <row r="858" spans="1:4" x14ac:dyDescent="0.25">
      <c r="A858" s="26">
        <v>7</v>
      </c>
      <c r="B858" t="s">
        <v>4395</v>
      </c>
      <c r="C858" t="s">
        <v>1446</v>
      </c>
      <c r="D858" t="str">
        <f t="shared" si="13"/>
        <v>7 meses</v>
      </c>
    </row>
    <row r="859" spans="1:4" x14ac:dyDescent="0.25">
      <c r="A859" s="26">
        <v>7</v>
      </c>
      <c r="B859" t="s">
        <v>4395</v>
      </c>
      <c r="C859" t="s">
        <v>1446</v>
      </c>
      <c r="D859" t="str">
        <f t="shared" si="13"/>
        <v>7 meses</v>
      </c>
    </row>
    <row r="860" spans="1:4" x14ac:dyDescent="0.25">
      <c r="A860" s="26">
        <v>7</v>
      </c>
      <c r="B860" t="s">
        <v>4395</v>
      </c>
      <c r="C860" t="s">
        <v>1446</v>
      </c>
      <c r="D860" t="str">
        <f t="shared" si="13"/>
        <v>7 meses</v>
      </c>
    </row>
    <row r="861" spans="1:4" x14ac:dyDescent="0.25">
      <c r="A861" s="26">
        <v>7</v>
      </c>
      <c r="B861" t="s">
        <v>4395</v>
      </c>
      <c r="C861" t="s">
        <v>1446</v>
      </c>
      <c r="D861" t="str">
        <f t="shared" si="13"/>
        <v>7 meses</v>
      </c>
    </row>
    <row r="862" spans="1:4" x14ac:dyDescent="0.25">
      <c r="A862" s="26">
        <v>7</v>
      </c>
      <c r="B862" t="s">
        <v>4395</v>
      </c>
      <c r="C862" t="s">
        <v>1446</v>
      </c>
      <c r="D862" t="str">
        <f t="shared" si="13"/>
        <v>7 meses</v>
      </c>
    </row>
    <row r="863" spans="1:4" x14ac:dyDescent="0.25">
      <c r="A863" s="26">
        <v>7</v>
      </c>
      <c r="B863" t="s">
        <v>4395</v>
      </c>
      <c r="C863" t="s">
        <v>1446</v>
      </c>
      <c r="D863" t="str">
        <f t="shared" si="13"/>
        <v>7 meses</v>
      </c>
    </row>
    <row r="864" spans="1:4" x14ac:dyDescent="0.25">
      <c r="A864" s="26">
        <v>7</v>
      </c>
      <c r="B864" t="s">
        <v>4395</v>
      </c>
      <c r="C864" t="s">
        <v>1446</v>
      </c>
      <c r="D864" t="str">
        <f t="shared" si="13"/>
        <v>7 meses</v>
      </c>
    </row>
    <row r="865" spans="1:4" x14ac:dyDescent="0.25">
      <c r="A865" s="26">
        <v>7</v>
      </c>
      <c r="B865" t="s">
        <v>4395</v>
      </c>
      <c r="C865" t="s">
        <v>1446</v>
      </c>
      <c r="D865" t="str">
        <f t="shared" si="13"/>
        <v>7 meses</v>
      </c>
    </row>
    <row r="866" spans="1:4" x14ac:dyDescent="0.25">
      <c r="A866" s="26">
        <v>7</v>
      </c>
      <c r="B866" t="s">
        <v>4395</v>
      </c>
      <c r="C866" t="s">
        <v>1446</v>
      </c>
      <c r="D866" t="str">
        <f t="shared" si="13"/>
        <v>7 meses</v>
      </c>
    </row>
    <row r="867" spans="1:4" x14ac:dyDescent="0.25">
      <c r="A867" s="26">
        <v>7</v>
      </c>
      <c r="B867" t="s">
        <v>4395</v>
      </c>
      <c r="C867" t="s">
        <v>1446</v>
      </c>
      <c r="D867" t="str">
        <f t="shared" si="13"/>
        <v>7 meses</v>
      </c>
    </row>
    <row r="868" spans="1:4" x14ac:dyDescent="0.25">
      <c r="A868" s="26">
        <v>7</v>
      </c>
      <c r="B868" t="s">
        <v>4395</v>
      </c>
      <c r="C868" t="s">
        <v>1446</v>
      </c>
      <c r="D868" t="str">
        <f t="shared" si="13"/>
        <v>7 meses</v>
      </c>
    </row>
    <row r="869" spans="1:4" x14ac:dyDescent="0.25">
      <c r="A869" s="26">
        <v>7</v>
      </c>
      <c r="B869" t="s">
        <v>4395</v>
      </c>
      <c r="C869" t="s">
        <v>1446</v>
      </c>
      <c r="D869" t="str">
        <f t="shared" si="13"/>
        <v>7 meses</v>
      </c>
    </row>
    <row r="870" spans="1:4" x14ac:dyDescent="0.25">
      <c r="A870" s="26">
        <v>7</v>
      </c>
      <c r="B870" t="s">
        <v>4395</v>
      </c>
      <c r="C870" t="s">
        <v>1446</v>
      </c>
      <c r="D870" t="str">
        <f t="shared" si="13"/>
        <v>7 meses</v>
      </c>
    </row>
    <row r="871" spans="1:4" x14ac:dyDescent="0.25">
      <c r="A871" s="26">
        <v>7</v>
      </c>
      <c r="B871" t="s">
        <v>4395</v>
      </c>
      <c r="C871" t="s">
        <v>1446</v>
      </c>
      <c r="D871" t="str">
        <f t="shared" si="13"/>
        <v>7 meses</v>
      </c>
    </row>
    <row r="872" spans="1:4" x14ac:dyDescent="0.25">
      <c r="A872" s="26">
        <v>7</v>
      </c>
      <c r="B872" t="s">
        <v>4395</v>
      </c>
      <c r="C872" t="s">
        <v>1446</v>
      </c>
      <c r="D872" t="str">
        <f t="shared" si="13"/>
        <v>7 meses</v>
      </c>
    </row>
    <row r="873" spans="1:4" x14ac:dyDescent="0.25">
      <c r="A873" s="26">
        <v>7</v>
      </c>
      <c r="B873" t="s">
        <v>4395</v>
      </c>
      <c r="C873" t="s">
        <v>1446</v>
      </c>
      <c r="D873" t="str">
        <f t="shared" si="13"/>
        <v>7 meses</v>
      </c>
    </row>
    <row r="874" spans="1:4" x14ac:dyDescent="0.25">
      <c r="A874" s="26">
        <v>7</v>
      </c>
      <c r="B874" t="s">
        <v>4395</v>
      </c>
      <c r="C874" t="s">
        <v>1446</v>
      </c>
      <c r="D874" t="str">
        <f t="shared" si="13"/>
        <v>7 meses</v>
      </c>
    </row>
    <row r="875" spans="1:4" x14ac:dyDescent="0.25">
      <c r="A875" s="26">
        <v>7</v>
      </c>
      <c r="B875" t="s">
        <v>4395</v>
      </c>
      <c r="C875" t="s">
        <v>1446</v>
      </c>
      <c r="D875" t="str">
        <f t="shared" si="13"/>
        <v>7 meses</v>
      </c>
    </row>
    <row r="876" spans="1:4" x14ac:dyDescent="0.25">
      <c r="A876" s="26">
        <v>7</v>
      </c>
      <c r="B876" t="s">
        <v>4395</v>
      </c>
      <c r="C876" t="s">
        <v>1446</v>
      </c>
      <c r="D876" t="str">
        <f t="shared" si="13"/>
        <v>7 meses</v>
      </c>
    </row>
    <row r="877" spans="1:4" x14ac:dyDescent="0.25">
      <c r="A877" s="26">
        <v>7</v>
      </c>
      <c r="B877" t="s">
        <v>4395</v>
      </c>
      <c r="C877" t="s">
        <v>1446</v>
      </c>
      <c r="D877" t="str">
        <f t="shared" si="13"/>
        <v>7 meses</v>
      </c>
    </row>
    <row r="878" spans="1:4" x14ac:dyDescent="0.25">
      <c r="A878" s="26">
        <v>7</v>
      </c>
      <c r="B878" t="s">
        <v>4395</v>
      </c>
      <c r="C878" t="s">
        <v>1446</v>
      </c>
      <c r="D878" t="str">
        <f t="shared" si="13"/>
        <v>7 meses</v>
      </c>
    </row>
    <row r="879" spans="1:4" x14ac:dyDescent="0.25">
      <c r="A879" s="26">
        <v>7</v>
      </c>
      <c r="B879" t="s">
        <v>4395</v>
      </c>
      <c r="C879" t="s">
        <v>1446</v>
      </c>
      <c r="D879" t="str">
        <f t="shared" si="13"/>
        <v>7 meses</v>
      </c>
    </row>
    <row r="880" spans="1:4" x14ac:dyDescent="0.25">
      <c r="A880" s="26">
        <v>7</v>
      </c>
      <c r="B880" t="s">
        <v>4395</v>
      </c>
      <c r="C880" t="s">
        <v>1446</v>
      </c>
      <c r="D880" t="str">
        <f t="shared" si="13"/>
        <v>7 meses</v>
      </c>
    </row>
    <row r="881" spans="1:4" x14ac:dyDescent="0.25">
      <c r="A881" s="26">
        <v>7</v>
      </c>
      <c r="B881" t="s">
        <v>4395</v>
      </c>
      <c r="C881" t="s">
        <v>1446</v>
      </c>
      <c r="D881" t="str">
        <f t="shared" si="13"/>
        <v>7 meses</v>
      </c>
    </row>
    <row r="882" spans="1:4" x14ac:dyDescent="0.25">
      <c r="A882" s="26">
        <v>7</v>
      </c>
      <c r="B882" t="s">
        <v>4395</v>
      </c>
      <c r="C882" t="s">
        <v>1446</v>
      </c>
      <c r="D882" t="str">
        <f t="shared" si="13"/>
        <v>7 meses</v>
      </c>
    </row>
    <row r="883" spans="1:4" x14ac:dyDescent="0.25">
      <c r="A883" s="26">
        <v>7</v>
      </c>
      <c r="B883" t="s">
        <v>4395</v>
      </c>
      <c r="C883" t="s">
        <v>1446</v>
      </c>
      <c r="D883" t="str">
        <f t="shared" si="13"/>
        <v>7 meses</v>
      </c>
    </row>
    <row r="884" spans="1:4" x14ac:dyDescent="0.25">
      <c r="A884" s="26">
        <v>7</v>
      </c>
      <c r="B884" t="s">
        <v>4395</v>
      </c>
      <c r="C884" t="s">
        <v>1446</v>
      </c>
      <c r="D884" t="str">
        <f t="shared" si="13"/>
        <v>7 meses</v>
      </c>
    </row>
    <row r="885" spans="1:4" x14ac:dyDescent="0.25">
      <c r="A885" s="26">
        <v>7</v>
      </c>
      <c r="B885" t="s">
        <v>4395</v>
      </c>
      <c r="C885" t="s">
        <v>1446</v>
      </c>
      <c r="D885" t="str">
        <f t="shared" si="13"/>
        <v>7 meses</v>
      </c>
    </row>
    <row r="886" spans="1:4" x14ac:dyDescent="0.25">
      <c r="A886" s="26">
        <v>7</v>
      </c>
      <c r="B886" t="s">
        <v>4395</v>
      </c>
      <c r="C886" t="s">
        <v>1446</v>
      </c>
      <c r="D886" t="str">
        <f t="shared" si="13"/>
        <v>7 meses</v>
      </c>
    </row>
    <row r="887" spans="1:4" x14ac:dyDescent="0.25">
      <c r="A887" s="26">
        <v>7</v>
      </c>
      <c r="B887" t="s">
        <v>4395</v>
      </c>
      <c r="C887" t="s">
        <v>1446</v>
      </c>
      <c r="D887" t="str">
        <f t="shared" si="13"/>
        <v>7 meses</v>
      </c>
    </row>
    <row r="888" spans="1:4" x14ac:dyDescent="0.25">
      <c r="A888" s="26">
        <v>7</v>
      </c>
      <c r="B888" t="s">
        <v>4395</v>
      </c>
      <c r="C888" t="s">
        <v>1446</v>
      </c>
      <c r="D888" t="str">
        <f t="shared" si="13"/>
        <v>7 meses</v>
      </c>
    </row>
    <row r="889" spans="1:4" x14ac:dyDescent="0.25">
      <c r="A889" s="26">
        <v>7</v>
      </c>
      <c r="B889" t="s">
        <v>4395</v>
      </c>
      <c r="C889" t="s">
        <v>1446</v>
      </c>
      <c r="D889" t="str">
        <f t="shared" si="13"/>
        <v>7 meses</v>
      </c>
    </row>
    <row r="890" spans="1:4" x14ac:dyDescent="0.25">
      <c r="A890" s="26">
        <v>7</v>
      </c>
      <c r="B890" t="s">
        <v>4395</v>
      </c>
      <c r="C890" t="s">
        <v>1446</v>
      </c>
      <c r="D890" t="str">
        <f t="shared" si="13"/>
        <v>7 meses</v>
      </c>
    </row>
    <row r="891" spans="1:4" x14ac:dyDescent="0.25">
      <c r="A891" s="26">
        <v>7</v>
      </c>
      <c r="B891" t="s">
        <v>4395</v>
      </c>
      <c r="C891" t="s">
        <v>1446</v>
      </c>
      <c r="D891" t="str">
        <f t="shared" si="13"/>
        <v>7 meses</v>
      </c>
    </row>
    <row r="892" spans="1:4" x14ac:dyDescent="0.25">
      <c r="A892" s="26">
        <v>7</v>
      </c>
      <c r="B892" t="s">
        <v>4395</v>
      </c>
      <c r="C892" t="s">
        <v>1446</v>
      </c>
      <c r="D892" t="str">
        <f t="shared" si="13"/>
        <v>7 meses</v>
      </c>
    </row>
    <row r="893" spans="1:4" x14ac:dyDescent="0.25">
      <c r="A893" s="26">
        <v>7</v>
      </c>
      <c r="B893" t="s">
        <v>4395</v>
      </c>
      <c r="C893" t="s">
        <v>1446</v>
      </c>
      <c r="D893" t="str">
        <f t="shared" si="13"/>
        <v>7 meses</v>
      </c>
    </row>
    <row r="894" spans="1:4" x14ac:dyDescent="0.25">
      <c r="A894" s="26">
        <v>7</v>
      </c>
      <c r="B894" t="s">
        <v>4395</v>
      </c>
      <c r="C894" t="s">
        <v>1446</v>
      </c>
      <c r="D894" t="str">
        <f t="shared" si="13"/>
        <v>7 meses</v>
      </c>
    </row>
    <row r="895" spans="1:4" x14ac:dyDescent="0.25">
      <c r="A895" s="26">
        <v>7</v>
      </c>
      <c r="B895" t="s">
        <v>4395</v>
      </c>
      <c r="C895" t="s">
        <v>1446</v>
      </c>
      <c r="D895" t="str">
        <f t="shared" si="13"/>
        <v>7 meses</v>
      </c>
    </row>
    <row r="896" spans="1:4" x14ac:dyDescent="0.25">
      <c r="A896" s="26">
        <v>7</v>
      </c>
      <c r="B896" t="s">
        <v>4395</v>
      </c>
      <c r="C896" t="s">
        <v>1446</v>
      </c>
      <c r="D896" t="str">
        <f t="shared" si="13"/>
        <v>7 meses</v>
      </c>
    </row>
    <row r="897" spans="1:4" x14ac:dyDescent="0.25">
      <c r="A897" s="26">
        <v>7</v>
      </c>
      <c r="B897" t="s">
        <v>4395</v>
      </c>
      <c r="C897" t="s">
        <v>1446</v>
      </c>
      <c r="D897" t="str">
        <f t="shared" si="13"/>
        <v>7 meses</v>
      </c>
    </row>
    <row r="898" spans="1:4" x14ac:dyDescent="0.25">
      <c r="A898" s="26">
        <v>7</v>
      </c>
      <c r="B898" t="s">
        <v>4395</v>
      </c>
      <c r="C898" t="s">
        <v>1446</v>
      </c>
      <c r="D898" t="str">
        <f t="shared" si="13"/>
        <v>7 meses</v>
      </c>
    </row>
    <row r="899" spans="1:4" x14ac:dyDescent="0.25">
      <c r="A899" s="26">
        <v>7</v>
      </c>
      <c r="B899" t="s">
        <v>4395</v>
      </c>
      <c r="C899" t="s">
        <v>1446</v>
      </c>
      <c r="D899" t="str">
        <f t="shared" ref="D899:D962" si="14">CONCATENATE(A899,C899,B899)</f>
        <v>7 meses</v>
      </c>
    </row>
    <row r="900" spans="1:4" x14ac:dyDescent="0.25">
      <c r="A900" s="26">
        <v>7</v>
      </c>
      <c r="B900" t="s">
        <v>4395</v>
      </c>
      <c r="C900" t="s">
        <v>1446</v>
      </c>
      <c r="D900" t="str">
        <f t="shared" si="14"/>
        <v>7 meses</v>
      </c>
    </row>
    <row r="901" spans="1:4" x14ac:dyDescent="0.25">
      <c r="A901" s="26">
        <v>7</v>
      </c>
      <c r="B901" t="s">
        <v>4395</v>
      </c>
      <c r="C901" t="s">
        <v>1446</v>
      </c>
      <c r="D901" t="str">
        <f t="shared" si="14"/>
        <v>7 meses</v>
      </c>
    </row>
    <row r="902" spans="1:4" x14ac:dyDescent="0.25">
      <c r="A902" s="26">
        <v>6</v>
      </c>
      <c r="B902" t="s">
        <v>4395</v>
      </c>
      <c r="C902" t="s">
        <v>1446</v>
      </c>
      <c r="D902" t="str">
        <f t="shared" si="14"/>
        <v>6 meses</v>
      </c>
    </row>
    <row r="903" spans="1:4" x14ac:dyDescent="0.25">
      <c r="A903" s="26">
        <v>8</v>
      </c>
      <c r="B903" t="s">
        <v>4395</v>
      </c>
      <c r="C903" t="s">
        <v>1446</v>
      </c>
      <c r="D903" t="str">
        <f t="shared" si="14"/>
        <v>8 meses</v>
      </c>
    </row>
    <row r="904" spans="1:4" x14ac:dyDescent="0.25">
      <c r="A904" s="26">
        <v>5</v>
      </c>
      <c r="B904" t="s">
        <v>4395</v>
      </c>
      <c r="C904" t="s">
        <v>1446</v>
      </c>
      <c r="D904" t="str">
        <f t="shared" si="14"/>
        <v>5 meses</v>
      </c>
    </row>
    <row r="905" spans="1:4" x14ac:dyDescent="0.25">
      <c r="A905" s="26">
        <v>5</v>
      </c>
      <c r="B905" t="s">
        <v>4395</v>
      </c>
      <c r="C905" t="s">
        <v>1446</v>
      </c>
      <c r="D905" t="str">
        <f t="shared" si="14"/>
        <v>5 meses</v>
      </c>
    </row>
    <row r="906" spans="1:4" x14ac:dyDescent="0.25">
      <c r="A906" s="26">
        <v>6</v>
      </c>
      <c r="B906" t="s">
        <v>4395</v>
      </c>
      <c r="C906" t="s">
        <v>1446</v>
      </c>
      <c r="D906" t="str">
        <f t="shared" si="14"/>
        <v>6 meses</v>
      </c>
    </row>
    <row r="907" spans="1:4" x14ac:dyDescent="0.25">
      <c r="A907" s="26">
        <v>6</v>
      </c>
      <c r="B907" t="s">
        <v>4395</v>
      </c>
      <c r="C907" t="s">
        <v>1446</v>
      </c>
      <c r="D907" t="str">
        <f t="shared" si="14"/>
        <v>6 meses</v>
      </c>
    </row>
    <row r="908" spans="1:4" x14ac:dyDescent="0.25">
      <c r="A908" s="26">
        <v>13</v>
      </c>
      <c r="B908" t="s">
        <v>4395</v>
      </c>
      <c r="C908" t="s">
        <v>1446</v>
      </c>
      <c r="D908" t="str">
        <f t="shared" si="14"/>
        <v>13 meses</v>
      </c>
    </row>
    <row r="909" spans="1:4" x14ac:dyDescent="0.25">
      <c r="A909" s="26">
        <v>13</v>
      </c>
      <c r="B909" t="s">
        <v>4395</v>
      </c>
      <c r="C909" t="s">
        <v>1446</v>
      </c>
      <c r="D909" t="str">
        <f t="shared" si="14"/>
        <v>13 meses</v>
      </c>
    </row>
    <row r="910" spans="1:4" x14ac:dyDescent="0.25">
      <c r="A910" s="26">
        <v>13</v>
      </c>
      <c r="B910" t="s">
        <v>4395</v>
      </c>
      <c r="C910" t="s">
        <v>1446</v>
      </c>
      <c r="D910" t="str">
        <f t="shared" si="14"/>
        <v>13 meses</v>
      </c>
    </row>
    <row r="911" spans="1:4" x14ac:dyDescent="0.25">
      <c r="A911" s="26">
        <v>13</v>
      </c>
      <c r="B911" t="s">
        <v>4395</v>
      </c>
      <c r="C911" t="s">
        <v>1446</v>
      </c>
      <c r="D911" t="str">
        <f t="shared" si="14"/>
        <v>13 meses</v>
      </c>
    </row>
    <row r="912" spans="1:4" x14ac:dyDescent="0.25">
      <c r="A912" s="26">
        <v>13</v>
      </c>
      <c r="B912" t="s">
        <v>4395</v>
      </c>
      <c r="C912" t="s">
        <v>1446</v>
      </c>
      <c r="D912" t="str">
        <f t="shared" si="14"/>
        <v>13 meses</v>
      </c>
    </row>
    <row r="913" spans="1:4" x14ac:dyDescent="0.25">
      <c r="A913" s="26">
        <v>13</v>
      </c>
      <c r="B913" t="s">
        <v>4395</v>
      </c>
      <c r="C913" t="s">
        <v>1446</v>
      </c>
      <c r="D913" t="str">
        <f t="shared" si="14"/>
        <v>13 meses</v>
      </c>
    </row>
    <row r="914" spans="1:4" x14ac:dyDescent="0.25">
      <c r="A914" s="26">
        <v>13</v>
      </c>
      <c r="B914" t="s">
        <v>4395</v>
      </c>
      <c r="C914" t="s">
        <v>1446</v>
      </c>
      <c r="D914" t="str">
        <f t="shared" si="14"/>
        <v>13 meses</v>
      </c>
    </row>
    <row r="915" spans="1:4" x14ac:dyDescent="0.25">
      <c r="A915" s="26">
        <v>13</v>
      </c>
      <c r="B915" t="s">
        <v>4395</v>
      </c>
      <c r="C915" t="s">
        <v>1446</v>
      </c>
      <c r="D915" t="str">
        <f t="shared" si="14"/>
        <v>13 meses</v>
      </c>
    </row>
    <row r="916" spans="1:4" x14ac:dyDescent="0.25">
      <c r="A916" s="26">
        <v>13</v>
      </c>
      <c r="B916" t="s">
        <v>4395</v>
      </c>
      <c r="C916" t="s">
        <v>1446</v>
      </c>
      <c r="D916" t="str">
        <f t="shared" si="14"/>
        <v>13 meses</v>
      </c>
    </row>
    <row r="917" spans="1:4" x14ac:dyDescent="0.25">
      <c r="A917" s="26">
        <v>13</v>
      </c>
      <c r="B917" t="s">
        <v>4395</v>
      </c>
      <c r="C917" t="s">
        <v>1446</v>
      </c>
      <c r="D917" t="str">
        <f t="shared" si="14"/>
        <v>13 meses</v>
      </c>
    </row>
    <row r="918" spans="1:4" x14ac:dyDescent="0.25">
      <c r="A918" s="26">
        <v>13</v>
      </c>
      <c r="B918" t="s">
        <v>4395</v>
      </c>
      <c r="C918" t="s">
        <v>1446</v>
      </c>
      <c r="D918" t="str">
        <f t="shared" si="14"/>
        <v>13 meses</v>
      </c>
    </row>
    <row r="919" spans="1:4" x14ac:dyDescent="0.25">
      <c r="A919" s="26">
        <v>13</v>
      </c>
      <c r="B919" t="s">
        <v>4395</v>
      </c>
      <c r="C919" t="s">
        <v>1446</v>
      </c>
      <c r="D919" t="str">
        <f t="shared" si="14"/>
        <v>13 meses</v>
      </c>
    </row>
    <row r="920" spans="1:4" x14ac:dyDescent="0.25">
      <c r="A920" s="26">
        <v>13</v>
      </c>
      <c r="B920" t="s">
        <v>4395</v>
      </c>
      <c r="C920" t="s">
        <v>1446</v>
      </c>
      <c r="D920" t="str">
        <f t="shared" si="14"/>
        <v>13 meses</v>
      </c>
    </row>
    <row r="921" spans="1:4" x14ac:dyDescent="0.25">
      <c r="A921" s="26">
        <v>11</v>
      </c>
      <c r="B921" t="s">
        <v>4395</v>
      </c>
      <c r="C921" t="s">
        <v>1446</v>
      </c>
      <c r="D921" t="str">
        <f t="shared" si="14"/>
        <v>11 meses</v>
      </c>
    </row>
    <row r="922" spans="1:4" x14ac:dyDescent="0.25">
      <c r="A922" s="26">
        <v>13</v>
      </c>
      <c r="B922" t="s">
        <v>4395</v>
      </c>
      <c r="C922" t="s">
        <v>1446</v>
      </c>
      <c r="D922" t="str">
        <f t="shared" si="14"/>
        <v>13 meses</v>
      </c>
    </row>
    <row r="923" spans="1:4" x14ac:dyDescent="0.25">
      <c r="A923" s="26">
        <v>13</v>
      </c>
      <c r="B923" t="s">
        <v>4395</v>
      </c>
      <c r="C923" t="s">
        <v>1446</v>
      </c>
      <c r="D923" t="str">
        <f t="shared" si="14"/>
        <v>13 meses</v>
      </c>
    </row>
    <row r="924" spans="1:4" x14ac:dyDescent="0.25">
      <c r="A924" s="26">
        <v>13</v>
      </c>
      <c r="B924" t="s">
        <v>4395</v>
      </c>
      <c r="C924" t="s">
        <v>1446</v>
      </c>
      <c r="D924" t="str">
        <f t="shared" si="14"/>
        <v>13 meses</v>
      </c>
    </row>
    <row r="925" spans="1:4" x14ac:dyDescent="0.25">
      <c r="A925" s="26">
        <v>13</v>
      </c>
      <c r="B925" t="s">
        <v>4395</v>
      </c>
      <c r="C925" t="s">
        <v>1446</v>
      </c>
      <c r="D925" t="str">
        <f t="shared" si="14"/>
        <v>13 meses</v>
      </c>
    </row>
    <row r="926" spans="1:4" x14ac:dyDescent="0.25">
      <c r="A926" s="26">
        <v>13</v>
      </c>
      <c r="B926" t="s">
        <v>4395</v>
      </c>
      <c r="C926" t="s">
        <v>1446</v>
      </c>
      <c r="D926" t="str">
        <f t="shared" si="14"/>
        <v>13 meses</v>
      </c>
    </row>
    <row r="927" spans="1:4" x14ac:dyDescent="0.25">
      <c r="A927" s="26">
        <v>13</v>
      </c>
      <c r="B927" t="s">
        <v>4395</v>
      </c>
      <c r="C927" t="s">
        <v>1446</v>
      </c>
      <c r="D927" t="str">
        <f t="shared" si="14"/>
        <v>13 meses</v>
      </c>
    </row>
    <row r="928" spans="1:4" x14ac:dyDescent="0.25">
      <c r="A928" s="26">
        <v>13</v>
      </c>
      <c r="B928" t="s">
        <v>4395</v>
      </c>
      <c r="C928" t="s">
        <v>1446</v>
      </c>
      <c r="D928" t="str">
        <f t="shared" si="14"/>
        <v>13 meses</v>
      </c>
    </row>
    <row r="929" spans="1:4" x14ac:dyDescent="0.25">
      <c r="A929" s="26">
        <v>6</v>
      </c>
      <c r="B929" t="s">
        <v>4395</v>
      </c>
      <c r="C929" t="s">
        <v>1446</v>
      </c>
      <c r="D929" t="str">
        <f t="shared" si="14"/>
        <v>6 meses</v>
      </c>
    </row>
    <row r="930" spans="1:4" x14ac:dyDescent="0.25">
      <c r="A930" s="26">
        <v>11</v>
      </c>
      <c r="B930" t="s">
        <v>4395</v>
      </c>
      <c r="C930" t="s">
        <v>1446</v>
      </c>
      <c r="D930" t="str">
        <f t="shared" si="14"/>
        <v>11 meses</v>
      </c>
    </row>
    <row r="931" spans="1:4" x14ac:dyDescent="0.25">
      <c r="A931" s="26">
        <v>11</v>
      </c>
      <c r="B931" t="s">
        <v>4395</v>
      </c>
      <c r="C931" t="s">
        <v>1446</v>
      </c>
      <c r="D931" t="str">
        <f t="shared" si="14"/>
        <v>11 meses</v>
      </c>
    </row>
    <row r="932" spans="1:4" x14ac:dyDescent="0.25">
      <c r="A932" s="26">
        <v>11</v>
      </c>
      <c r="B932" t="s">
        <v>4395</v>
      </c>
      <c r="C932" t="s">
        <v>1446</v>
      </c>
      <c r="D932" t="str">
        <f t="shared" si="14"/>
        <v>11 meses</v>
      </c>
    </row>
    <row r="933" spans="1:4" x14ac:dyDescent="0.25">
      <c r="A933" s="26">
        <v>11</v>
      </c>
      <c r="B933" t="s">
        <v>4395</v>
      </c>
      <c r="C933" t="s">
        <v>1446</v>
      </c>
      <c r="D933" t="str">
        <f t="shared" si="14"/>
        <v>11 meses</v>
      </c>
    </row>
    <row r="934" spans="1:4" x14ac:dyDescent="0.25">
      <c r="A934" s="26">
        <v>11</v>
      </c>
      <c r="B934" t="s">
        <v>4395</v>
      </c>
      <c r="C934" t="s">
        <v>1446</v>
      </c>
      <c r="D934" t="str">
        <f t="shared" si="14"/>
        <v>11 meses</v>
      </c>
    </row>
    <row r="935" spans="1:4" x14ac:dyDescent="0.25">
      <c r="A935" s="26">
        <v>11</v>
      </c>
      <c r="B935" t="s">
        <v>4395</v>
      </c>
      <c r="C935" t="s">
        <v>1446</v>
      </c>
      <c r="D935" t="str">
        <f t="shared" si="14"/>
        <v>11 meses</v>
      </c>
    </row>
    <row r="936" spans="1:4" x14ac:dyDescent="0.25">
      <c r="A936" s="26">
        <v>11</v>
      </c>
      <c r="B936" t="s">
        <v>4395</v>
      </c>
      <c r="C936" t="s">
        <v>1446</v>
      </c>
      <c r="D936" t="str">
        <f t="shared" si="14"/>
        <v>11 meses</v>
      </c>
    </row>
    <row r="937" spans="1:4" x14ac:dyDescent="0.25">
      <c r="A937" s="26">
        <v>11</v>
      </c>
      <c r="B937" t="s">
        <v>4395</v>
      </c>
      <c r="C937" t="s">
        <v>1446</v>
      </c>
      <c r="D937" t="str">
        <f t="shared" si="14"/>
        <v>11 meses</v>
      </c>
    </row>
    <row r="938" spans="1:4" x14ac:dyDescent="0.25">
      <c r="A938" s="26">
        <v>11</v>
      </c>
      <c r="B938" t="s">
        <v>4395</v>
      </c>
      <c r="C938" t="s">
        <v>1446</v>
      </c>
      <c r="D938" t="str">
        <f t="shared" si="14"/>
        <v>11 meses</v>
      </c>
    </row>
    <row r="939" spans="1:4" x14ac:dyDescent="0.25">
      <c r="A939" s="26">
        <v>11</v>
      </c>
      <c r="B939" t="s">
        <v>4395</v>
      </c>
      <c r="C939" t="s">
        <v>1446</v>
      </c>
      <c r="D939" t="str">
        <f t="shared" si="14"/>
        <v>11 meses</v>
      </c>
    </row>
    <row r="940" spans="1:4" x14ac:dyDescent="0.25">
      <c r="A940" s="26">
        <v>11</v>
      </c>
      <c r="B940" t="s">
        <v>4395</v>
      </c>
      <c r="C940" t="s">
        <v>1446</v>
      </c>
      <c r="D940" t="str">
        <f t="shared" si="14"/>
        <v>11 meses</v>
      </c>
    </row>
    <row r="941" spans="1:4" x14ac:dyDescent="0.25">
      <c r="A941" s="26">
        <v>11</v>
      </c>
      <c r="B941" t="s">
        <v>4395</v>
      </c>
      <c r="C941" t="s">
        <v>1446</v>
      </c>
      <c r="D941" t="str">
        <f t="shared" si="14"/>
        <v>11 meses</v>
      </c>
    </row>
    <row r="942" spans="1:4" x14ac:dyDescent="0.25">
      <c r="A942" s="26">
        <v>11</v>
      </c>
      <c r="B942" t="s">
        <v>4395</v>
      </c>
      <c r="C942" t="s">
        <v>1446</v>
      </c>
      <c r="D942" t="str">
        <f t="shared" si="14"/>
        <v>11 meses</v>
      </c>
    </row>
    <row r="943" spans="1:4" x14ac:dyDescent="0.25">
      <c r="A943" s="26">
        <v>11</v>
      </c>
      <c r="B943" t="s">
        <v>4395</v>
      </c>
      <c r="C943" t="s">
        <v>1446</v>
      </c>
      <c r="D943" t="str">
        <f t="shared" si="14"/>
        <v>11 meses</v>
      </c>
    </row>
    <row r="944" spans="1:4" x14ac:dyDescent="0.25">
      <c r="A944" s="26">
        <v>11</v>
      </c>
      <c r="B944" t="s">
        <v>4395</v>
      </c>
      <c r="C944" t="s">
        <v>1446</v>
      </c>
      <c r="D944" t="str">
        <f t="shared" si="14"/>
        <v>11 meses</v>
      </c>
    </row>
    <row r="945" spans="1:4" x14ac:dyDescent="0.25">
      <c r="A945" s="26">
        <v>11</v>
      </c>
      <c r="B945" t="s">
        <v>4395</v>
      </c>
      <c r="C945" t="s">
        <v>1446</v>
      </c>
      <c r="D945" t="str">
        <f t="shared" si="14"/>
        <v>11 meses</v>
      </c>
    </row>
    <row r="946" spans="1:4" x14ac:dyDescent="0.25">
      <c r="A946" s="26">
        <v>11</v>
      </c>
      <c r="B946" t="s">
        <v>4395</v>
      </c>
      <c r="C946" t="s">
        <v>1446</v>
      </c>
      <c r="D946" t="str">
        <f t="shared" si="14"/>
        <v>11 meses</v>
      </c>
    </row>
    <row r="947" spans="1:4" x14ac:dyDescent="0.25">
      <c r="A947" s="26">
        <v>11</v>
      </c>
      <c r="B947" t="s">
        <v>4395</v>
      </c>
      <c r="C947" t="s">
        <v>1446</v>
      </c>
      <c r="D947" t="str">
        <f t="shared" si="14"/>
        <v>11 meses</v>
      </c>
    </row>
    <row r="948" spans="1:4" x14ac:dyDescent="0.25">
      <c r="A948" s="26">
        <v>11</v>
      </c>
      <c r="B948" t="s">
        <v>4395</v>
      </c>
      <c r="C948" t="s">
        <v>1446</v>
      </c>
      <c r="D948" t="str">
        <f t="shared" si="14"/>
        <v>11 meses</v>
      </c>
    </row>
    <row r="949" spans="1:4" x14ac:dyDescent="0.25">
      <c r="A949" s="26">
        <v>11</v>
      </c>
      <c r="B949" t="s">
        <v>4395</v>
      </c>
      <c r="C949" t="s">
        <v>1446</v>
      </c>
      <c r="D949" t="str">
        <f t="shared" si="14"/>
        <v>11 meses</v>
      </c>
    </row>
    <row r="950" spans="1:4" x14ac:dyDescent="0.25">
      <c r="A950" s="26">
        <v>11</v>
      </c>
      <c r="B950" t="s">
        <v>4395</v>
      </c>
      <c r="C950" t="s">
        <v>1446</v>
      </c>
      <c r="D950" t="str">
        <f t="shared" si="14"/>
        <v>11 meses</v>
      </c>
    </row>
    <row r="951" spans="1:4" x14ac:dyDescent="0.25">
      <c r="A951" s="26">
        <v>11</v>
      </c>
      <c r="B951" t="s">
        <v>4395</v>
      </c>
      <c r="C951" t="s">
        <v>1446</v>
      </c>
      <c r="D951" t="str">
        <f t="shared" si="14"/>
        <v>11 meses</v>
      </c>
    </row>
    <row r="952" spans="1:4" x14ac:dyDescent="0.25">
      <c r="A952" s="26">
        <v>11</v>
      </c>
      <c r="B952" t="s">
        <v>4395</v>
      </c>
      <c r="C952" t="s">
        <v>1446</v>
      </c>
      <c r="D952" t="str">
        <f t="shared" si="14"/>
        <v>11 meses</v>
      </c>
    </row>
    <row r="953" spans="1:4" x14ac:dyDescent="0.25">
      <c r="A953" s="26">
        <v>11</v>
      </c>
      <c r="B953" t="s">
        <v>4395</v>
      </c>
      <c r="C953" t="s">
        <v>1446</v>
      </c>
      <c r="D953" t="str">
        <f t="shared" si="14"/>
        <v>11 meses</v>
      </c>
    </row>
    <row r="954" spans="1:4" x14ac:dyDescent="0.25">
      <c r="A954" s="26">
        <v>11</v>
      </c>
      <c r="B954" t="s">
        <v>4395</v>
      </c>
      <c r="C954" t="s">
        <v>1446</v>
      </c>
      <c r="D954" t="str">
        <f t="shared" si="14"/>
        <v>11 meses</v>
      </c>
    </row>
    <row r="955" spans="1:4" x14ac:dyDescent="0.25">
      <c r="A955" s="26">
        <v>10</v>
      </c>
      <c r="B955" t="s">
        <v>4395</v>
      </c>
      <c r="C955" t="s">
        <v>1446</v>
      </c>
      <c r="D955" t="str">
        <f t="shared" si="14"/>
        <v>10 meses</v>
      </c>
    </row>
    <row r="956" spans="1:4" x14ac:dyDescent="0.25">
      <c r="A956" s="26">
        <v>10</v>
      </c>
      <c r="B956" t="s">
        <v>4395</v>
      </c>
      <c r="C956" t="s">
        <v>1446</v>
      </c>
      <c r="D956" t="str">
        <f t="shared" si="14"/>
        <v>10 meses</v>
      </c>
    </row>
    <row r="957" spans="1:4" x14ac:dyDescent="0.25">
      <c r="A957" s="26">
        <v>10</v>
      </c>
      <c r="B957" t="s">
        <v>4395</v>
      </c>
      <c r="C957" t="s">
        <v>1446</v>
      </c>
      <c r="D957" t="str">
        <f t="shared" si="14"/>
        <v>10 meses</v>
      </c>
    </row>
    <row r="958" spans="1:4" x14ac:dyDescent="0.25">
      <c r="A958" s="26">
        <v>10</v>
      </c>
      <c r="B958" t="s">
        <v>4395</v>
      </c>
      <c r="C958" t="s">
        <v>1446</v>
      </c>
      <c r="D958" t="str">
        <f t="shared" si="14"/>
        <v>10 meses</v>
      </c>
    </row>
    <row r="959" spans="1:4" x14ac:dyDescent="0.25">
      <c r="A959" s="26">
        <v>10</v>
      </c>
      <c r="B959" t="s">
        <v>4395</v>
      </c>
      <c r="C959" t="s">
        <v>1446</v>
      </c>
      <c r="D959" t="str">
        <f t="shared" si="14"/>
        <v>10 meses</v>
      </c>
    </row>
    <row r="960" spans="1:4" x14ac:dyDescent="0.25">
      <c r="A960" s="26">
        <v>10</v>
      </c>
      <c r="B960" t="s">
        <v>4395</v>
      </c>
      <c r="C960" t="s">
        <v>1446</v>
      </c>
      <c r="D960" t="str">
        <f t="shared" si="14"/>
        <v>10 meses</v>
      </c>
    </row>
    <row r="961" spans="1:4" x14ac:dyDescent="0.25">
      <c r="A961" s="26">
        <v>10</v>
      </c>
      <c r="B961" t="s">
        <v>4395</v>
      </c>
      <c r="C961" t="s">
        <v>1446</v>
      </c>
      <c r="D961" t="str">
        <f t="shared" si="14"/>
        <v>10 meses</v>
      </c>
    </row>
    <row r="962" spans="1:4" x14ac:dyDescent="0.25">
      <c r="A962" s="26">
        <v>10</v>
      </c>
      <c r="B962" t="s">
        <v>4395</v>
      </c>
      <c r="C962" t="s">
        <v>1446</v>
      </c>
      <c r="D962" t="str">
        <f t="shared" si="14"/>
        <v>10 meses</v>
      </c>
    </row>
    <row r="963" spans="1:4" x14ac:dyDescent="0.25">
      <c r="A963" s="26">
        <v>10</v>
      </c>
      <c r="B963" t="s">
        <v>4395</v>
      </c>
      <c r="C963" t="s">
        <v>1446</v>
      </c>
      <c r="D963" t="str">
        <f t="shared" ref="D963:D1026" si="15">CONCATENATE(A963,C963,B963)</f>
        <v>10 meses</v>
      </c>
    </row>
    <row r="964" spans="1:4" x14ac:dyDescent="0.25">
      <c r="A964" s="26">
        <v>10</v>
      </c>
      <c r="B964" t="s">
        <v>4395</v>
      </c>
      <c r="C964" t="s">
        <v>1446</v>
      </c>
      <c r="D964" t="str">
        <f t="shared" si="15"/>
        <v>10 meses</v>
      </c>
    </row>
    <row r="965" spans="1:4" x14ac:dyDescent="0.25">
      <c r="A965" s="26">
        <v>10</v>
      </c>
      <c r="B965" t="s">
        <v>4395</v>
      </c>
      <c r="C965" t="s">
        <v>1446</v>
      </c>
      <c r="D965" t="str">
        <f t="shared" si="15"/>
        <v>10 meses</v>
      </c>
    </row>
    <row r="966" spans="1:4" x14ac:dyDescent="0.25">
      <c r="A966" s="26">
        <v>10</v>
      </c>
      <c r="B966" t="s">
        <v>4395</v>
      </c>
      <c r="C966" t="s">
        <v>1446</v>
      </c>
      <c r="D966" t="str">
        <f t="shared" si="15"/>
        <v>10 meses</v>
      </c>
    </row>
    <row r="967" spans="1:4" x14ac:dyDescent="0.25">
      <c r="A967" s="26">
        <v>10</v>
      </c>
      <c r="B967" t="s">
        <v>4395</v>
      </c>
      <c r="C967" t="s">
        <v>1446</v>
      </c>
      <c r="D967" t="str">
        <f t="shared" si="15"/>
        <v>10 meses</v>
      </c>
    </row>
    <row r="968" spans="1:4" x14ac:dyDescent="0.25">
      <c r="A968" s="26">
        <v>10</v>
      </c>
      <c r="B968" t="s">
        <v>4395</v>
      </c>
      <c r="C968" t="s">
        <v>1446</v>
      </c>
      <c r="D968" t="str">
        <f t="shared" si="15"/>
        <v>10 meses</v>
      </c>
    </row>
    <row r="969" spans="1:4" x14ac:dyDescent="0.25">
      <c r="A969" s="26">
        <v>14</v>
      </c>
      <c r="B969" t="s">
        <v>4395</v>
      </c>
      <c r="C969" t="s">
        <v>1446</v>
      </c>
      <c r="D969" t="str">
        <f t="shared" si="15"/>
        <v>14 meses</v>
      </c>
    </row>
    <row r="970" spans="1:4" x14ac:dyDescent="0.25">
      <c r="A970" s="26">
        <v>14</v>
      </c>
      <c r="B970" t="s">
        <v>4395</v>
      </c>
      <c r="C970" t="s">
        <v>1446</v>
      </c>
      <c r="D970" t="str">
        <f t="shared" si="15"/>
        <v>14 meses</v>
      </c>
    </row>
    <row r="971" spans="1:4" x14ac:dyDescent="0.25">
      <c r="A971" s="26">
        <v>14</v>
      </c>
      <c r="B971" t="s">
        <v>4395</v>
      </c>
      <c r="C971" t="s">
        <v>1446</v>
      </c>
      <c r="D971" t="str">
        <f t="shared" si="15"/>
        <v>14 meses</v>
      </c>
    </row>
    <row r="972" spans="1:4" x14ac:dyDescent="0.25">
      <c r="A972" s="26">
        <v>14</v>
      </c>
      <c r="B972" t="s">
        <v>4395</v>
      </c>
      <c r="C972" t="s">
        <v>1446</v>
      </c>
      <c r="D972" t="str">
        <f t="shared" si="15"/>
        <v>14 meses</v>
      </c>
    </row>
    <row r="973" spans="1:4" x14ac:dyDescent="0.25">
      <c r="A973" s="26">
        <v>14</v>
      </c>
      <c r="B973" t="s">
        <v>4395</v>
      </c>
      <c r="C973" t="s">
        <v>1446</v>
      </c>
      <c r="D973" t="str">
        <f t="shared" si="15"/>
        <v>14 meses</v>
      </c>
    </row>
    <row r="974" spans="1:4" x14ac:dyDescent="0.25">
      <c r="A974" s="26">
        <v>6</v>
      </c>
      <c r="B974" t="s">
        <v>4395</v>
      </c>
      <c r="C974" t="s">
        <v>1446</v>
      </c>
      <c r="D974" t="str">
        <f t="shared" si="15"/>
        <v>6 meses</v>
      </c>
    </row>
    <row r="975" spans="1:4" x14ac:dyDescent="0.25">
      <c r="A975" s="26">
        <v>6</v>
      </c>
      <c r="B975" t="s">
        <v>4395</v>
      </c>
      <c r="C975" t="s">
        <v>1446</v>
      </c>
      <c r="D975" t="str">
        <f t="shared" si="15"/>
        <v>6 meses</v>
      </c>
    </row>
    <row r="976" spans="1:4" x14ac:dyDescent="0.25">
      <c r="A976" s="26">
        <v>6</v>
      </c>
      <c r="B976" t="s">
        <v>4395</v>
      </c>
      <c r="C976" t="s">
        <v>1446</v>
      </c>
      <c r="D976" t="str">
        <f t="shared" si="15"/>
        <v>6 meses</v>
      </c>
    </row>
    <row r="977" spans="1:4" x14ac:dyDescent="0.25">
      <c r="A977" s="26">
        <v>6</v>
      </c>
      <c r="B977" t="s">
        <v>4395</v>
      </c>
      <c r="C977" t="s">
        <v>1446</v>
      </c>
      <c r="D977" t="str">
        <f t="shared" si="15"/>
        <v>6 meses</v>
      </c>
    </row>
    <row r="978" spans="1:4" x14ac:dyDescent="0.25">
      <c r="A978" s="26">
        <v>3</v>
      </c>
      <c r="B978" t="s">
        <v>4395</v>
      </c>
      <c r="C978" t="s">
        <v>1446</v>
      </c>
      <c r="D978" t="str">
        <f t="shared" si="15"/>
        <v>3 meses</v>
      </c>
    </row>
    <row r="979" spans="1:4" x14ac:dyDescent="0.25">
      <c r="A979" s="26">
        <v>6</v>
      </c>
      <c r="B979" t="s">
        <v>4395</v>
      </c>
      <c r="C979" t="s">
        <v>1446</v>
      </c>
      <c r="D979" t="str">
        <f t="shared" si="15"/>
        <v>6 meses</v>
      </c>
    </row>
    <row r="980" spans="1:4" x14ac:dyDescent="0.25">
      <c r="A980" s="26">
        <v>10</v>
      </c>
      <c r="B980" t="s">
        <v>4395</v>
      </c>
      <c r="C980" t="s">
        <v>1446</v>
      </c>
      <c r="D980" t="str">
        <f t="shared" si="15"/>
        <v>10 meses</v>
      </c>
    </row>
    <row r="981" spans="1:4" x14ac:dyDescent="0.25">
      <c r="A981" s="26">
        <v>6</v>
      </c>
      <c r="B981" t="s">
        <v>4395</v>
      </c>
      <c r="C981" t="s">
        <v>1446</v>
      </c>
      <c r="D981" t="str">
        <f t="shared" si="15"/>
        <v>6 meses</v>
      </c>
    </row>
    <row r="982" spans="1:4" x14ac:dyDescent="0.25">
      <c r="A982" s="26">
        <v>6</v>
      </c>
      <c r="B982" t="s">
        <v>4395</v>
      </c>
      <c r="C982" t="s">
        <v>1446</v>
      </c>
      <c r="D982" t="str">
        <f t="shared" si="15"/>
        <v>6 meses</v>
      </c>
    </row>
    <row r="983" spans="1:4" x14ac:dyDescent="0.25">
      <c r="A983" s="26">
        <v>6</v>
      </c>
      <c r="B983" t="s">
        <v>4395</v>
      </c>
      <c r="C983" t="s">
        <v>1446</v>
      </c>
      <c r="D983" t="str">
        <f t="shared" si="15"/>
        <v>6 meses</v>
      </c>
    </row>
    <row r="984" spans="1:4" x14ac:dyDescent="0.25">
      <c r="A984" s="26">
        <v>6</v>
      </c>
      <c r="B984" t="s">
        <v>4395</v>
      </c>
      <c r="C984" t="s">
        <v>1446</v>
      </c>
      <c r="D984" t="str">
        <f t="shared" si="15"/>
        <v>6 meses</v>
      </c>
    </row>
    <row r="985" spans="1:4" x14ac:dyDescent="0.25">
      <c r="A985" s="26">
        <v>5</v>
      </c>
      <c r="B985" t="s">
        <v>4395</v>
      </c>
      <c r="C985" t="s">
        <v>1446</v>
      </c>
      <c r="D985" t="str">
        <f t="shared" si="15"/>
        <v>5 meses</v>
      </c>
    </row>
    <row r="986" spans="1:4" x14ac:dyDescent="0.25">
      <c r="A986" s="26">
        <v>5</v>
      </c>
      <c r="B986" t="s">
        <v>4395</v>
      </c>
      <c r="C986" t="s">
        <v>1446</v>
      </c>
      <c r="D986" t="str">
        <f t="shared" si="15"/>
        <v>5 meses</v>
      </c>
    </row>
    <row r="987" spans="1:4" x14ac:dyDescent="0.25">
      <c r="A987" s="26">
        <v>15</v>
      </c>
      <c r="B987" t="s">
        <v>4395</v>
      </c>
      <c r="C987" t="s">
        <v>1446</v>
      </c>
      <c r="D987" t="str">
        <f t="shared" si="15"/>
        <v>15 meses</v>
      </c>
    </row>
    <row r="988" spans="1:4" x14ac:dyDescent="0.25">
      <c r="A988" s="26">
        <v>12</v>
      </c>
      <c r="B988" t="s">
        <v>4395</v>
      </c>
      <c r="C988" t="s">
        <v>1446</v>
      </c>
      <c r="D988" t="str">
        <f t="shared" si="15"/>
        <v>12 meses</v>
      </c>
    </row>
    <row r="989" spans="1:4" x14ac:dyDescent="0.25">
      <c r="A989" s="26">
        <v>12</v>
      </c>
      <c r="B989" t="s">
        <v>4395</v>
      </c>
      <c r="C989" t="s">
        <v>1446</v>
      </c>
      <c r="D989" t="str">
        <f t="shared" si="15"/>
        <v>12 meses</v>
      </c>
    </row>
    <row r="990" spans="1:4" x14ac:dyDescent="0.25">
      <c r="A990" s="26">
        <v>12</v>
      </c>
      <c r="B990" t="s">
        <v>4395</v>
      </c>
      <c r="C990" t="s">
        <v>1446</v>
      </c>
      <c r="D990" t="str">
        <f t="shared" si="15"/>
        <v>12 meses</v>
      </c>
    </row>
    <row r="991" spans="1:4" x14ac:dyDescent="0.25">
      <c r="A991" s="26">
        <v>6</v>
      </c>
      <c r="B991" t="s">
        <v>4395</v>
      </c>
      <c r="C991" t="s">
        <v>1446</v>
      </c>
      <c r="D991" t="str">
        <f t="shared" si="15"/>
        <v>6 meses</v>
      </c>
    </row>
    <row r="992" spans="1:4" x14ac:dyDescent="0.25">
      <c r="A992" s="26">
        <v>16</v>
      </c>
      <c r="B992" t="s">
        <v>4395</v>
      </c>
      <c r="C992" t="s">
        <v>1446</v>
      </c>
      <c r="D992" t="str">
        <f t="shared" si="15"/>
        <v>16 meses</v>
      </c>
    </row>
    <row r="993" spans="1:4" x14ac:dyDescent="0.25">
      <c r="A993" s="26">
        <v>16</v>
      </c>
      <c r="B993" t="s">
        <v>4395</v>
      </c>
      <c r="C993" t="s">
        <v>1446</v>
      </c>
      <c r="D993" t="str">
        <f t="shared" si="15"/>
        <v>16 meses</v>
      </c>
    </row>
    <row r="994" spans="1:4" x14ac:dyDescent="0.25">
      <c r="A994" s="26">
        <v>11</v>
      </c>
      <c r="B994" t="s">
        <v>4395</v>
      </c>
      <c r="C994" t="s">
        <v>1446</v>
      </c>
      <c r="D994" t="str">
        <f t="shared" si="15"/>
        <v>11 meses</v>
      </c>
    </row>
    <row r="995" spans="1:4" x14ac:dyDescent="0.25">
      <c r="A995" s="26">
        <v>10</v>
      </c>
      <c r="B995" t="s">
        <v>4395</v>
      </c>
      <c r="C995" t="s">
        <v>1446</v>
      </c>
      <c r="D995" t="str">
        <f t="shared" si="15"/>
        <v>10 meses</v>
      </c>
    </row>
    <row r="996" spans="1:4" x14ac:dyDescent="0.25">
      <c r="A996" s="26">
        <v>10</v>
      </c>
      <c r="B996" t="s">
        <v>4395</v>
      </c>
      <c r="C996" t="s">
        <v>1446</v>
      </c>
      <c r="D996" t="str">
        <f t="shared" si="15"/>
        <v>10 meses</v>
      </c>
    </row>
    <row r="997" spans="1:4" x14ac:dyDescent="0.25">
      <c r="A997" s="26">
        <v>10</v>
      </c>
      <c r="B997" t="s">
        <v>4395</v>
      </c>
      <c r="C997" t="s">
        <v>1446</v>
      </c>
      <c r="D997" t="str">
        <f t="shared" si="15"/>
        <v>10 meses</v>
      </c>
    </row>
    <row r="998" spans="1:4" x14ac:dyDescent="0.25">
      <c r="A998" s="26">
        <v>10</v>
      </c>
      <c r="B998" t="s">
        <v>4395</v>
      </c>
      <c r="C998" t="s">
        <v>1446</v>
      </c>
      <c r="D998" t="str">
        <f t="shared" si="15"/>
        <v>10 meses</v>
      </c>
    </row>
    <row r="999" spans="1:4" x14ac:dyDescent="0.25">
      <c r="A999" s="26">
        <v>16</v>
      </c>
      <c r="B999" t="s">
        <v>4395</v>
      </c>
      <c r="C999" t="s">
        <v>1446</v>
      </c>
      <c r="D999" t="str">
        <f t="shared" si="15"/>
        <v>16 meses</v>
      </c>
    </row>
    <row r="1000" spans="1:4" x14ac:dyDescent="0.25">
      <c r="A1000" s="26">
        <v>16</v>
      </c>
      <c r="B1000" t="s">
        <v>4395</v>
      </c>
      <c r="C1000" t="s">
        <v>1446</v>
      </c>
      <c r="D1000" t="str">
        <f t="shared" si="15"/>
        <v>16 meses</v>
      </c>
    </row>
    <row r="1001" spans="1:4" x14ac:dyDescent="0.25">
      <c r="A1001" s="26">
        <v>10</v>
      </c>
      <c r="B1001" t="s">
        <v>4395</v>
      </c>
      <c r="C1001" t="s">
        <v>1446</v>
      </c>
      <c r="D1001" t="str">
        <f t="shared" si="15"/>
        <v>10 meses</v>
      </c>
    </row>
    <row r="1002" spans="1:4" x14ac:dyDescent="0.25">
      <c r="A1002" s="26">
        <v>12</v>
      </c>
      <c r="B1002" t="s">
        <v>4395</v>
      </c>
      <c r="C1002" t="s">
        <v>1446</v>
      </c>
      <c r="D1002" t="str">
        <f t="shared" si="15"/>
        <v>12 meses</v>
      </c>
    </row>
    <row r="1003" spans="1:4" x14ac:dyDescent="0.25">
      <c r="A1003" s="26">
        <v>4</v>
      </c>
      <c r="B1003" t="s">
        <v>4395</v>
      </c>
      <c r="C1003" t="s">
        <v>1446</v>
      </c>
      <c r="D1003" t="str">
        <f t="shared" si="15"/>
        <v>4 meses</v>
      </c>
    </row>
    <row r="1004" spans="1:4" x14ac:dyDescent="0.25">
      <c r="A1004" s="26">
        <v>4</v>
      </c>
      <c r="B1004" t="s">
        <v>4395</v>
      </c>
      <c r="C1004" t="s">
        <v>1446</v>
      </c>
      <c r="D1004" t="str">
        <f t="shared" si="15"/>
        <v>4 meses</v>
      </c>
    </row>
    <row r="1005" spans="1:4" x14ac:dyDescent="0.25">
      <c r="A1005" s="26">
        <v>4</v>
      </c>
      <c r="B1005" t="s">
        <v>4395</v>
      </c>
      <c r="C1005" t="s">
        <v>1446</v>
      </c>
      <c r="D1005" t="str">
        <f t="shared" si="15"/>
        <v>4 meses</v>
      </c>
    </row>
    <row r="1006" spans="1:4" x14ac:dyDescent="0.25">
      <c r="A1006" s="26">
        <v>6</v>
      </c>
      <c r="B1006" t="s">
        <v>4395</v>
      </c>
      <c r="C1006" t="s">
        <v>1446</v>
      </c>
      <c r="D1006" t="str">
        <f t="shared" si="15"/>
        <v>6 meses</v>
      </c>
    </row>
    <row r="1007" spans="1:4" x14ac:dyDescent="0.25">
      <c r="A1007" s="26">
        <v>6</v>
      </c>
      <c r="B1007" t="s">
        <v>4395</v>
      </c>
      <c r="C1007" t="s">
        <v>1446</v>
      </c>
      <c r="D1007" t="str">
        <f t="shared" si="15"/>
        <v>6 meses</v>
      </c>
    </row>
    <row r="1008" spans="1:4" x14ac:dyDescent="0.25">
      <c r="A1008" s="26">
        <v>10</v>
      </c>
      <c r="B1008" t="s">
        <v>4395</v>
      </c>
      <c r="C1008" t="s">
        <v>1446</v>
      </c>
      <c r="D1008" t="str">
        <f t="shared" si="15"/>
        <v>10 meses</v>
      </c>
    </row>
    <row r="1009" spans="1:4" x14ac:dyDescent="0.25">
      <c r="A1009" s="26">
        <v>6</v>
      </c>
      <c r="B1009" t="s">
        <v>4395</v>
      </c>
      <c r="C1009" t="s">
        <v>1446</v>
      </c>
      <c r="D1009" t="str">
        <f t="shared" si="15"/>
        <v>6 meses</v>
      </c>
    </row>
    <row r="1010" spans="1:4" x14ac:dyDescent="0.25">
      <c r="A1010" s="26">
        <v>10</v>
      </c>
      <c r="B1010" t="s">
        <v>4395</v>
      </c>
      <c r="C1010" t="s">
        <v>1446</v>
      </c>
      <c r="D1010" t="str">
        <f t="shared" si="15"/>
        <v>10 meses</v>
      </c>
    </row>
    <row r="1011" spans="1:4" x14ac:dyDescent="0.25">
      <c r="A1011" s="26">
        <v>10</v>
      </c>
      <c r="B1011" t="s">
        <v>4395</v>
      </c>
      <c r="C1011" t="s">
        <v>1446</v>
      </c>
      <c r="D1011" t="str">
        <f t="shared" si="15"/>
        <v>10 meses</v>
      </c>
    </row>
    <row r="1012" spans="1:4" x14ac:dyDescent="0.25">
      <c r="A1012" s="26">
        <v>6</v>
      </c>
      <c r="B1012" t="s">
        <v>4395</v>
      </c>
      <c r="C1012" t="s">
        <v>1446</v>
      </c>
      <c r="D1012" t="str">
        <f t="shared" si="15"/>
        <v>6 meses</v>
      </c>
    </row>
    <row r="1013" spans="1:4" x14ac:dyDescent="0.25">
      <c r="A1013" s="26">
        <v>6</v>
      </c>
      <c r="B1013" t="s">
        <v>4395</v>
      </c>
      <c r="C1013" t="s">
        <v>1446</v>
      </c>
      <c r="D1013" t="str">
        <f t="shared" si="15"/>
        <v>6 meses</v>
      </c>
    </row>
    <row r="1014" spans="1:4" x14ac:dyDescent="0.25">
      <c r="A1014" s="26">
        <v>6</v>
      </c>
      <c r="B1014" t="s">
        <v>4395</v>
      </c>
      <c r="C1014" t="s">
        <v>1446</v>
      </c>
      <c r="D1014" t="str">
        <f t="shared" si="15"/>
        <v>6 meses</v>
      </c>
    </row>
    <row r="1015" spans="1:4" x14ac:dyDescent="0.25">
      <c r="A1015" s="26">
        <v>6</v>
      </c>
      <c r="B1015" t="s">
        <v>4395</v>
      </c>
      <c r="C1015" t="s">
        <v>1446</v>
      </c>
      <c r="D1015" t="str">
        <f t="shared" si="15"/>
        <v>6 meses</v>
      </c>
    </row>
    <row r="1016" spans="1:4" x14ac:dyDescent="0.25">
      <c r="A1016" s="26">
        <v>6</v>
      </c>
      <c r="B1016" t="s">
        <v>4395</v>
      </c>
      <c r="C1016" t="s">
        <v>1446</v>
      </c>
      <c r="D1016" t="str">
        <f t="shared" si="15"/>
        <v>6 meses</v>
      </c>
    </row>
    <row r="1017" spans="1:4" x14ac:dyDescent="0.25">
      <c r="A1017" s="26">
        <v>6</v>
      </c>
      <c r="B1017" t="s">
        <v>4395</v>
      </c>
      <c r="C1017" t="s">
        <v>1446</v>
      </c>
      <c r="D1017" t="str">
        <f t="shared" si="15"/>
        <v>6 meses</v>
      </c>
    </row>
    <row r="1018" spans="1:4" x14ac:dyDescent="0.25">
      <c r="A1018" s="26">
        <v>6</v>
      </c>
      <c r="B1018" t="s">
        <v>4395</v>
      </c>
      <c r="C1018" t="s">
        <v>1446</v>
      </c>
      <c r="D1018" t="str">
        <f t="shared" si="15"/>
        <v>6 meses</v>
      </c>
    </row>
    <row r="1019" spans="1:4" x14ac:dyDescent="0.25">
      <c r="A1019" s="26">
        <v>6</v>
      </c>
      <c r="B1019" t="s">
        <v>4395</v>
      </c>
      <c r="C1019" t="s">
        <v>1446</v>
      </c>
      <c r="D1019" t="str">
        <f t="shared" si="15"/>
        <v>6 meses</v>
      </c>
    </row>
    <row r="1020" spans="1:4" x14ac:dyDescent="0.25">
      <c r="A1020" s="26">
        <v>6</v>
      </c>
      <c r="B1020" t="s">
        <v>4395</v>
      </c>
      <c r="C1020" t="s">
        <v>1446</v>
      </c>
      <c r="D1020" t="str">
        <f t="shared" si="15"/>
        <v>6 meses</v>
      </c>
    </row>
    <row r="1021" spans="1:4" x14ac:dyDescent="0.25">
      <c r="A1021" s="26">
        <v>6</v>
      </c>
      <c r="B1021" t="s">
        <v>4395</v>
      </c>
      <c r="C1021" t="s">
        <v>1446</v>
      </c>
      <c r="D1021" t="str">
        <f t="shared" si="15"/>
        <v>6 meses</v>
      </c>
    </row>
    <row r="1022" spans="1:4" x14ac:dyDescent="0.25">
      <c r="A1022" s="26">
        <v>6</v>
      </c>
      <c r="B1022" t="s">
        <v>4395</v>
      </c>
      <c r="C1022" t="s">
        <v>1446</v>
      </c>
      <c r="D1022" t="str">
        <f t="shared" si="15"/>
        <v>6 meses</v>
      </c>
    </row>
    <row r="1023" spans="1:4" x14ac:dyDescent="0.25">
      <c r="A1023" s="26">
        <v>6</v>
      </c>
      <c r="B1023" t="s">
        <v>4395</v>
      </c>
      <c r="C1023" t="s">
        <v>1446</v>
      </c>
      <c r="D1023" t="str">
        <f t="shared" si="15"/>
        <v>6 meses</v>
      </c>
    </row>
    <row r="1024" spans="1:4" x14ac:dyDescent="0.25">
      <c r="A1024" s="26">
        <v>6</v>
      </c>
      <c r="B1024" t="s">
        <v>4395</v>
      </c>
      <c r="C1024" t="s">
        <v>1446</v>
      </c>
      <c r="D1024" t="str">
        <f t="shared" si="15"/>
        <v>6 meses</v>
      </c>
    </row>
    <row r="1025" spans="1:4" x14ac:dyDescent="0.25">
      <c r="A1025" s="26">
        <v>6</v>
      </c>
      <c r="B1025" t="s">
        <v>4395</v>
      </c>
      <c r="C1025" t="s">
        <v>1446</v>
      </c>
      <c r="D1025" t="str">
        <f t="shared" si="15"/>
        <v>6 meses</v>
      </c>
    </row>
    <row r="1026" spans="1:4" x14ac:dyDescent="0.25">
      <c r="A1026" s="26">
        <v>6</v>
      </c>
      <c r="B1026" t="s">
        <v>4395</v>
      </c>
      <c r="C1026" t="s">
        <v>1446</v>
      </c>
      <c r="D1026" t="str">
        <f t="shared" si="15"/>
        <v>6 meses</v>
      </c>
    </row>
    <row r="1027" spans="1:4" x14ac:dyDescent="0.25">
      <c r="A1027" s="26">
        <v>6</v>
      </c>
      <c r="B1027" t="s">
        <v>4395</v>
      </c>
      <c r="C1027" t="s">
        <v>1446</v>
      </c>
      <c r="D1027" t="str">
        <f t="shared" ref="D1027:D1090" si="16">CONCATENATE(A1027,C1027,B1027)</f>
        <v>6 meses</v>
      </c>
    </row>
    <row r="1028" spans="1:4" x14ac:dyDescent="0.25">
      <c r="A1028" s="26">
        <v>15</v>
      </c>
      <c r="B1028" t="s">
        <v>4395</v>
      </c>
      <c r="C1028" t="s">
        <v>1446</v>
      </c>
      <c r="D1028" t="str">
        <f t="shared" si="16"/>
        <v>15 meses</v>
      </c>
    </row>
    <row r="1029" spans="1:4" x14ac:dyDescent="0.25">
      <c r="A1029" s="26">
        <v>7</v>
      </c>
      <c r="B1029" t="s">
        <v>4395</v>
      </c>
      <c r="C1029" t="s">
        <v>1446</v>
      </c>
      <c r="D1029" t="str">
        <f t="shared" si="16"/>
        <v>7 meses</v>
      </c>
    </row>
    <row r="1030" spans="1:4" x14ac:dyDescent="0.25">
      <c r="A1030" s="26">
        <v>6</v>
      </c>
      <c r="B1030" t="s">
        <v>4395</v>
      </c>
      <c r="C1030" t="s">
        <v>1446</v>
      </c>
      <c r="D1030" t="str">
        <f t="shared" si="16"/>
        <v>6 meses</v>
      </c>
    </row>
    <row r="1031" spans="1:4" x14ac:dyDescent="0.25">
      <c r="A1031" s="26">
        <v>6</v>
      </c>
      <c r="B1031" t="s">
        <v>4395</v>
      </c>
      <c r="C1031" t="s">
        <v>1446</v>
      </c>
      <c r="D1031" t="str">
        <f t="shared" si="16"/>
        <v>6 meses</v>
      </c>
    </row>
    <row r="1032" spans="1:4" x14ac:dyDescent="0.25">
      <c r="A1032" s="26">
        <v>6</v>
      </c>
      <c r="B1032" t="s">
        <v>4395</v>
      </c>
      <c r="C1032" t="s">
        <v>1446</v>
      </c>
      <c r="D1032" t="str">
        <f t="shared" si="16"/>
        <v>6 meses</v>
      </c>
    </row>
    <row r="1033" spans="1:4" x14ac:dyDescent="0.25">
      <c r="A1033" s="26">
        <v>6</v>
      </c>
      <c r="B1033" t="s">
        <v>4395</v>
      </c>
      <c r="C1033" t="s">
        <v>1446</v>
      </c>
      <c r="D1033" t="str">
        <f t="shared" si="16"/>
        <v>6 meses</v>
      </c>
    </row>
    <row r="1034" spans="1:4" x14ac:dyDescent="0.25">
      <c r="A1034" s="26">
        <v>6</v>
      </c>
      <c r="B1034" t="s">
        <v>4395</v>
      </c>
      <c r="C1034" t="s">
        <v>1446</v>
      </c>
      <c r="D1034" t="str">
        <f t="shared" si="16"/>
        <v>6 meses</v>
      </c>
    </row>
    <row r="1035" spans="1:4" x14ac:dyDescent="0.25">
      <c r="A1035" s="26">
        <v>6</v>
      </c>
      <c r="B1035" t="s">
        <v>4395</v>
      </c>
      <c r="C1035" t="s">
        <v>1446</v>
      </c>
      <c r="D1035" t="str">
        <f t="shared" si="16"/>
        <v>6 meses</v>
      </c>
    </row>
    <row r="1036" spans="1:4" x14ac:dyDescent="0.25">
      <c r="A1036" s="26">
        <v>6</v>
      </c>
      <c r="B1036" t="s">
        <v>4395</v>
      </c>
      <c r="C1036" t="s">
        <v>1446</v>
      </c>
      <c r="D1036" t="str">
        <f t="shared" si="16"/>
        <v>6 meses</v>
      </c>
    </row>
    <row r="1037" spans="1:4" x14ac:dyDescent="0.25">
      <c r="A1037" s="26">
        <v>6</v>
      </c>
      <c r="B1037" t="s">
        <v>4395</v>
      </c>
      <c r="C1037" t="s">
        <v>1446</v>
      </c>
      <c r="D1037" t="str">
        <f t="shared" si="16"/>
        <v>6 meses</v>
      </c>
    </row>
    <row r="1038" spans="1:4" x14ac:dyDescent="0.25">
      <c r="A1038" s="26">
        <v>6</v>
      </c>
      <c r="B1038" t="s">
        <v>4395</v>
      </c>
      <c r="C1038" t="s">
        <v>1446</v>
      </c>
      <c r="D1038" t="str">
        <f t="shared" si="16"/>
        <v>6 meses</v>
      </c>
    </row>
    <row r="1039" spans="1:4" x14ac:dyDescent="0.25">
      <c r="A1039" s="26">
        <v>7</v>
      </c>
      <c r="B1039" t="s">
        <v>4395</v>
      </c>
      <c r="C1039" t="s">
        <v>1446</v>
      </c>
      <c r="D1039" t="str">
        <f t="shared" si="16"/>
        <v>7 meses</v>
      </c>
    </row>
    <row r="1040" spans="1:4" x14ac:dyDescent="0.25">
      <c r="A1040" s="26">
        <v>10</v>
      </c>
      <c r="B1040" t="s">
        <v>4395</v>
      </c>
      <c r="C1040" t="s">
        <v>1446</v>
      </c>
      <c r="D1040" t="str">
        <f t="shared" si="16"/>
        <v>10 meses</v>
      </c>
    </row>
    <row r="1041" spans="1:4" x14ac:dyDescent="0.25">
      <c r="A1041" s="26">
        <v>11</v>
      </c>
      <c r="B1041" t="s">
        <v>4395</v>
      </c>
      <c r="C1041" t="s">
        <v>1446</v>
      </c>
      <c r="D1041" t="str">
        <f t="shared" si="16"/>
        <v>11 meses</v>
      </c>
    </row>
    <row r="1042" spans="1:4" x14ac:dyDescent="0.25">
      <c r="A1042" s="26">
        <v>10</v>
      </c>
      <c r="B1042" t="s">
        <v>4395</v>
      </c>
      <c r="C1042" t="s">
        <v>1446</v>
      </c>
      <c r="D1042" t="str">
        <f t="shared" si="16"/>
        <v>10 meses</v>
      </c>
    </row>
    <row r="1043" spans="1:4" x14ac:dyDescent="0.25">
      <c r="A1043" s="26">
        <v>7</v>
      </c>
      <c r="B1043" t="s">
        <v>4395</v>
      </c>
      <c r="C1043" t="s">
        <v>1446</v>
      </c>
      <c r="D1043" t="str">
        <f t="shared" si="16"/>
        <v>7 meses</v>
      </c>
    </row>
    <row r="1044" spans="1:4" x14ac:dyDescent="0.25">
      <c r="A1044" s="26">
        <v>7</v>
      </c>
      <c r="B1044" t="s">
        <v>4395</v>
      </c>
      <c r="C1044" t="s">
        <v>1446</v>
      </c>
      <c r="D1044" t="str">
        <f t="shared" si="16"/>
        <v>7 meses</v>
      </c>
    </row>
    <row r="1045" spans="1:4" x14ac:dyDescent="0.25">
      <c r="A1045" s="26">
        <v>3</v>
      </c>
      <c r="B1045" t="s">
        <v>4395</v>
      </c>
      <c r="C1045" t="s">
        <v>1446</v>
      </c>
      <c r="D1045" t="str">
        <f t="shared" si="16"/>
        <v>3 meses</v>
      </c>
    </row>
    <row r="1046" spans="1:4" x14ac:dyDescent="0.25">
      <c r="A1046" s="26">
        <v>5</v>
      </c>
      <c r="B1046" t="s">
        <v>4395</v>
      </c>
      <c r="C1046" t="s">
        <v>1446</v>
      </c>
      <c r="D1046" t="str">
        <f t="shared" si="16"/>
        <v>5 meses</v>
      </c>
    </row>
    <row r="1047" spans="1:4" x14ac:dyDescent="0.25">
      <c r="A1047" s="26">
        <v>6</v>
      </c>
      <c r="B1047" t="s">
        <v>4395</v>
      </c>
      <c r="C1047" t="s">
        <v>1446</v>
      </c>
      <c r="D1047" t="str">
        <f t="shared" si="16"/>
        <v>6 meses</v>
      </c>
    </row>
    <row r="1048" spans="1:4" x14ac:dyDescent="0.25">
      <c r="A1048" s="26">
        <v>6</v>
      </c>
      <c r="B1048" t="s">
        <v>4395</v>
      </c>
      <c r="C1048" t="s">
        <v>1446</v>
      </c>
      <c r="D1048" t="str">
        <f t="shared" si="16"/>
        <v>6 meses</v>
      </c>
    </row>
    <row r="1049" spans="1:4" x14ac:dyDescent="0.25">
      <c r="A1049" s="26">
        <v>9</v>
      </c>
      <c r="B1049" t="s">
        <v>4395</v>
      </c>
      <c r="C1049" t="s">
        <v>1446</v>
      </c>
      <c r="D1049" t="str">
        <f t="shared" si="16"/>
        <v>9 meses</v>
      </c>
    </row>
    <row r="1050" spans="1:4" x14ac:dyDescent="0.25">
      <c r="A1050" s="26">
        <v>10</v>
      </c>
      <c r="B1050" t="s">
        <v>4395</v>
      </c>
      <c r="C1050" t="s">
        <v>1446</v>
      </c>
      <c r="D1050" t="str">
        <f t="shared" si="16"/>
        <v>10 meses</v>
      </c>
    </row>
    <row r="1051" spans="1:4" x14ac:dyDescent="0.25">
      <c r="A1051" s="26">
        <v>4</v>
      </c>
      <c r="B1051" t="s">
        <v>4395</v>
      </c>
      <c r="C1051" t="s">
        <v>1446</v>
      </c>
      <c r="D1051" t="str">
        <f t="shared" si="16"/>
        <v>4 meses</v>
      </c>
    </row>
    <row r="1052" spans="1:4" x14ac:dyDescent="0.25">
      <c r="A1052" s="26">
        <v>12</v>
      </c>
      <c r="B1052" t="s">
        <v>4395</v>
      </c>
      <c r="C1052" t="s">
        <v>1446</v>
      </c>
      <c r="D1052" t="str">
        <f t="shared" si="16"/>
        <v>12 meses</v>
      </c>
    </row>
    <row r="1053" spans="1:4" x14ac:dyDescent="0.25">
      <c r="A1053" s="26">
        <v>12</v>
      </c>
      <c r="B1053" t="s">
        <v>4395</v>
      </c>
      <c r="C1053" t="s">
        <v>1446</v>
      </c>
      <c r="D1053" t="str">
        <f t="shared" si="16"/>
        <v>12 meses</v>
      </c>
    </row>
    <row r="1054" spans="1:4" x14ac:dyDescent="0.25">
      <c r="A1054" s="26">
        <v>12</v>
      </c>
      <c r="B1054" t="s">
        <v>4395</v>
      </c>
      <c r="C1054" t="s">
        <v>1446</v>
      </c>
      <c r="D1054" t="str">
        <f t="shared" si="16"/>
        <v>12 meses</v>
      </c>
    </row>
    <row r="1055" spans="1:4" x14ac:dyDescent="0.25">
      <c r="A1055" s="26">
        <v>10</v>
      </c>
      <c r="B1055" t="s">
        <v>4395</v>
      </c>
      <c r="C1055" t="s">
        <v>1446</v>
      </c>
      <c r="D1055" t="str">
        <f t="shared" si="16"/>
        <v>10 meses</v>
      </c>
    </row>
    <row r="1056" spans="1:4" x14ac:dyDescent="0.25">
      <c r="A1056" s="26">
        <v>5</v>
      </c>
      <c r="B1056" t="s">
        <v>4395</v>
      </c>
      <c r="C1056" t="s">
        <v>1446</v>
      </c>
      <c r="D1056" t="str">
        <f t="shared" si="16"/>
        <v>5 meses</v>
      </c>
    </row>
    <row r="1057" spans="1:4" x14ac:dyDescent="0.25">
      <c r="A1057" s="26">
        <v>5</v>
      </c>
      <c r="B1057" t="s">
        <v>4395</v>
      </c>
      <c r="C1057" t="s">
        <v>1446</v>
      </c>
      <c r="D1057" t="str">
        <f t="shared" si="16"/>
        <v>5 meses</v>
      </c>
    </row>
    <row r="1058" spans="1:4" x14ac:dyDescent="0.25">
      <c r="A1058" s="26">
        <v>12</v>
      </c>
      <c r="B1058" t="s">
        <v>4395</v>
      </c>
      <c r="C1058" t="s">
        <v>1446</v>
      </c>
      <c r="D1058" t="str">
        <f t="shared" si="16"/>
        <v>12 meses</v>
      </c>
    </row>
    <row r="1059" spans="1:4" x14ac:dyDescent="0.25">
      <c r="A1059" s="26">
        <v>16</v>
      </c>
      <c r="B1059" t="s">
        <v>4395</v>
      </c>
      <c r="C1059" t="s">
        <v>1446</v>
      </c>
      <c r="D1059" t="str">
        <f t="shared" si="16"/>
        <v>16 meses</v>
      </c>
    </row>
    <row r="1060" spans="1:4" x14ac:dyDescent="0.25">
      <c r="A1060" s="26">
        <v>16</v>
      </c>
      <c r="B1060" t="s">
        <v>4395</v>
      </c>
      <c r="C1060" t="s">
        <v>1446</v>
      </c>
      <c r="D1060" t="str">
        <f t="shared" si="16"/>
        <v>16 meses</v>
      </c>
    </row>
    <row r="1061" spans="1:4" x14ac:dyDescent="0.25">
      <c r="A1061" s="26">
        <v>3</v>
      </c>
      <c r="B1061" t="s">
        <v>4395</v>
      </c>
      <c r="C1061" t="s">
        <v>1446</v>
      </c>
      <c r="D1061" t="str">
        <f t="shared" si="16"/>
        <v>3 meses</v>
      </c>
    </row>
    <row r="1062" spans="1:4" x14ac:dyDescent="0.25">
      <c r="A1062" s="26">
        <v>4</v>
      </c>
      <c r="B1062" t="s">
        <v>4395</v>
      </c>
      <c r="C1062" t="s">
        <v>1446</v>
      </c>
      <c r="D1062" t="str">
        <f t="shared" si="16"/>
        <v>4 meses</v>
      </c>
    </row>
    <row r="1063" spans="1:4" x14ac:dyDescent="0.25">
      <c r="A1063" s="26">
        <v>6</v>
      </c>
      <c r="B1063" t="s">
        <v>4395</v>
      </c>
      <c r="C1063" t="s">
        <v>1446</v>
      </c>
      <c r="D1063" t="str">
        <f t="shared" si="16"/>
        <v>6 meses</v>
      </c>
    </row>
    <row r="1064" spans="1:4" x14ac:dyDescent="0.25">
      <c r="A1064" s="26">
        <v>12</v>
      </c>
      <c r="B1064" t="s">
        <v>4395</v>
      </c>
      <c r="C1064" t="s">
        <v>1446</v>
      </c>
      <c r="D1064" t="str">
        <f t="shared" si="16"/>
        <v>12 meses</v>
      </c>
    </row>
    <row r="1065" spans="1:4" x14ac:dyDescent="0.25">
      <c r="A1065" s="26">
        <v>12</v>
      </c>
      <c r="B1065" t="s">
        <v>4395</v>
      </c>
      <c r="C1065" t="s">
        <v>1446</v>
      </c>
      <c r="D1065" t="str">
        <f t="shared" si="16"/>
        <v>12 meses</v>
      </c>
    </row>
    <row r="1066" spans="1:4" x14ac:dyDescent="0.25">
      <c r="A1066" s="26">
        <v>16</v>
      </c>
      <c r="B1066" t="s">
        <v>4395</v>
      </c>
      <c r="C1066" t="s">
        <v>1446</v>
      </c>
      <c r="D1066" t="str">
        <f t="shared" si="16"/>
        <v>16 meses</v>
      </c>
    </row>
    <row r="1067" spans="1:4" x14ac:dyDescent="0.25">
      <c r="A1067" s="26">
        <v>16</v>
      </c>
      <c r="B1067" t="s">
        <v>4395</v>
      </c>
      <c r="C1067" t="s">
        <v>1446</v>
      </c>
      <c r="D1067" t="str">
        <f t="shared" si="16"/>
        <v>16 meses</v>
      </c>
    </row>
    <row r="1068" spans="1:4" x14ac:dyDescent="0.25">
      <c r="A1068" s="26">
        <v>5</v>
      </c>
      <c r="B1068" t="s">
        <v>4395</v>
      </c>
      <c r="C1068" t="s">
        <v>1446</v>
      </c>
      <c r="D1068" t="str">
        <f t="shared" si="16"/>
        <v>5 meses</v>
      </c>
    </row>
    <row r="1069" spans="1:4" x14ac:dyDescent="0.25">
      <c r="A1069" s="26">
        <v>6</v>
      </c>
      <c r="B1069" t="s">
        <v>4395</v>
      </c>
      <c r="C1069" t="s">
        <v>1446</v>
      </c>
      <c r="D1069" t="str">
        <f t="shared" si="16"/>
        <v>6 meses</v>
      </c>
    </row>
    <row r="1070" spans="1:4" x14ac:dyDescent="0.25">
      <c r="A1070" s="26">
        <v>6</v>
      </c>
      <c r="B1070" t="s">
        <v>4395</v>
      </c>
      <c r="C1070" t="s">
        <v>1446</v>
      </c>
      <c r="D1070" t="str">
        <f t="shared" si="16"/>
        <v>6 meses</v>
      </c>
    </row>
    <row r="1071" spans="1:4" x14ac:dyDescent="0.25">
      <c r="A1071" s="26">
        <v>5</v>
      </c>
      <c r="B1071" t="s">
        <v>4395</v>
      </c>
      <c r="C1071" t="s">
        <v>1446</v>
      </c>
      <c r="D1071" t="str">
        <f t="shared" si="16"/>
        <v>5 meses</v>
      </c>
    </row>
    <row r="1072" spans="1:4" x14ac:dyDescent="0.25">
      <c r="A1072" s="26">
        <v>6</v>
      </c>
      <c r="B1072" t="s">
        <v>4395</v>
      </c>
      <c r="C1072" t="s">
        <v>1446</v>
      </c>
      <c r="D1072" t="str">
        <f t="shared" si="16"/>
        <v>6 meses</v>
      </c>
    </row>
    <row r="1073" spans="1:4" x14ac:dyDescent="0.25">
      <c r="A1073" s="26">
        <v>11</v>
      </c>
      <c r="B1073" t="s">
        <v>4395</v>
      </c>
      <c r="C1073" t="s">
        <v>1446</v>
      </c>
      <c r="D1073" t="str">
        <f t="shared" si="16"/>
        <v>11 meses</v>
      </c>
    </row>
    <row r="1074" spans="1:4" x14ac:dyDescent="0.25">
      <c r="A1074" s="26">
        <v>6</v>
      </c>
      <c r="B1074" t="s">
        <v>4395</v>
      </c>
      <c r="C1074" t="s">
        <v>1446</v>
      </c>
      <c r="D1074" t="str">
        <f t="shared" si="16"/>
        <v>6 meses</v>
      </c>
    </row>
    <row r="1075" spans="1:4" x14ac:dyDescent="0.25">
      <c r="A1075" s="26">
        <v>12</v>
      </c>
      <c r="B1075" t="s">
        <v>4395</v>
      </c>
      <c r="C1075" t="s">
        <v>1446</v>
      </c>
      <c r="D1075" t="str">
        <f t="shared" si="16"/>
        <v>12 meses</v>
      </c>
    </row>
    <row r="1076" spans="1:4" x14ac:dyDescent="0.25">
      <c r="A1076" s="26">
        <v>10</v>
      </c>
      <c r="B1076" t="s">
        <v>4395</v>
      </c>
      <c r="C1076" t="s">
        <v>1446</v>
      </c>
      <c r="D1076" t="str">
        <f t="shared" si="16"/>
        <v>10 meses</v>
      </c>
    </row>
    <row r="1077" spans="1:4" x14ac:dyDescent="0.25">
      <c r="A1077" s="26">
        <v>12</v>
      </c>
      <c r="B1077" t="s">
        <v>4395</v>
      </c>
      <c r="C1077" t="s">
        <v>1446</v>
      </c>
      <c r="D1077" t="str">
        <f t="shared" si="16"/>
        <v>12 meses</v>
      </c>
    </row>
    <row r="1078" spans="1:4" x14ac:dyDescent="0.25">
      <c r="A1078" s="26">
        <v>7</v>
      </c>
      <c r="B1078" t="s">
        <v>4395</v>
      </c>
      <c r="C1078" t="s">
        <v>1446</v>
      </c>
      <c r="D1078" t="str">
        <f t="shared" si="16"/>
        <v>7 meses</v>
      </c>
    </row>
    <row r="1079" spans="1:4" x14ac:dyDescent="0.25">
      <c r="A1079" s="26">
        <v>9</v>
      </c>
      <c r="B1079" t="s">
        <v>4395</v>
      </c>
      <c r="C1079" t="s">
        <v>1446</v>
      </c>
      <c r="D1079" t="str">
        <f t="shared" si="16"/>
        <v>9 meses</v>
      </c>
    </row>
    <row r="1080" spans="1:4" x14ac:dyDescent="0.25">
      <c r="A1080" s="26">
        <v>11</v>
      </c>
      <c r="B1080" t="s">
        <v>4395</v>
      </c>
      <c r="C1080" t="s">
        <v>1446</v>
      </c>
      <c r="D1080" t="str">
        <f t="shared" si="16"/>
        <v>11 meses</v>
      </c>
    </row>
    <row r="1081" spans="1:4" x14ac:dyDescent="0.25">
      <c r="A1081" s="26">
        <v>2</v>
      </c>
      <c r="B1081" t="s">
        <v>4395</v>
      </c>
      <c r="C1081" t="s">
        <v>1446</v>
      </c>
      <c r="D1081" t="str">
        <f t="shared" si="16"/>
        <v>2 meses</v>
      </c>
    </row>
    <row r="1082" spans="1:4" x14ac:dyDescent="0.25">
      <c r="A1082" s="26">
        <v>5</v>
      </c>
      <c r="B1082" t="s">
        <v>4395</v>
      </c>
      <c r="C1082" t="s">
        <v>1446</v>
      </c>
      <c r="D1082" t="str">
        <f t="shared" si="16"/>
        <v>5 meses</v>
      </c>
    </row>
    <row r="1083" spans="1:4" x14ac:dyDescent="0.25">
      <c r="A1083" s="26">
        <v>9</v>
      </c>
      <c r="B1083" t="s">
        <v>4395</v>
      </c>
      <c r="C1083" t="s">
        <v>1446</v>
      </c>
      <c r="D1083" t="str">
        <f t="shared" si="16"/>
        <v>9 meses</v>
      </c>
    </row>
    <row r="1084" spans="1:4" x14ac:dyDescent="0.25">
      <c r="A1084" s="26">
        <v>6</v>
      </c>
      <c r="B1084" t="s">
        <v>4395</v>
      </c>
      <c r="C1084" t="s">
        <v>1446</v>
      </c>
      <c r="D1084" t="str">
        <f t="shared" si="16"/>
        <v>6 meses</v>
      </c>
    </row>
    <row r="1085" spans="1:4" x14ac:dyDescent="0.25">
      <c r="A1085" s="26">
        <v>8</v>
      </c>
      <c r="B1085" t="s">
        <v>4395</v>
      </c>
      <c r="C1085" t="s">
        <v>1446</v>
      </c>
      <c r="D1085" t="str">
        <f t="shared" si="16"/>
        <v>8 meses</v>
      </c>
    </row>
    <row r="1086" spans="1:4" x14ac:dyDescent="0.25">
      <c r="A1086" s="26">
        <v>8</v>
      </c>
      <c r="B1086" t="s">
        <v>4395</v>
      </c>
      <c r="C1086" t="s">
        <v>1446</v>
      </c>
      <c r="D1086" t="str">
        <f t="shared" si="16"/>
        <v>8 meses</v>
      </c>
    </row>
    <row r="1087" spans="1:4" x14ac:dyDescent="0.25">
      <c r="A1087" s="26">
        <v>12</v>
      </c>
      <c r="B1087" t="s">
        <v>4395</v>
      </c>
      <c r="C1087" t="s">
        <v>1446</v>
      </c>
      <c r="D1087" t="str">
        <f t="shared" si="16"/>
        <v>12 meses</v>
      </c>
    </row>
    <row r="1088" spans="1:4" x14ac:dyDescent="0.25">
      <c r="A1088" s="26">
        <v>6</v>
      </c>
      <c r="B1088" t="s">
        <v>4395</v>
      </c>
      <c r="C1088" t="s">
        <v>1446</v>
      </c>
      <c r="D1088" t="str">
        <f t="shared" si="16"/>
        <v>6 meses</v>
      </c>
    </row>
    <row r="1089" spans="1:4" x14ac:dyDescent="0.25">
      <c r="A1089" s="26">
        <v>5</v>
      </c>
      <c r="B1089" t="s">
        <v>4395</v>
      </c>
      <c r="C1089" t="s">
        <v>1446</v>
      </c>
      <c r="D1089" t="str">
        <f t="shared" si="16"/>
        <v>5 meses</v>
      </c>
    </row>
    <row r="1090" spans="1:4" x14ac:dyDescent="0.25">
      <c r="A1090" s="26">
        <v>6</v>
      </c>
      <c r="B1090" t="s">
        <v>4395</v>
      </c>
      <c r="C1090" t="s">
        <v>1446</v>
      </c>
      <c r="D1090" t="str">
        <f t="shared" si="16"/>
        <v>6 meses</v>
      </c>
    </row>
    <row r="1091" spans="1:4" x14ac:dyDescent="0.25">
      <c r="A1091" s="26">
        <v>6</v>
      </c>
      <c r="B1091" t="s">
        <v>4395</v>
      </c>
      <c r="C1091" t="s">
        <v>1446</v>
      </c>
      <c r="D1091" t="str">
        <f t="shared" ref="D1091:D1154" si="17">CONCATENATE(A1091,C1091,B1091)</f>
        <v>6 meses</v>
      </c>
    </row>
    <row r="1092" spans="1:4" x14ac:dyDescent="0.25">
      <c r="A1092" s="26">
        <v>5</v>
      </c>
      <c r="B1092" t="s">
        <v>4395</v>
      </c>
      <c r="C1092" t="s">
        <v>1446</v>
      </c>
      <c r="D1092" t="str">
        <f t="shared" si="17"/>
        <v>5 meses</v>
      </c>
    </row>
    <row r="1093" spans="1:4" x14ac:dyDescent="0.25">
      <c r="A1093" s="26">
        <v>6</v>
      </c>
      <c r="B1093" t="s">
        <v>4395</v>
      </c>
      <c r="C1093" t="s">
        <v>1446</v>
      </c>
      <c r="D1093" t="str">
        <f t="shared" si="17"/>
        <v>6 meses</v>
      </c>
    </row>
    <row r="1094" spans="1:4" x14ac:dyDescent="0.25">
      <c r="A1094" s="26">
        <v>2</v>
      </c>
      <c r="B1094" t="s">
        <v>4395</v>
      </c>
      <c r="C1094" t="s">
        <v>1446</v>
      </c>
      <c r="D1094" t="str">
        <f t="shared" si="17"/>
        <v>2 meses</v>
      </c>
    </row>
    <row r="1095" spans="1:4" x14ac:dyDescent="0.25">
      <c r="A1095" s="26">
        <v>6</v>
      </c>
      <c r="B1095" t="s">
        <v>4395</v>
      </c>
      <c r="C1095" t="s">
        <v>1446</v>
      </c>
      <c r="D1095" t="str">
        <f t="shared" si="17"/>
        <v>6 meses</v>
      </c>
    </row>
    <row r="1096" spans="1:4" x14ac:dyDescent="0.25">
      <c r="A1096" s="26">
        <v>12</v>
      </c>
      <c r="B1096" t="s">
        <v>4395</v>
      </c>
      <c r="C1096" t="s">
        <v>1446</v>
      </c>
      <c r="D1096" t="str">
        <f t="shared" si="17"/>
        <v>12 meses</v>
      </c>
    </row>
    <row r="1097" spans="1:4" x14ac:dyDescent="0.25">
      <c r="A1097" s="26">
        <v>14</v>
      </c>
      <c r="B1097" t="s">
        <v>4395</v>
      </c>
      <c r="C1097" t="s">
        <v>1446</v>
      </c>
      <c r="D1097" t="str">
        <f t="shared" si="17"/>
        <v>14 meses</v>
      </c>
    </row>
    <row r="1098" spans="1:4" x14ac:dyDescent="0.25">
      <c r="A1098" s="26">
        <v>10</v>
      </c>
      <c r="B1098" t="s">
        <v>4395</v>
      </c>
      <c r="C1098" t="s">
        <v>1446</v>
      </c>
      <c r="D1098" t="str">
        <f t="shared" si="17"/>
        <v>10 meses</v>
      </c>
    </row>
    <row r="1099" spans="1:4" x14ac:dyDescent="0.25">
      <c r="A1099" s="26">
        <v>10</v>
      </c>
      <c r="B1099" t="s">
        <v>4395</v>
      </c>
      <c r="C1099" t="s">
        <v>1446</v>
      </c>
      <c r="D1099" t="str">
        <f t="shared" si="17"/>
        <v>10 meses</v>
      </c>
    </row>
    <row r="1100" spans="1:4" x14ac:dyDescent="0.25">
      <c r="A1100" s="26">
        <v>4</v>
      </c>
      <c r="B1100" t="s">
        <v>4395</v>
      </c>
      <c r="C1100" t="s">
        <v>1446</v>
      </c>
      <c r="D1100" t="str">
        <f t="shared" si="17"/>
        <v>4 meses</v>
      </c>
    </row>
    <row r="1101" spans="1:4" x14ac:dyDescent="0.25">
      <c r="A1101" s="26">
        <v>4</v>
      </c>
      <c r="B1101" t="s">
        <v>4395</v>
      </c>
      <c r="C1101" t="s">
        <v>1446</v>
      </c>
      <c r="D1101" t="str">
        <f t="shared" si="17"/>
        <v>4 meses</v>
      </c>
    </row>
    <row r="1102" spans="1:4" x14ac:dyDescent="0.25">
      <c r="A1102" s="26">
        <v>4</v>
      </c>
      <c r="B1102" t="s">
        <v>4395</v>
      </c>
      <c r="C1102" t="s">
        <v>1446</v>
      </c>
      <c r="D1102" t="str">
        <f t="shared" si="17"/>
        <v>4 meses</v>
      </c>
    </row>
    <row r="1103" spans="1:4" x14ac:dyDescent="0.25">
      <c r="A1103" s="26">
        <v>12</v>
      </c>
      <c r="B1103" t="s">
        <v>4395</v>
      </c>
      <c r="C1103" t="s">
        <v>1446</v>
      </c>
      <c r="D1103" t="str">
        <f t="shared" si="17"/>
        <v>12 meses</v>
      </c>
    </row>
    <row r="1104" spans="1:4" x14ac:dyDescent="0.25">
      <c r="A1104" s="26">
        <v>12</v>
      </c>
      <c r="B1104" t="s">
        <v>4395</v>
      </c>
      <c r="C1104" t="s">
        <v>1446</v>
      </c>
      <c r="D1104" t="str">
        <f t="shared" si="17"/>
        <v>12 meses</v>
      </c>
    </row>
    <row r="1105" spans="1:4" x14ac:dyDescent="0.25">
      <c r="A1105" s="26">
        <v>12</v>
      </c>
      <c r="B1105" t="s">
        <v>4395</v>
      </c>
      <c r="C1105" t="s">
        <v>1446</v>
      </c>
      <c r="D1105" t="str">
        <f t="shared" si="17"/>
        <v>12 meses</v>
      </c>
    </row>
    <row r="1106" spans="1:4" x14ac:dyDescent="0.25">
      <c r="A1106" s="26">
        <v>5</v>
      </c>
      <c r="B1106" t="s">
        <v>4395</v>
      </c>
      <c r="C1106" t="s">
        <v>1446</v>
      </c>
      <c r="D1106" t="str">
        <f t="shared" si="17"/>
        <v>5 meses</v>
      </c>
    </row>
    <row r="1107" spans="1:4" x14ac:dyDescent="0.25">
      <c r="A1107" s="26">
        <v>5</v>
      </c>
      <c r="B1107" t="s">
        <v>4395</v>
      </c>
      <c r="C1107" t="s">
        <v>1446</v>
      </c>
      <c r="D1107" t="str">
        <f t="shared" si="17"/>
        <v>5 meses</v>
      </c>
    </row>
    <row r="1108" spans="1:4" x14ac:dyDescent="0.25">
      <c r="A1108" s="26">
        <v>12</v>
      </c>
      <c r="B1108" t="s">
        <v>4395</v>
      </c>
      <c r="C1108" t="s">
        <v>1446</v>
      </c>
      <c r="D1108" t="str">
        <f t="shared" si="17"/>
        <v>12 meses</v>
      </c>
    </row>
    <row r="1109" spans="1:4" x14ac:dyDescent="0.25">
      <c r="A1109" s="26">
        <v>5</v>
      </c>
      <c r="B1109" t="s">
        <v>4395</v>
      </c>
      <c r="C1109" t="s">
        <v>1446</v>
      </c>
      <c r="D1109" t="str">
        <f t="shared" si="17"/>
        <v>5 meses</v>
      </c>
    </row>
    <row r="1110" spans="1:4" x14ac:dyDescent="0.25">
      <c r="A1110" s="26">
        <v>5</v>
      </c>
      <c r="B1110" t="s">
        <v>4395</v>
      </c>
      <c r="C1110" t="s">
        <v>1446</v>
      </c>
      <c r="D1110" t="str">
        <f t="shared" si="17"/>
        <v>5 meses</v>
      </c>
    </row>
    <row r="1111" spans="1:4" x14ac:dyDescent="0.25">
      <c r="A1111" s="26">
        <v>6</v>
      </c>
      <c r="B1111" t="s">
        <v>4395</v>
      </c>
      <c r="C1111" t="s">
        <v>1446</v>
      </c>
      <c r="D1111" t="str">
        <f t="shared" si="17"/>
        <v>6 meses</v>
      </c>
    </row>
    <row r="1112" spans="1:4" x14ac:dyDescent="0.25">
      <c r="A1112" s="26">
        <v>6</v>
      </c>
      <c r="B1112" t="s">
        <v>4395</v>
      </c>
      <c r="C1112" t="s">
        <v>1446</v>
      </c>
      <c r="D1112" t="str">
        <f t="shared" si="17"/>
        <v>6 meses</v>
      </c>
    </row>
    <row r="1113" spans="1:4" x14ac:dyDescent="0.25">
      <c r="A1113" s="26">
        <v>12</v>
      </c>
      <c r="B1113" t="s">
        <v>4395</v>
      </c>
      <c r="C1113" t="s">
        <v>1446</v>
      </c>
      <c r="D1113" t="str">
        <f t="shared" si="17"/>
        <v>12 meses</v>
      </c>
    </row>
    <row r="1114" spans="1:4" x14ac:dyDescent="0.25">
      <c r="A1114" s="26">
        <v>6</v>
      </c>
      <c r="B1114" t="s">
        <v>4395</v>
      </c>
      <c r="C1114" t="s">
        <v>1446</v>
      </c>
      <c r="D1114" t="str">
        <f t="shared" si="17"/>
        <v>6 meses</v>
      </c>
    </row>
    <row r="1115" spans="1:4" x14ac:dyDescent="0.25">
      <c r="A1115" s="26">
        <v>6</v>
      </c>
      <c r="B1115" t="s">
        <v>4395</v>
      </c>
      <c r="C1115" t="s">
        <v>1446</v>
      </c>
      <c r="D1115" t="str">
        <f t="shared" si="17"/>
        <v>6 meses</v>
      </c>
    </row>
    <row r="1116" spans="1:4" x14ac:dyDescent="0.25">
      <c r="A1116" s="26">
        <v>14</v>
      </c>
      <c r="B1116" t="s">
        <v>4395</v>
      </c>
      <c r="C1116" t="s">
        <v>1446</v>
      </c>
      <c r="D1116" t="str">
        <f t="shared" si="17"/>
        <v>14 meses</v>
      </c>
    </row>
    <row r="1117" spans="1:4" x14ac:dyDescent="0.25">
      <c r="A1117" s="26">
        <v>11</v>
      </c>
      <c r="B1117" t="s">
        <v>4395</v>
      </c>
      <c r="C1117" t="s">
        <v>1446</v>
      </c>
      <c r="D1117" t="str">
        <f t="shared" si="17"/>
        <v>11 meses</v>
      </c>
    </row>
    <row r="1118" spans="1:4" x14ac:dyDescent="0.25">
      <c r="A1118" s="26">
        <v>11</v>
      </c>
      <c r="B1118" t="s">
        <v>4395</v>
      </c>
      <c r="C1118" t="s">
        <v>1446</v>
      </c>
      <c r="D1118" t="str">
        <f t="shared" si="17"/>
        <v>11 meses</v>
      </c>
    </row>
    <row r="1119" spans="1:4" x14ac:dyDescent="0.25">
      <c r="A1119" s="26">
        <v>11</v>
      </c>
      <c r="B1119" t="s">
        <v>4395</v>
      </c>
      <c r="C1119" t="s">
        <v>1446</v>
      </c>
      <c r="D1119" t="str">
        <f t="shared" si="17"/>
        <v>11 meses</v>
      </c>
    </row>
    <row r="1120" spans="1:4" x14ac:dyDescent="0.25">
      <c r="A1120" s="26">
        <v>11</v>
      </c>
      <c r="B1120" t="s">
        <v>4395</v>
      </c>
      <c r="C1120" t="s">
        <v>1446</v>
      </c>
      <c r="D1120" t="str">
        <f t="shared" si="17"/>
        <v>11 meses</v>
      </c>
    </row>
    <row r="1121" spans="1:4" x14ac:dyDescent="0.25">
      <c r="A1121" s="26">
        <v>11</v>
      </c>
      <c r="B1121" t="s">
        <v>4395</v>
      </c>
      <c r="C1121" t="s">
        <v>1446</v>
      </c>
      <c r="D1121" t="str">
        <f t="shared" si="17"/>
        <v>11 meses</v>
      </c>
    </row>
    <row r="1122" spans="1:4" x14ac:dyDescent="0.25">
      <c r="A1122" s="26">
        <v>12</v>
      </c>
      <c r="B1122" t="s">
        <v>4395</v>
      </c>
      <c r="C1122" t="s">
        <v>1446</v>
      </c>
      <c r="D1122" t="str">
        <f t="shared" si="17"/>
        <v>12 meses</v>
      </c>
    </row>
    <row r="1123" spans="1:4" x14ac:dyDescent="0.25">
      <c r="A1123" s="26">
        <v>12</v>
      </c>
      <c r="B1123" t="s">
        <v>4395</v>
      </c>
      <c r="C1123" t="s">
        <v>1446</v>
      </c>
      <c r="D1123" t="str">
        <f t="shared" si="17"/>
        <v>12 meses</v>
      </c>
    </row>
    <row r="1124" spans="1:4" x14ac:dyDescent="0.25">
      <c r="A1124" s="26">
        <v>10</v>
      </c>
      <c r="B1124" t="s">
        <v>4395</v>
      </c>
      <c r="C1124" t="s">
        <v>1446</v>
      </c>
      <c r="D1124" t="str">
        <f t="shared" si="17"/>
        <v>10 meses</v>
      </c>
    </row>
    <row r="1125" spans="1:4" x14ac:dyDescent="0.25">
      <c r="A1125" s="26">
        <v>11</v>
      </c>
      <c r="B1125" t="s">
        <v>4395</v>
      </c>
      <c r="C1125" t="s">
        <v>1446</v>
      </c>
      <c r="D1125" t="str">
        <f t="shared" si="17"/>
        <v>11 meses</v>
      </c>
    </row>
    <row r="1126" spans="1:4" x14ac:dyDescent="0.25">
      <c r="A1126" s="26">
        <v>11</v>
      </c>
      <c r="B1126" t="s">
        <v>4395</v>
      </c>
      <c r="C1126" t="s">
        <v>1446</v>
      </c>
      <c r="D1126" t="str">
        <f t="shared" si="17"/>
        <v>11 meses</v>
      </c>
    </row>
    <row r="1127" spans="1:4" x14ac:dyDescent="0.25">
      <c r="A1127" s="26">
        <v>7</v>
      </c>
      <c r="B1127" t="s">
        <v>4395</v>
      </c>
      <c r="C1127" t="s">
        <v>1446</v>
      </c>
      <c r="D1127" t="str">
        <f t="shared" si="17"/>
        <v>7 meses</v>
      </c>
    </row>
    <row r="1128" spans="1:4" x14ac:dyDescent="0.25">
      <c r="A1128" s="26">
        <v>5</v>
      </c>
      <c r="B1128" t="s">
        <v>4395</v>
      </c>
      <c r="C1128" t="s">
        <v>1446</v>
      </c>
      <c r="D1128" t="str">
        <f t="shared" si="17"/>
        <v>5 meses</v>
      </c>
    </row>
    <row r="1129" spans="1:4" x14ac:dyDescent="0.25">
      <c r="A1129" s="26">
        <v>9</v>
      </c>
      <c r="B1129" t="s">
        <v>4395</v>
      </c>
      <c r="C1129" t="s">
        <v>1446</v>
      </c>
      <c r="D1129" t="str">
        <f t="shared" si="17"/>
        <v>9 meses</v>
      </c>
    </row>
    <row r="1130" spans="1:4" x14ac:dyDescent="0.25">
      <c r="A1130" s="26">
        <v>9</v>
      </c>
      <c r="B1130" t="s">
        <v>4395</v>
      </c>
      <c r="C1130" t="s">
        <v>1446</v>
      </c>
      <c r="D1130" t="str">
        <f t="shared" si="17"/>
        <v>9 meses</v>
      </c>
    </row>
    <row r="1131" spans="1:4" x14ac:dyDescent="0.25">
      <c r="A1131" s="26">
        <v>5</v>
      </c>
      <c r="B1131" t="s">
        <v>4395</v>
      </c>
      <c r="C1131" t="s">
        <v>1446</v>
      </c>
      <c r="D1131" t="str">
        <f t="shared" si="17"/>
        <v>5 meses</v>
      </c>
    </row>
    <row r="1132" spans="1:4" x14ac:dyDescent="0.25">
      <c r="A1132" s="26">
        <v>5</v>
      </c>
      <c r="B1132" t="s">
        <v>4395</v>
      </c>
      <c r="C1132" t="s">
        <v>1446</v>
      </c>
      <c r="D1132" t="str">
        <f t="shared" si="17"/>
        <v>5 meses</v>
      </c>
    </row>
    <row r="1133" spans="1:4" x14ac:dyDescent="0.25">
      <c r="A1133" s="26">
        <v>8</v>
      </c>
      <c r="B1133" t="s">
        <v>4395</v>
      </c>
      <c r="C1133" t="s">
        <v>1446</v>
      </c>
      <c r="D1133" t="str">
        <f t="shared" si="17"/>
        <v>8 meses</v>
      </c>
    </row>
    <row r="1134" spans="1:4" x14ac:dyDescent="0.25">
      <c r="A1134" s="26">
        <v>8</v>
      </c>
      <c r="B1134" t="s">
        <v>4395</v>
      </c>
      <c r="C1134" t="s">
        <v>1446</v>
      </c>
      <c r="D1134" t="str">
        <f t="shared" si="17"/>
        <v>8 meses</v>
      </c>
    </row>
    <row r="1135" spans="1:4" x14ac:dyDescent="0.25">
      <c r="A1135" s="26">
        <v>8</v>
      </c>
      <c r="B1135" t="s">
        <v>4395</v>
      </c>
      <c r="C1135" t="s">
        <v>1446</v>
      </c>
      <c r="D1135" t="str">
        <f t="shared" si="17"/>
        <v>8 meses</v>
      </c>
    </row>
    <row r="1136" spans="1:4" x14ac:dyDescent="0.25">
      <c r="A1136" s="26">
        <v>10</v>
      </c>
      <c r="B1136" t="s">
        <v>4395</v>
      </c>
      <c r="C1136" t="s">
        <v>1446</v>
      </c>
      <c r="D1136" t="str">
        <f t="shared" si="17"/>
        <v>10 meses</v>
      </c>
    </row>
    <row r="1137" spans="1:4" x14ac:dyDescent="0.25">
      <c r="A1137" s="26">
        <v>5</v>
      </c>
      <c r="B1137" t="s">
        <v>4395</v>
      </c>
      <c r="C1137" t="s">
        <v>1446</v>
      </c>
      <c r="D1137" t="str">
        <f t="shared" si="17"/>
        <v>5 meses</v>
      </c>
    </row>
    <row r="1138" spans="1:4" x14ac:dyDescent="0.25">
      <c r="A1138" s="26">
        <v>5</v>
      </c>
      <c r="B1138" t="s">
        <v>4395</v>
      </c>
      <c r="C1138" t="s">
        <v>1446</v>
      </c>
      <c r="D1138" t="str">
        <f t="shared" si="17"/>
        <v>5 meses</v>
      </c>
    </row>
    <row r="1139" spans="1:4" x14ac:dyDescent="0.25">
      <c r="A1139" s="26">
        <v>5</v>
      </c>
      <c r="B1139" t="s">
        <v>4395</v>
      </c>
      <c r="C1139" t="s">
        <v>1446</v>
      </c>
      <c r="D1139" t="str">
        <f t="shared" si="17"/>
        <v>5 meses</v>
      </c>
    </row>
    <row r="1140" spans="1:4" x14ac:dyDescent="0.25">
      <c r="A1140" s="26">
        <v>5</v>
      </c>
      <c r="B1140" t="s">
        <v>4395</v>
      </c>
      <c r="C1140" t="s">
        <v>1446</v>
      </c>
      <c r="D1140" t="str">
        <f t="shared" si="17"/>
        <v>5 meses</v>
      </c>
    </row>
    <row r="1141" spans="1:4" x14ac:dyDescent="0.25">
      <c r="A1141" s="26">
        <v>5</v>
      </c>
      <c r="B1141" t="s">
        <v>4395</v>
      </c>
      <c r="C1141" t="s">
        <v>1446</v>
      </c>
      <c r="D1141" t="str">
        <f t="shared" si="17"/>
        <v>5 meses</v>
      </c>
    </row>
    <row r="1142" spans="1:4" x14ac:dyDescent="0.25">
      <c r="A1142" s="26">
        <v>15</v>
      </c>
      <c r="B1142" t="s">
        <v>4395</v>
      </c>
      <c r="C1142" t="s">
        <v>1446</v>
      </c>
      <c r="D1142" t="str">
        <f t="shared" si="17"/>
        <v>15 meses</v>
      </c>
    </row>
    <row r="1143" spans="1:4" x14ac:dyDescent="0.25">
      <c r="A1143" s="26">
        <v>10</v>
      </c>
      <c r="B1143" t="s">
        <v>4395</v>
      </c>
      <c r="C1143" t="s">
        <v>1446</v>
      </c>
      <c r="D1143" t="str">
        <f t="shared" si="17"/>
        <v>10 meses</v>
      </c>
    </row>
    <row r="1144" spans="1:4" x14ac:dyDescent="0.25">
      <c r="A1144" s="26">
        <v>12</v>
      </c>
      <c r="B1144" t="s">
        <v>4395</v>
      </c>
      <c r="C1144" t="s">
        <v>1446</v>
      </c>
      <c r="D1144" t="str">
        <f t="shared" si="17"/>
        <v>12 meses</v>
      </c>
    </row>
    <row r="1145" spans="1:4" x14ac:dyDescent="0.25">
      <c r="A1145" s="26">
        <v>12</v>
      </c>
      <c r="B1145" t="s">
        <v>4395</v>
      </c>
      <c r="C1145" t="s">
        <v>1446</v>
      </c>
      <c r="D1145" t="str">
        <f t="shared" si="17"/>
        <v>12 meses</v>
      </c>
    </row>
    <row r="1146" spans="1:4" x14ac:dyDescent="0.25">
      <c r="A1146" s="26">
        <v>12</v>
      </c>
      <c r="B1146" t="s">
        <v>4395</v>
      </c>
      <c r="C1146" t="s">
        <v>1446</v>
      </c>
      <c r="D1146" t="str">
        <f t="shared" si="17"/>
        <v>12 meses</v>
      </c>
    </row>
    <row r="1147" spans="1:4" x14ac:dyDescent="0.25">
      <c r="A1147" s="26">
        <v>12</v>
      </c>
      <c r="B1147" t="s">
        <v>4395</v>
      </c>
      <c r="C1147" t="s">
        <v>1446</v>
      </c>
      <c r="D1147" t="str">
        <f t="shared" si="17"/>
        <v>12 meses</v>
      </c>
    </row>
    <row r="1148" spans="1:4" x14ac:dyDescent="0.25">
      <c r="A1148" s="26">
        <v>12</v>
      </c>
      <c r="B1148" t="s">
        <v>4395</v>
      </c>
      <c r="C1148" t="s">
        <v>1446</v>
      </c>
      <c r="D1148" t="str">
        <f t="shared" si="17"/>
        <v>12 meses</v>
      </c>
    </row>
    <row r="1149" spans="1:4" x14ac:dyDescent="0.25">
      <c r="A1149" s="26">
        <v>4</v>
      </c>
      <c r="B1149" t="s">
        <v>4395</v>
      </c>
      <c r="C1149" t="s">
        <v>1446</v>
      </c>
      <c r="D1149" t="str">
        <f t="shared" si="17"/>
        <v>4 meses</v>
      </c>
    </row>
    <row r="1150" spans="1:4" x14ac:dyDescent="0.25">
      <c r="A1150" s="26">
        <v>9</v>
      </c>
      <c r="B1150" t="s">
        <v>4395</v>
      </c>
      <c r="C1150" t="s">
        <v>1446</v>
      </c>
      <c r="D1150" t="str">
        <f t="shared" si="17"/>
        <v>9 meses</v>
      </c>
    </row>
    <row r="1151" spans="1:4" x14ac:dyDescent="0.25">
      <c r="A1151" s="26">
        <v>9</v>
      </c>
      <c r="B1151" t="s">
        <v>4395</v>
      </c>
      <c r="C1151" t="s">
        <v>1446</v>
      </c>
      <c r="D1151" t="str">
        <f t="shared" si="17"/>
        <v>9 meses</v>
      </c>
    </row>
    <row r="1152" spans="1:4" x14ac:dyDescent="0.25">
      <c r="A1152" s="26">
        <v>4</v>
      </c>
      <c r="B1152" t="s">
        <v>4395</v>
      </c>
      <c r="C1152" t="s">
        <v>1446</v>
      </c>
      <c r="D1152" t="str">
        <f t="shared" si="17"/>
        <v>4 meses</v>
      </c>
    </row>
    <row r="1153" spans="1:4" x14ac:dyDescent="0.25">
      <c r="A1153" s="26">
        <v>4</v>
      </c>
      <c r="B1153" t="s">
        <v>4395</v>
      </c>
      <c r="C1153" t="s">
        <v>1446</v>
      </c>
      <c r="D1153" t="str">
        <f t="shared" si="17"/>
        <v>4 meses</v>
      </c>
    </row>
    <row r="1154" spans="1:4" x14ac:dyDescent="0.25">
      <c r="A1154" s="26">
        <v>9</v>
      </c>
      <c r="B1154" t="s">
        <v>4395</v>
      </c>
      <c r="C1154" t="s">
        <v>1446</v>
      </c>
      <c r="D1154" t="str">
        <f t="shared" si="17"/>
        <v>9 meses</v>
      </c>
    </row>
    <row r="1155" spans="1:4" x14ac:dyDescent="0.25">
      <c r="A1155" s="26">
        <v>9</v>
      </c>
      <c r="B1155" t="s">
        <v>4395</v>
      </c>
      <c r="C1155" t="s">
        <v>1446</v>
      </c>
      <c r="D1155" t="str">
        <f t="shared" ref="D1155:D1218" si="18">CONCATENATE(A1155,C1155,B1155)</f>
        <v>9 meses</v>
      </c>
    </row>
    <row r="1156" spans="1:4" x14ac:dyDescent="0.25">
      <c r="A1156" s="26">
        <v>10</v>
      </c>
      <c r="B1156" t="s">
        <v>4395</v>
      </c>
      <c r="C1156" t="s">
        <v>1446</v>
      </c>
      <c r="D1156" t="str">
        <f t="shared" si="18"/>
        <v>10 meses</v>
      </c>
    </row>
    <row r="1157" spans="1:4" x14ac:dyDescent="0.25">
      <c r="A1157" s="26">
        <v>12</v>
      </c>
      <c r="B1157" t="s">
        <v>4395</v>
      </c>
      <c r="C1157" t="s">
        <v>1446</v>
      </c>
      <c r="D1157" t="str">
        <f t="shared" si="18"/>
        <v>12 meses</v>
      </c>
    </row>
    <row r="1158" spans="1:4" x14ac:dyDescent="0.25">
      <c r="A1158" s="26">
        <v>6</v>
      </c>
      <c r="B1158" t="s">
        <v>4395</v>
      </c>
      <c r="C1158" t="s">
        <v>1446</v>
      </c>
      <c r="D1158" t="str">
        <f t="shared" si="18"/>
        <v>6 meses</v>
      </c>
    </row>
    <row r="1159" spans="1:4" x14ac:dyDescent="0.25">
      <c r="A1159" s="26">
        <v>6</v>
      </c>
      <c r="B1159" t="s">
        <v>4395</v>
      </c>
      <c r="C1159" t="s">
        <v>1446</v>
      </c>
      <c r="D1159" t="str">
        <f t="shared" si="18"/>
        <v>6 meses</v>
      </c>
    </row>
    <row r="1160" spans="1:4" x14ac:dyDescent="0.25">
      <c r="A1160" s="26">
        <v>10</v>
      </c>
      <c r="B1160" t="s">
        <v>4395</v>
      </c>
      <c r="C1160" t="s">
        <v>1446</v>
      </c>
      <c r="D1160" t="str">
        <f t="shared" si="18"/>
        <v>10 meses</v>
      </c>
    </row>
    <row r="1161" spans="1:4" x14ac:dyDescent="0.25">
      <c r="A1161" s="26">
        <v>7</v>
      </c>
      <c r="B1161" t="s">
        <v>4395</v>
      </c>
      <c r="C1161" t="s">
        <v>1446</v>
      </c>
      <c r="D1161" t="str">
        <f t="shared" si="18"/>
        <v>7 meses</v>
      </c>
    </row>
    <row r="1162" spans="1:4" x14ac:dyDescent="0.25">
      <c r="A1162" s="26">
        <v>7</v>
      </c>
      <c r="B1162" t="s">
        <v>4395</v>
      </c>
      <c r="C1162" t="s">
        <v>1446</v>
      </c>
      <c r="D1162" t="str">
        <f t="shared" si="18"/>
        <v>7 meses</v>
      </c>
    </row>
    <row r="1163" spans="1:4" x14ac:dyDescent="0.25">
      <c r="A1163" s="26">
        <v>6</v>
      </c>
      <c r="B1163" t="s">
        <v>4395</v>
      </c>
      <c r="C1163" t="s">
        <v>1446</v>
      </c>
      <c r="D1163" t="str">
        <f t="shared" si="18"/>
        <v>6 meses</v>
      </c>
    </row>
    <row r="1164" spans="1:4" x14ac:dyDescent="0.25">
      <c r="A1164" s="26">
        <v>7</v>
      </c>
      <c r="B1164" t="s">
        <v>4395</v>
      </c>
      <c r="C1164" t="s">
        <v>1446</v>
      </c>
      <c r="D1164" t="str">
        <f t="shared" si="18"/>
        <v>7 meses</v>
      </c>
    </row>
    <row r="1165" spans="1:4" x14ac:dyDescent="0.25">
      <c r="A1165" s="26">
        <v>12</v>
      </c>
      <c r="B1165" t="s">
        <v>4395</v>
      </c>
      <c r="C1165" t="s">
        <v>1446</v>
      </c>
      <c r="D1165" t="str">
        <f t="shared" si="18"/>
        <v>12 meses</v>
      </c>
    </row>
    <row r="1166" spans="1:4" x14ac:dyDescent="0.25">
      <c r="A1166" s="26">
        <v>9</v>
      </c>
      <c r="B1166" t="s">
        <v>4395</v>
      </c>
      <c r="C1166" t="s">
        <v>1446</v>
      </c>
      <c r="D1166" t="str">
        <f t="shared" si="18"/>
        <v>9 meses</v>
      </c>
    </row>
    <row r="1167" spans="1:4" x14ac:dyDescent="0.25">
      <c r="A1167" s="26">
        <v>10</v>
      </c>
      <c r="B1167" t="s">
        <v>4395</v>
      </c>
      <c r="C1167" t="s">
        <v>1446</v>
      </c>
      <c r="D1167" t="str">
        <f t="shared" si="18"/>
        <v>10 meses</v>
      </c>
    </row>
    <row r="1168" spans="1:4" x14ac:dyDescent="0.25">
      <c r="A1168" s="26">
        <v>9</v>
      </c>
      <c r="B1168" t="s">
        <v>4395</v>
      </c>
      <c r="C1168" t="s">
        <v>1446</v>
      </c>
      <c r="D1168" t="str">
        <f t="shared" si="18"/>
        <v>9 meses</v>
      </c>
    </row>
    <row r="1169" spans="1:4" x14ac:dyDescent="0.25">
      <c r="A1169" s="26">
        <v>6</v>
      </c>
      <c r="B1169" t="s">
        <v>4395</v>
      </c>
      <c r="C1169" t="s">
        <v>1446</v>
      </c>
      <c r="D1169" t="str">
        <f t="shared" si="18"/>
        <v>6 meses</v>
      </c>
    </row>
    <row r="1170" spans="1:4" x14ac:dyDescent="0.25">
      <c r="A1170" s="26">
        <v>11</v>
      </c>
      <c r="B1170" t="s">
        <v>4395</v>
      </c>
      <c r="C1170" t="s">
        <v>1446</v>
      </c>
      <c r="D1170" t="str">
        <f t="shared" si="18"/>
        <v>11 meses</v>
      </c>
    </row>
    <row r="1171" spans="1:4" x14ac:dyDescent="0.25">
      <c r="A1171" s="26">
        <v>11</v>
      </c>
      <c r="B1171" t="s">
        <v>4395</v>
      </c>
      <c r="C1171" t="s">
        <v>1446</v>
      </c>
      <c r="D1171" t="str">
        <f t="shared" si="18"/>
        <v>11 meses</v>
      </c>
    </row>
    <row r="1172" spans="1:4" x14ac:dyDescent="0.25">
      <c r="A1172" s="26">
        <v>9</v>
      </c>
      <c r="B1172" t="s">
        <v>4395</v>
      </c>
      <c r="C1172" t="s">
        <v>1446</v>
      </c>
      <c r="D1172" t="str">
        <f t="shared" si="18"/>
        <v>9 meses</v>
      </c>
    </row>
    <row r="1173" spans="1:4" x14ac:dyDescent="0.25">
      <c r="A1173" s="26">
        <v>4</v>
      </c>
      <c r="B1173" t="s">
        <v>4395</v>
      </c>
      <c r="C1173" t="s">
        <v>1446</v>
      </c>
      <c r="D1173" t="str">
        <f t="shared" si="18"/>
        <v>4 meses</v>
      </c>
    </row>
    <row r="1174" spans="1:4" x14ac:dyDescent="0.25">
      <c r="A1174" s="26">
        <v>6</v>
      </c>
      <c r="B1174" t="s">
        <v>4395</v>
      </c>
      <c r="C1174" t="s">
        <v>1446</v>
      </c>
      <c r="D1174" t="str">
        <f t="shared" si="18"/>
        <v>6 meses</v>
      </c>
    </row>
    <row r="1175" spans="1:4" x14ac:dyDescent="0.25">
      <c r="A1175" s="26">
        <v>3</v>
      </c>
      <c r="B1175" t="s">
        <v>4395</v>
      </c>
      <c r="C1175" t="s">
        <v>1446</v>
      </c>
      <c r="D1175" t="str">
        <f t="shared" si="18"/>
        <v>3 meses</v>
      </c>
    </row>
    <row r="1176" spans="1:4" x14ac:dyDescent="0.25">
      <c r="A1176" s="26">
        <v>2</v>
      </c>
      <c r="B1176" t="s">
        <v>4395</v>
      </c>
      <c r="C1176" t="s">
        <v>1446</v>
      </c>
      <c r="D1176" t="str">
        <f t="shared" si="18"/>
        <v>2 meses</v>
      </c>
    </row>
    <row r="1177" spans="1:4" x14ac:dyDescent="0.25">
      <c r="A1177" s="26">
        <v>6</v>
      </c>
      <c r="B1177" t="s">
        <v>4395</v>
      </c>
      <c r="C1177" t="s">
        <v>1446</v>
      </c>
      <c r="D1177" t="str">
        <f t="shared" si="18"/>
        <v>6 meses</v>
      </c>
    </row>
    <row r="1178" spans="1:4" x14ac:dyDescent="0.25">
      <c r="A1178" s="26">
        <v>6</v>
      </c>
      <c r="B1178" t="s">
        <v>4395</v>
      </c>
      <c r="C1178" t="s">
        <v>1446</v>
      </c>
      <c r="D1178" t="str">
        <f t="shared" si="18"/>
        <v>6 meses</v>
      </c>
    </row>
    <row r="1179" spans="1:4" x14ac:dyDescent="0.25">
      <c r="A1179" s="26">
        <v>6</v>
      </c>
      <c r="B1179" t="s">
        <v>4395</v>
      </c>
      <c r="C1179" t="s">
        <v>1446</v>
      </c>
      <c r="D1179" t="str">
        <f t="shared" si="18"/>
        <v>6 meses</v>
      </c>
    </row>
    <row r="1180" spans="1:4" x14ac:dyDescent="0.25">
      <c r="A1180" s="26">
        <v>6</v>
      </c>
      <c r="B1180" t="s">
        <v>4395</v>
      </c>
      <c r="C1180" t="s">
        <v>1446</v>
      </c>
      <c r="D1180" t="str">
        <f t="shared" si="18"/>
        <v>6 meses</v>
      </c>
    </row>
    <row r="1181" spans="1:4" x14ac:dyDescent="0.25">
      <c r="A1181" s="26">
        <v>6</v>
      </c>
      <c r="B1181" t="s">
        <v>4395</v>
      </c>
      <c r="C1181" t="s">
        <v>1446</v>
      </c>
      <c r="D1181" t="str">
        <f t="shared" si="18"/>
        <v>6 meses</v>
      </c>
    </row>
    <row r="1182" spans="1:4" x14ac:dyDescent="0.25">
      <c r="A1182" s="26">
        <v>6</v>
      </c>
      <c r="B1182" t="s">
        <v>4395</v>
      </c>
      <c r="C1182" t="s">
        <v>1446</v>
      </c>
      <c r="D1182" t="str">
        <f t="shared" si="18"/>
        <v>6 meses</v>
      </c>
    </row>
    <row r="1183" spans="1:4" x14ac:dyDescent="0.25">
      <c r="A1183" s="26">
        <v>6</v>
      </c>
      <c r="B1183" t="s">
        <v>4395</v>
      </c>
      <c r="C1183" t="s">
        <v>1446</v>
      </c>
      <c r="D1183" t="str">
        <f t="shared" si="18"/>
        <v>6 meses</v>
      </c>
    </row>
    <row r="1184" spans="1:4" x14ac:dyDescent="0.25">
      <c r="A1184" s="26">
        <v>6</v>
      </c>
      <c r="B1184" t="s">
        <v>4395</v>
      </c>
      <c r="C1184" t="s">
        <v>1446</v>
      </c>
      <c r="D1184" t="str">
        <f t="shared" si="18"/>
        <v>6 meses</v>
      </c>
    </row>
    <row r="1185" spans="1:4" x14ac:dyDescent="0.25">
      <c r="A1185" s="26">
        <v>12</v>
      </c>
      <c r="B1185" t="s">
        <v>4395</v>
      </c>
      <c r="C1185" t="s">
        <v>1446</v>
      </c>
      <c r="D1185" t="str">
        <f t="shared" si="18"/>
        <v>12 meses</v>
      </c>
    </row>
    <row r="1186" spans="1:4" x14ac:dyDescent="0.25">
      <c r="A1186" s="26">
        <v>12</v>
      </c>
      <c r="B1186" t="s">
        <v>4395</v>
      </c>
      <c r="C1186" t="s">
        <v>1446</v>
      </c>
      <c r="D1186" t="str">
        <f t="shared" si="18"/>
        <v>12 meses</v>
      </c>
    </row>
    <row r="1187" spans="1:4" x14ac:dyDescent="0.25">
      <c r="A1187" s="26">
        <v>9</v>
      </c>
      <c r="B1187" t="s">
        <v>4395</v>
      </c>
      <c r="C1187" t="s">
        <v>1446</v>
      </c>
      <c r="D1187" t="str">
        <f t="shared" si="18"/>
        <v>9 meses</v>
      </c>
    </row>
    <row r="1188" spans="1:4" x14ac:dyDescent="0.25">
      <c r="A1188" s="26">
        <v>9</v>
      </c>
      <c r="B1188" t="s">
        <v>4395</v>
      </c>
      <c r="C1188" t="s">
        <v>1446</v>
      </c>
      <c r="D1188" t="str">
        <f t="shared" si="18"/>
        <v>9 meses</v>
      </c>
    </row>
    <row r="1189" spans="1:4" x14ac:dyDescent="0.25">
      <c r="A1189" s="26">
        <v>9</v>
      </c>
      <c r="B1189" t="s">
        <v>4395</v>
      </c>
      <c r="C1189" t="s">
        <v>1446</v>
      </c>
      <c r="D1189" t="str">
        <f t="shared" si="18"/>
        <v>9 meses</v>
      </c>
    </row>
    <row r="1190" spans="1:4" x14ac:dyDescent="0.25">
      <c r="A1190" s="26">
        <v>9</v>
      </c>
      <c r="B1190" t="s">
        <v>4395</v>
      </c>
      <c r="C1190" t="s">
        <v>1446</v>
      </c>
      <c r="D1190" t="str">
        <f t="shared" si="18"/>
        <v>9 meses</v>
      </c>
    </row>
    <row r="1191" spans="1:4" x14ac:dyDescent="0.25">
      <c r="A1191" s="26">
        <v>9</v>
      </c>
      <c r="B1191" t="s">
        <v>4395</v>
      </c>
      <c r="C1191" t="s">
        <v>1446</v>
      </c>
      <c r="D1191" t="str">
        <f t="shared" si="18"/>
        <v>9 meses</v>
      </c>
    </row>
    <row r="1192" spans="1:4" x14ac:dyDescent="0.25">
      <c r="A1192" s="26">
        <v>9</v>
      </c>
      <c r="B1192" t="s">
        <v>4395</v>
      </c>
      <c r="C1192" t="s">
        <v>1446</v>
      </c>
      <c r="D1192" t="str">
        <f t="shared" si="18"/>
        <v>9 meses</v>
      </c>
    </row>
    <row r="1193" spans="1:4" x14ac:dyDescent="0.25">
      <c r="A1193" s="26">
        <v>9</v>
      </c>
      <c r="B1193" t="s">
        <v>4395</v>
      </c>
      <c r="C1193" t="s">
        <v>1446</v>
      </c>
      <c r="D1193" t="str">
        <f t="shared" si="18"/>
        <v>9 meses</v>
      </c>
    </row>
    <row r="1194" spans="1:4" x14ac:dyDescent="0.25">
      <c r="A1194" s="26">
        <v>9</v>
      </c>
      <c r="B1194" t="s">
        <v>4395</v>
      </c>
      <c r="C1194" t="s">
        <v>1446</v>
      </c>
      <c r="D1194" t="str">
        <f t="shared" si="18"/>
        <v>9 meses</v>
      </c>
    </row>
    <row r="1195" spans="1:4" x14ac:dyDescent="0.25">
      <c r="A1195" s="26">
        <v>10</v>
      </c>
      <c r="B1195" t="s">
        <v>4395</v>
      </c>
      <c r="C1195" t="s">
        <v>1446</v>
      </c>
      <c r="D1195" t="str">
        <f t="shared" si="18"/>
        <v>10 meses</v>
      </c>
    </row>
    <row r="1196" spans="1:4" x14ac:dyDescent="0.25">
      <c r="A1196" s="26">
        <v>10</v>
      </c>
      <c r="B1196" t="s">
        <v>4395</v>
      </c>
      <c r="C1196" t="s">
        <v>1446</v>
      </c>
      <c r="D1196" t="str">
        <f t="shared" si="18"/>
        <v>10 meses</v>
      </c>
    </row>
    <row r="1197" spans="1:4" x14ac:dyDescent="0.25">
      <c r="A1197" s="26">
        <v>10</v>
      </c>
      <c r="B1197" t="s">
        <v>4395</v>
      </c>
      <c r="C1197" t="s">
        <v>1446</v>
      </c>
      <c r="D1197" t="str">
        <f t="shared" si="18"/>
        <v>10 meses</v>
      </c>
    </row>
    <row r="1198" spans="1:4" x14ac:dyDescent="0.25">
      <c r="A1198" s="26">
        <v>12</v>
      </c>
      <c r="B1198" t="s">
        <v>4395</v>
      </c>
      <c r="C1198" t="s">
        <v>1446</v>
      </c>
      <c r="D1198" t="str">
        <f t="shared" si="18"/>
        <v>12 meses</v>
      </c>
    </row>
    <row r="1199" spans="1:4" x14ac:dyDescent="0.25">
      <c r="A1199" s="26">
        <v>12</v>
      </c>
      <c r="B1199" t="s">
        <v>4395</v>
      </c>
      <c r="C1199" t="s">
        <v>1446</v>
      </c>
      <c r="D1199" t="str">
        <f t="shared" si="18"/>
        <v>12 meses</v>
      </c>
    </row>
    <row r="1200" spans="1:4" x14ac:dyDescent="0.25">
      <c r="A1200" s="26">
        <v>12</v>
      </c>
      <c r="B1200" t="s">
        <v>4395</v>
      </c>
      <c r="C1200" t="s">
        <v>1446</v>
      </c>
      <c r="D1200" t="str">
        <f t="shared" si="18"/>
        <v>12 meses</v>
      </c>
    </row>
    <row r="1201" spans="1:4" x14ac:dyDescent="0.25">
      <c r="A1201" s="26">
        <v>12</v>
      </c>
      <c r="B1201" t="s">
        <v>4395</v>
      </c>
      <c r="C1201" t="s">
        <v>1446</v>
      </c>
      <c r="D1201" t="str">
        <f t="shared" si="18"/>
        <v>12 meses</v>
      </c>
    </row>
    <row r="1202" spans="1:4" x14ac:dyDescent="0.25">
      <c r="A1202" s="26">
        <v>12</v>
      </c>
      <c r="B1202" t="s">
        <v>4395</v>
      </c>
      <c r="C1202" t="s">
        <v>1446</v>
      </c>
      <c r="D1202" t="str">
        <f t="shared" si="18"/>
        <v>12 meses</v>
      </c>
    </row>
    <row r="1203" spans="1:4" x14ac:dyDescent="0.25">
      <c r="A1203" s="26">
        <v>14</v>
      </c>
      <c r="B1203" t="s">
        <v>4395</v>
      </c>
      <c r="C1203" t="s">
        <v>1446</v>
      </c>
      <c r="D1203" t="str">
        <f t="shared" si="18"/>
        <v>14 meses</v>
      </c>
    </row>
    <row r="1204" spans="1:4" x14ac:dyDescent="0.25">
      <c r="A1204" s="26">
        <v>22</v>
      </c>
      <c r="B1204" t="s">
        <v>4395</v>
      </c>
      <c r="C1204" t="s">
        <v>1446</v>
      </c>
      <c r="D1204" t="str">
        <f t="shared" si="18"/>
        <v>22 meses</v>
      </c>
    </row>
    <row r="1205" spans="1:4" x14ac:dyDescent="0.25">
      <c r="A1205" s="26">
        <v>22</v>
      </c>
      <c r="B1205" t="s">
        <v>4395</v>
      </c>
      <c r="C1205" t="s">
        <v>1446</v>
      </c>
      <c r="D1205" t="str">
        <f t="shared" si="18"/>
        <v>22 meses</v>
      </c>
    </row>
    <row r="1206" spans="1:4" x14ac:dyDescent="0.25">
      <c r="A1206" s="26">
        <v>22</v>
      </c>
      <c r="B1206" t="s">
        <v>4395</v>
      </c>
      <c r="C1206" t="s">
        <v>1446</v>
      </c>
      <c r="D1206" t="str">
        <f t="shared" si="18"/>
        <v>22 meses</v>
      </c>
    </row>
    <row r="1207" spans="1:4" x14ac:dyDescent="0.25">
      <c r="A1207" s="26">
        <v>20</v>
      </c>
      <c r="B1207" t="s">
        <v>4395</v>
      </c>
      <c r="C1207" t="s">
        <v>1446</v>
      </c>
      <c r="D1207" t="str">
        <f t="shared" si="18"/>
        <v>20 meses</v>
      </c>
    </row>
    <row r="1208" spans="1:4" x14ac:dyDescent="0.25">
      <c r="A1208" s="26">
        <v>17</v>
      </c>
      <c r="B1208" t="s">
        <v>4395</v>
      </c>
      <c r="C1208" t="s">
        <v>1446</v>
      </c>
      <c r="D1208" t="str">
        <f t="shared" si="18"/>
        <v>17 meses</v>
      </c>
    </row>
    <row r="1209" spans="1:4" x14ac:dyDescent="0.25">
      <c r="A1209" s="26">
        <v>17</v>
      </c>
      <c r="B1209" t="s">
        <v>4395</v>
      </c>
      <c r="C1209" t="s">
        <v>1446</v>
      </c>
      <c r="D1209" t="str">
        <f t="shared" si="18"/>
        <v>17 meses</v>
      </c>
    </row>
    <row r="1210" spans="1:4" x14ac:dyDescent="0.25">
      <c r="A1210" s="26">
        <v>11</v>
      </c>
      <c r="B1210" t="s">
        <v>4395</v>
      </c>
      <c r="C1210" t="s">
        <v>1446</v>
      </c>
      <c r="D1210" t="str">
        <f t="shared" si="18"/>
        <v>11 meses</v>
      </c>
    </row>
    <row r="1211" spans="1:4" x14ac:dyDescent="0.25">
      <c r="A1211" s="26">
        <v>17</v>
      </c>
      <c r="B1211" t="s">
        <v>4395</v>
      </c>
      <c r="C1211" t="s">
        <v>1446</v>
      </c>
      <c r="D1211" t="str">
        <f t="shared" si="18"/>
        <v>17 meses</v>
      </c>
    </row>
    <row r="1212" spans="1:4" x14ac:dyDescent="0.25">
      <c r="A1212" s="26">
        <v>21</v>
      </c>
      <c r="B1212" t="s">
        <v>4395</v>
      </c>
      <c r="C1212" t="s">
        <v>1446</v>
      </c>
      <c r="D1212" t="str">
        <f t="shared" si="18"/>
        <v>21 meses</v>
      </c>
    </row>
    <row r="1213" spans="1:4" x14ac:dyDescent="0.25">
      <c r="A1213" s="26">
        <v>21</v>
      </c>
      <c r="B1213" t="s">
        <v>4395</v>
      </c>
      <c r="C1213" t="s">
        <v>1446</v>
      </c>
      <c r="D1213" t="str">
        <f t="shared" si="18"/>
        <v>21 meses</v>
      </c>
    </row>
    <row r="1214" spans="1:4" x14ac:dyDescent="0.25">
      <c r="A1214" s="26">
        <v>21</v>
      </c>
      <c r="B1214" t="s">
        <v>4395</v>
      </c>
      <c r="C1214" t="s">
        <v>1446</v>
      </c>
      <c r="D1214" t="str">
        <f t="shared" si="18"/>
        <v>21 meses</v>
      </c>
    </row>
    <row r="1215" spans="1:4" x14ac:dyDescent="0.25">
      <c r="A1215" s="26">
        <v>9</v>
      </c>
      <c r="B1215" t="s">
        <v>4395</v>
      </c>
      <c r="C1215" t="s">
        <v>1446</v>
      </c>
      <c r="D1215" t="str">
        <f t="shared" si="18"/>
        <v>9 meses</v>
      </c>
    </row>
    <row r="1216" spans="1:4" x14ac:dyDescent="0.25">
      <c r="A1216" s="26">
        <v>9</v>
      </c>
      <c r="B1216" t="s">
        <v>4395</v>
      </c>
      <c r="C1216" t="s">
        <v>1446</v>
      </c>
      <c r="D1216" t="str">
        <f t="shared" si="18"/>
        <v>9 meses</v>
      </c>
    </row>
    <row r="1217" spans="1:4" x14ac:dyDescent="0.25">
      <c r="A1217" s="26">
        <v>9</v>
      </c>
      <c r="B1217" t="s">
        <v>4395</v>
      </c>
      <c r="C1217" t="s">
        <v>1446</v>
      </c>
      <c r="D1217" t="str">
        <f t="shared" si="18"/>
        <v>9 meses</v>
      </c>
    </row>
    <row r="1218" spans="1:4" x14ac:dyDescent="0.25">
      <c r="A1218" s="26">
        <v>9</v>
      </c>
      <c r="B1218" t="s">
        <v>4395</v>
      </c>
      <c r="C1218" t="s">
        <v>1446</v>
      </c>
      <c r="D1218" t="str">
        <f t="shared" si="18"/>
        <v>9 meses</v>
      </c>
    </row>
    <row r="1219" spans="1:4" x14ac:dyDescent="0.25">
      <c r="A1219" s="26">
        <v>9</v>
      </c>
      <c r="B1219" t="s">
        <v>4395</v>
      </c>
      <c r="C1219" t="s">
        <v>1446</v>
      </c>
      <c r="D1219" t="str">
        <f t="shared" ref="D1219:D1282" si="19">CONCATENATE(A1219,C1219,B1219)</f>
        <v>9 meses</v>
      </c>
    </row>
    <row r="1220" spans="1:4" x14ac:dyDescent="0.25">
      <c r="A1220" s="26">
        <v>9</v>
      </c>
      <c r="B1220" t="s">
        <v>4395</v>
      </c>
      <c r="C1220" t="s">
        <v>1446</v>
      </c>
      <c r="D1220" t="str">
        <f t="shared" si="19"/>
        <v>9 meses</v>
      </c>
    </row>
    <row r="1221" spans="1:4" x14ac:dyDescent="0.25">
      <c r="A1221" s="26">
        <v>12</v>
      </c>
      <c r="B1221" t="s">
        <v>4395</v>
      </c>
      <c r="C1221" t="s">
        <v>1446</v>
      </c>
      <c r="D1221" t="str">
        <f t="shared" si="19"/>
        <v>12 meses</v>
      </c>
    </row>
    <row r="1222" spans="1:4" x14ac:dyDescent="0.25">
      <c r="A1222" s="26">
        <v>5</v>
      </c>
      <c r="B1222" t="s">
        <v>4395</v>
      </c>
      <c r="C1222" t="s">
        <v>1446</v>
      </c>
      <c r="D1222" t="str">
        <f t="shared" si="19"/>
        <v>5 meses</v>
      </c>
    </row>
    <row r="1223" spans="1:4" x14ac:dyDescent="0.25">
      <c r="A1223" s="26">
        <v>9</v>
      </c>
      <c r="B1223" t="s">
        <v>4395</v>
      </c>
      <c r="C1223" t="s">
        <v>1446</v>
      </c>
      <c r="D1223" t="str">
        <f t="shared" si="19"/>
        <v>9 meses</v>
      </c>
    </row>
    <row r="1224" spans="1:4" x14ac:dyDescent="0.25">
      <c r="A1224" s="26">
        <v>9</v>
      </c>
      <c r="B1224" t="s">
        <v>4395</v>
      </c>
      <c r="C1224" t="s">
        <v>1446</v>
      </c>
      <c r="D1224" t="str">
        <f t="shared" si="19"/>
        <v>9 meses</v>
      </c>
    </row>
    <row r="1225" spans="1:4" x14ac:dyDescent="0.25">
      <c r="A1225" s="26">
        <v>9</v>
      </c>
      <c r="B1225" t="s">
        <v>4395</v>
      </c>
      <c r="C1225" t="s">
        <v>1446</v>
      </c>
      <c r="D1225" t="str">
        <f t="shared" si="19"/>
        <v>9 meses</v>
      </c>
    </row>
    <row r="1226" spans="1:4" x14ac:dyDescent="0.25">
      <c r="A1226" s="26">
        <v>5</v>
      </c>
      <c r="B1226" t="s">
        <v>4395</v>
      </c>
      <c r="C1226" t="s">
        <v>1446</v>
      </c>
      <c r="D1226" t="str">
        <f t="shared" si="19"/>
        <v>5 meses</v>
      </c>
    </row>
    <row r="1227" spans="1:4" x14ac:dyDescent="0.25">
      <c r="A1227" s="26">
        <v>5</v>
      </c>
      <c r="B1227" t="s">
        <v>4395</v>
      </c>
      <c r="C1227" t="s">
        <v>1446</v>
      </c>
      <c r="D1227" t="str">
        <f t="shared" si="19"/>
        <v>5 meses</v>
      </c>
    </row>
    <row r="1228" spans="1:4" x14ac:dyDescent="0.25">
      <c r="A1228" s="26">
        <v>9</v>
      </c>
      <c r="B1228" t="s">
        <v>4395</v>
      </c>
      <c r="C1228" t="s">
        <v>1446</v>
      </c>
      <c r="D1228" t="str">
        <f t="shared" si="19"/>
        <v>9 meses</v>
      </c>
    </row>
    <row r="1229" spans="1:4" x14ac:dyDescent="0.25">
      <c r="A1229" s="26">
        <v>6</v>
      </c>
      <c r="B1229" t="s">
        <v>4395</v>
      </c>
      <c r="C1229" t="s">
        <v>1446</v>
      </c>
      <c r="D1229" t="str">
        <f t="shared" si="19"/>
        <v>6 meses</v>
      </c>
    </row>
    <row r="1230" spans="1:4" x14ac:dyDescent="0.25">
      <c r="A1230" s="26">
        <v>15</v>
      </c>
      <c r="B1230" t="s">
        <v>4395</v>
      </c>
      <c r="C1230" t="s">
        <v>1446</v>
      </c>
      <c r="D1230" t="str">
        <f t="shared" si="19"/>
        <v>15 meses</v>
      </c>
    </row>
    <row r="1231" spans="1:4" x14ac:dyDescent="0.25">
      <c r="A1231" s="26">
        <v>5</v>
      </c>
      <c r="B1231" t="s">
        <v>4395</v>
      </c>
      <c r="C1231" t="s">
        <v>1446</v>
      </c>
      <c r="D1231" t="str">
        <f t="shared" si="19"/>
        <v>5 meses</v>
      </c>
    </row>
    <row r="1232" spans="1:4" x14ac:dyDescent="0.25">
      <c r="A1232" s="26">
        <v>10</v>
      </c>
      <c r="B1232" t="s">
        <v>4395</v>
      </c>
      <c r="C1232" t="s">
        <v>1446</v>
      </c>
      <c r="D1232" t="str">
        <f t="shared" si="19"/>
        <v>10 meses</v>
      </c>
    </row>
    <row r="1233" spans="1:4" x14ac:dyDescent="0.25">
      <c r="A1233" s="26">
        <v>8</v>
      </c>
      <c r="B1233" t="s">
        <v>4395</v>
      </c>
      <c r="C1233" t="s">
        <v>1446</v>
      </c>
      <c r="D1233" t="str">
        <f t="shared" si="19"/>
        <v>8 meses</v>
      </c>
    </row>
    <row r="1234" spans="1:4" x14ac:dyDescent="0.25">
      <c r="A1234" s="26">
        <v>8</v>
      </c>
      <c r="B1234" t="s">
        <v>4395</v>
      </c>
      <c r="C1234" t="s">
        <v>1446</v>
      </c>
      <c r="D1234" t="str">
        <f t="shared" si="19"/>
        <v>8 meses</v>
      </c>
    </row>
    <row r="1235" spans="1:4" x14ac:dyDescent="0.25">
      <c r="A1235" s="26">
        <v>5</v>
      </c>
      <c r="B1235" t="s">
        <v>4395</v>
      </c>
      <c r="C1235" t="s">
        <v>1446</v>
      </c>
      <c r="D1235" t="str">
        <f t="shared" si="19"/>
        <v>5 meses</v>
      </c>
    </row>
    <row r="1236" spans="1:4" x14ac:dyDescent="0.25">
      <c r="A1236" s="26">
        <v>5</v>
      </c>
      <c r="B1236" t="s">
        <v>4395</v>
      </c>
      <c r="C1236" t="s">
        <v>1446</v>
      </c>
      <c r="D1236" t="str">
        <f t="shared" si="19"/>
        <v>5 meses</v>
      </c>
    </row>
    <row r="1237" spans="1:4" x14ac:dyDescent="0.25">
      <c r="A1237" s="26">
        <v>4</v>
      </c>
      <c r="B1237" t="s">
        <v>4395</v>
      </c>
      <c r="C1237" t="s">
        <v>1446</v>
      </c>
      <c r="D1237" t="str">
        <f t="shared" si="19"/>
        <v>4 meses</v>
      </c>
    </row>
    <row r="1238" spans="1:4" x14ac:dyDescent="0.25">
      <c r="A1238" s="26">
        <v>10</v>
      </c>
      <c r="B1238" t="s">
        <v>4395</v>
      </c>
      <c r="C1238" t="s">
        <v>1446</v>
      </c>
      <c r="D1238" t="str">
        <f t="shared" si="19"/>
        <v>10 meses</v>
      </c>
    </row>
    <row r="1239" spans="1:4" x14ac:dyDescent="0.25">
      <c r="A1239" s="26">
        <v>8</v>
      </c>
      <c r="B1239" t="s">
        <v>4395</v>
      </c>
      <c r="C1239" t="s">
        <v>1446</v>
      </c>
      <c r="D1239" t="str">
        <f t="shared" si="19"/>
        <v>8 meses</v>
      </c>
    </row>
    <row r="1240" spans="1:4" x14ac:dyDescent="0.25">
      <c r="A1240" s="26">
        <v>4</v>
      </c>
      <c r="B1240" t="s">
        <v>4395</v>
      </c>
      <c r="C1240" t="s">
        <v>1446</v>
      </c>
      <c r="D1240" t="str">
        <f t="shared" si="19"/>
        <v>4 meses</v>
      </c>
    </row>
    <row r="1241" spans="1:4" x14ac:dyDescent="0.25">
      <c r="A1241" s="26">
        <v>4</v>
      </c>
      <c r="B1241" t="s">
        <v>4395</v>
      </c>
      <c r="C1241" t="s">
        <v>1446</v>
      </c>
      <c r="D1241" t="str">
        <f t="shared" si="19"/>
        <v>4 meses</v>
      </c>
    </row>
    <row r="1242" spans="1:4" x14ac:dyDescent="0.25">
      <c r="A1242" s="26">
        <v>8</v>
      </c>
      <c r="B1242" t="s">
        <v>4395</v>
      </c>
      <c r="C1242" t="s">
        <v>1446</v>
      </c>
      <c r="D1242" t="str">
        <f t="shared" si="19"/>
        <v>8 meses</v>
      </c>
    </row>
    <row r="1243" spans="1:4" x14ac:dyDescent="0.25">
      <c r="A1243" s="26">
        <v>6</v>
      </c>
      <c r="B1243" t="s">
        <v>4395</v>
      </c>
      <c r="C1243" t="s">
        <v>1446</v>
      </c>
      <c r="D1243" t="str">
        <f t="shared" si="19"/>
        <v>6 meses</v>
      </c>
    </row>
    <row r="1244" spans="1:4" x14ac:dyDescent="0.25">
      <c r="A1244" s="26">
        <v>8</v>
      </c>
      <c r="B1244" t="s">
        <v>4395</v>
      </c>
      <c r="C1244" t="s">
        <v>1446</v>
      </c>
      <c r="D1244" t="str">
        <f t="shared" si="19"/>
        <v>8 meses</v>
      </c>
    </row>
    <row r="1245" spans="1:4" x14ac:dyDescent="0.25">
      <c r="A1245" s="26">
        <v>8</v>
      </c>
      <c r="B1245" t="s">
        <v>4395</v>
      </c>
      <c r="C1245" t="s">
        <v>1446</v>
      </c>
      <c r="D1245" t="str">
        <f t="shared" si="19"/>
        <v>8 meses</v>
      </c>
    </row>
    <row r="1246" spans="1:4" x14ac:dyDescent="0.25">
      <c r="A1246" s="26">
        <v>8</v>
      </c>
      <c r="B1246" t="s">
        <v>4395</v>
      </c>
      <c r="C1246" t="s">
        <v>1446</v>
      </c>
      <c r="D1246" t="str">
        <f t="shared" si="19"/>
        <v>8 meses</v>
      </c>
    </row>
    <row r="1247" spans="1:4" x14ac:dyDescent="0.25">
      <c r="A1247" s="26">
        <v>6</v>
      </c>
      <c r="B1247" t="s">
        <v>4395</v>
      </c>
      <c r="C1247" t="s">
        <v>1446</v>
      </c>
      <c r="D1247" t="str">
        <f t="shared" si="19"/>
        <v>6 meses</v>
      </c>
    </row>
    <row r="1248" spans="1:4" x14ac:dyDescent="0.25">
      <c r="A1248" s="26">
        <v>7</v>
      </c>
      <c r="B1248" t="s">
        <v>4395</v>
      </c>
      <c r="C1248" t="s">
        <v>1446</v>
      </c>
      <c r="D1248" t="str">
        <f t="shared" si="19"/>
        <v>7 meses</v>
      </c>
    </row>
    <row r="1249" spans="1:4" x14ac:dyDescent="0.25">
      <c r="A1249" s="26">
        <v>8</v>
      </c>
      <c r="B1249" t="s">
        <v>4395</v>
      </c>
      <c r="C1249" t="s">
        <v>1446</v>
      </c>
      <c r="D1249" t="str">
        <f t="shared" si="19"/>
        <v>8 meses</v>
      </c>
    </row>
    <row r="1250" spans="1:4" x14ac:dyDescent="0.25">
      <c r="A1250" s="26">
        <v>1</v>
      </c>
      <c r="B1250" t="s">
        <v>4396</v>
      </c>
      <c r="C1250" t="s">
        <v>1446</v>
      </c>
      <c r="D1250" t="str">
        <f t="shared" si="19"/>
        <v>1 mes</v>
      </c>
    </row>
    <row r="1251" spans="1:4" x14ac:dyDescent="0.25">
      <c r="A1251" s="26">
        <v>1</v>
      </c>
      <c r="B1251" t="s">
        <v>4396</v>
      </c>
      <c r="C1251" t="s">
        <v>1446</v>
      </c>
      <c r="D1251" t="str">
        <f t="shared" si="19"/>
        <v>1 mes</v>
      </c>
    </row>
    <row r="1252" spans="1:4" x14ac:dyDescent="0.25">
      <c r="A1252" s="26">
        <v>9</v>
      </c>
      <c r="B1252" t="s">
        <v>4395</v>
      </c>
      <c r="C1252" t="s">
        <v>1446</v>
      </c>
      <c r="D1252" t="str">
        <f t="shared" si="19"/>
        <v>9 meses</v>
      </c>
    </row>
    <row r="1253" spans="1:4" x14ac:dyDescent="0.25">
      <c r="A1253" s="26">
        <v>6</v>
      </c>
      <c r="B1253" t="s">
        <v>4395</v>
      </c>
      <c r="C1253" t="s">
        <v>1446</v>
      </c>
      <c r="D1253" t="str">
        <f t="shared" si="19"/>
        <v>6 meses</v>
      </c>
    </row>
    <row r="1254" spans="1:4" x14ac:dyDescent="0.25">
      <c r="A1254" s="26">
        <v>7</v>
      </c>
      <c r="B1254" t="s">
        <v>4395</v>
      </c>
      <c r="C1254" t="s">
        <v>1446</v>
      </c>
      <c r="D1254" t="str">
        <f t="shared" si="19"/>
        <v>7 meses</v>
      </c>
    </row>
    <row r="1255" spans="1:4" x14ac:dyDescent="0.25">
      <c r="A1255" s="26">
        <v>10</v>
      </c>
      <c r="B1255" t="s">
        <v>4395</v>
      </c>
      <c r="C1255" t="s">
        <v>1446</v>
      </c>
      <c r="D1255" t="str">
        <f t="shared" si="19"/>
        <v>10 meses</v>
      </c>
    </row>
    <row r="1256" spans="1:4" x14ac:dyDescent="0.25">
      <c r="A1256" s="26">
        <v>8</v>
      </c>
      <c r="B1256" t="s">
        <v>4395</v>
      </c>
      <c r="C1256" t="s">
        <v>1446</v>
      </c>
      <c r="D1256" t="str">
        <f t="shared" si="19"/>
        <v>8 meses</v>
      </c>
    </row>
    <row r="1257" spans="1:4" x14ac:dyDescent="0.25">
      <c r="A1257" s="26">
        <v>5</v>
      </c>
      <c r="B1257" t="s">
        <v>4395</v>
      </c>
      <c r="C1257" t="s">
        <v>1446</v>
      </c>
      <c r="D1257" t="str">
        <f t="shared" si="19"/>
        <v>5 meses</v>
      </c>
    </row>
    <row r="1258" spans="1:4" x14ac:dyDescent="0.25">
      <c r="A1258" s="26">
        <v>10</v>
      </c>
      <c r="B1258" t="s">
        <v>4395</v>
      </c>
      <c r="C1258" t="s">
        <v>1446</v>
      </c>
      <c r="D1258" t="str">
        <f t="shared" si="19"/>
        <v>10 meses</v>
      </c>
    </row>
    <row r="1259" spans="1:4" x14ac:dyDescent="0.25">
      <c r="A1259" s="26">
        <v>10</v>
      </c>
      <c r="B1259" t="s">
        <v>4395</v>
      </c>
      <c r="C1259" t="s">
        <v>1446</v>
      </c>
      <c r="D1259" t="str">
        <f t="shared" si="19"/>
        <v>10 meses</v>
      </c>
    </row>
    <row r="1260" spans="1:4" x14ac:dyDescent="0.25">
      <c r="A1260" s="26">
        <v>12</v>
      </c>
      <c r="B1260" t="s">
        <v>4395</v>
      </c>
      <c r="C1260" t="s">
        <v>1446</v>
      </c>
      <c r="D1260" t="str">
        <f t="shared" si="19"/>
        <v>12 meses</v>
      </c>
    </row>
    <row r="1261" spans="1:4" x14ac:dyDescent="0.25">
      <c r="A1261" s="26">
        <v>2</v>
      </c>
      <c r="B1261" t="s">
        <v>4395</v>
      </c>
      <c r="C1261" t="s">
        <v>1446</v>
      </c>
      <c r="D1261" t="str">
        <f t="shared" si="19"/>
        <v>2 meses</v>
      </c>
    </row>
    <row r="1262" spans="1:4" x14ac:dyDescent="0.25">
      <c r="A1262" s="26">
        <v>9</v>
      </c>
      <c r="B1262" t="s">
        <v>4395</v>
      </c>
      <c r="C1262" t="s">
        <v>1446</v>
      </c>
      <c r="D1262" t="str">
        <f t="shared" si="19"/>
        <v>9 meses</v>
      </c>
    </row>
    <row r="1263" spans="1:4" x14ac:dyDescent="0.25">
      <c r="A1263" s="26">
        <v>10</v>
      </c>
      <c r="B1263" t="s">
        <v>4395</v>
      </c>
      <c r="C1263" t="s">
        <v>1446</v>
      </c>
      <c r="D1263" t="str">
        <f t="shared" si="19"/>
        <v>10 meses</v>
      </c>
    </row>
    <row r="1264" spans="1:4" x14ac:dyDescent="0.25">
      <c r="A1264" s="26">
        <v>12</v>
      </c>
      <c r="B1264" t="s">
        <v>4395</v>
      </c>
      <c r="C1264" t="s">
        <v>1446</v>
      </c>
      <c r="D1264" t="str">
        <f t="shared" si="19"/>
        <v>12 meses</v>
      </c>
    </row>
    <row r="1265" spans="1:4" x14ac:dyDescent="0.25">
      <c r="A1265" s="26">
        <v>12</v>
      </c>
      <c r="B1265" t="s">
        <v>4395</v>
      </c>
      <c r="C1265" t="s">
        <v>1446</v>
      </c>
      <c r="D1265" t="str">
        <f t="shared" si="19"/>
        <v>12 meses</v>
      </c>
    </row>
    <row r="1266" spans="1:4" x14ac:dyDescent="0.25">
      <c r="A1266" s="26">
        <v>8</v>
      </c>
      <c r="B1266" t="s">
        <v>4395</v>
      </c>
      <c r="C1266" t="s">
        <v>1446</v>
      </c>
      <c r="D1266" t="str">
        <f t="shared" si="19"/>
        <v>8 meses</v>
      </c>
    </row>
    <row r="1267" spans="1:4" x14ac:dyDescent="0.25">
      <c r="A1267" s="26">
        <v>12</v>
      </c>
      <c r="B1267" t="s">
        <v>4395</v>
      </c>
      <c r="C1267" t="s">
        <v>1446</v>
      </c>
      <c r="D1267" t="str">
        <f t="shared" si="19"/>
        <v>12 meses</v>
      </c>
    </row>
    <row r="1268" spans="1:4" x14ac:dyDescent="0.25">
      <c r="A1268" s="26">
        <v>8</v>
      </c>
      <c r="B1268" t="s">
        <v>4395</v>
      </c>
      <c r="C1268" t="s">
        <v>1446</v>
      </c>
      <c r="D1268" t="str">
        <f t="shared" si="19"/>
        <v>8 meses</v>
      </c>
    </row>
    <row r="1269" spans="1:4" x14ac:dyDescent="0.25">
      <c r="A1269" s="26">
        <v>8</v>
      </c>
      <c r="B1269" t="s">
        <v>4395</v>
      </c>
      <c r="C1269" t="s">
        <v>1446</v>
      </c>
      <c r="D1269" t="str">
        <f t="shared" si="19"/>
        <v>8 meses</v>
      </c>
    </row>
    <row r="1270" spans="1:4" x14ac:dyDescent="0.25">
      <c r="A1270" s="26">
        <v>11</v>
      </c>
      <c r="B1270" t="s">
        <v>4395</v>
      </c>
      <c r="C1270" t="s">
        <v>1446</v>
      </c>
      <c r="D1270" t="str">
        <f t="shared" si="19"/>
        <v>11 meses</v>
      </c>
    </row>
    <row r="1271" spans="1:4" x14ac:dyDescent="0.25">
      <c r="A1271" s="26">
        <v>11</v>
      </c>
      <c r="B1271" t="s">
        <v>4395</v>
      </c>
      <c r="C1271" t="s">
        <v>1446</v>
      </c>
      <c r="D1271" t="str">
        <f t="shared" si="19"/>
        <v>11 meses</v>
      </c>
    </row>
    <row r="1272" spans="1:4" x14ac:dyDescent="0.25">
      <c r="A1272" s="26">
        <v>11</v>
      </c>
      <c r="B1272" t="s">
        <v>4395</v>
      </c>
      <c r="C1272" t="s">
        <v>1446</v>
      </c>
      <c r="D1272" t="str">
        <f t="shared" si="19"/>
        <v>11 meses</v>
      </c>
    </row>
    <row r="1273" spans="1:4" x14ac:dyDescent="0.25">
      <c r="A1273" s="26">
        <v>11</v>
      </c>
      <c r="B1273" t="s">
        <v>4395</v>
      </c>
      <c r="C1273" t="s">
        <v>1446</v>
      </c>
      <c r="D1273" t="str">
        <f t="shared" si="19"/>
        <v>11 meses</v>
      </c>
    </row>
    <row r="1274" spans="1:4" x14ac:dyDescent="0.25">
      <c r="A1274" s="26">
        <v>10</v>
      </c>
      <c r="B1274" t="s">
        <v>4395</v>
      </c>
      <c r="C1274" t="s">
        <v>1446</v>
      </c>
      <c r="D1274" t="str">
        <f t="shared" si="19"/>
        <v>10 meses</v>
      </c>
    </row>
    <row r="1275" spans="1:4" x14ac:dyDescent="0.25">
      <c r="A1275" s="26">
        <v>10</v>
      </c>
      <c r="B1275" t="s">
        <v>4395</v>
      </c>
      <c r="C1275" t="s">
        <v>1446</v>
      </c>
      <c r="D1275" t="str">
        <f t="shared" si="19"/>
        <v>10 meses</v>
      </c>
    </row>
    <row r="1276" spans="1:4" x14ac:dyDescent="0.25">
      <c r="A1276" s="26">
        <v>10</v>
      </c>
      <c r="B1276" t="s">
        <v>4395</v>
      </c>
      <c r="C1276" t="s">
        <v>1446</v>
      </c>
      <c r="D1276" t="str">
        <f t="shared" si="19"/>
        <v>10 meses</v>
      </c>
    </row>
    <row r="1277" spans="1:4" x14ac:dyDescent="0.25">
      <c r="A1277" s="26">
        <v>9</v>
      </c>
      <c r="B1277" t="s">
        <v>4395</v>
      </c>
      <c r="C1277" t="s">
        <v>1446</v>
      </c>
      <c r="D1277" t="str">
        <f t="shared" si="19"/>
        <v>9 meses</v>
      </c>
    </row>
    <row r="1278" spans="1:4" x14ac:dyDescent="0.25">
      <c r="A1278" s="26">
        <v>9</v>
      </c>
      <c r="B1278" t="s">
        <v>4395</v>
      </c>
      <c r="C1278" t="s">
        <v>1446</v>
      </c>
      <c r="D1278" t="str">
        <f t="shared" si="19"/>
        <v>9 meses</v>
      </c>
    </row>
    <row r="1279" spans="1:4" x14ac:dyDescent="0.25">
      <c r="A1279" s="26">
        <v>12</v>
      </c>
      <c r="B1279" t="s">
        <v>4395</v>
      </c>
      <c r="C1279" t="s">
        <v>1446</v>
      </c>
      <c r="D1279" t="str">
        <f t="shared" si="19"/>
        <v>12 meses</v>
      </c>
    </row>
    <row r="1280" spans="1:4" x14ac:dyDescent="0.25">
      <c r="A1280" s="26">
        <v>9</v>
      </c>
      <c r="B1280" t="s">
        <v>4395</v>
      </c>
      <c r="C1280" t="s">
        <v>1446</v>
      </c>
      <c r="D1280" t="str">
        <f t="shared" si="19"/>
        <v>9 meses</v>
      </c>
    </row>
    <row r="1281" spans="1:4" x14ac:dyDescent="0.25">
      <c r="A1281" s="26">
        <v>12</v>
      </c>
      <c r="B1281" t="s">
        <v>4395</v>
      </c>
      <c r="C1281" t="s">
        <v>1446</v>
      </c>
      <c r="D1281" t="str">
        <f t="shared" si="19"/>
        <v>12 meses</v>
      </c>
    </row>
    <row r="1282" spans="1:4" x14ac:dyDescent="0.25">
      <c r="A1282" s="26">
        <v>12</v>
      </c>
      <c r="B1282" t="s">
        <v>4395</v>
      </c>
      <c r="C1282" t="s">
        <v>1446</v>
      </c>
      <c r="D1282" t="str">
        <f t="shared" si="19"/>
        <v>12 meses</v>
      </c>
    </row>
    <row r="1283" spans="1:4" x14ac:dyDescent="0.25">
      <c r="A1283" s="26">
        <v>12</v>
      </c>
      <c r="B1283" t="s">
        <v>4395</v>
      </c>
      <c r="C1283" t="s">
        <v>1446</v>
      </c>
      <c r="D1283" t="str">
        <f t="shared" ref="D1283:D1346" si="20">CONCATENATE(A1283,C1283,B1283)</f>
        <v>12 meses</v>
      </c>
    </row>
    <row r="1284" spans="1:4" x14ac:dyDescent="0.25">
      <c r="A1284" s="26">
        <v>12</v>
      </c>
      <c r="B1284" t="s">
        <v>4395</v>
      </c>
      <c r="C1284" t="s">
        <v>1446</v>
      </c>
      <c r="D1284" t="str">
        <f t="shared" si="20"/>
        <v>12 meses</v>
      </c>
    </row>
    <row r="1285" spans="1:4" x14ac:dyDescent="0.25">
      <c r="A1285" s="26">
        <v>9</v>
      </c>
      <c r="B1285" t="s">
        <v>4395</v>
      </c>
      <c r="C1285" t="s">
        <v>1446</v>
      </c>
      <c r="D1285" t="str">
        <f t="shared" si="20"/>
        <v>9 meses</v>
      </c>
    </row>
    <row r="1286" spans="1:4" x14ac:dyDescent="0.25">
      <c r="A1286" s="26">
        <v>12</v>
      </c>
      <c r="B1286" t="s">
        <v>4395</v>
      </c>
      <c r="C1286" t="s">
        <v>1446</v>
      </c>
      <c r="D1286" t="str">
        <f t="shared" si="20"/>
        <v>12 meses</v>
      </c>
    </row>
    <row r="1287" spans="1:4" x14ac:dyDescent="0.25">
      <c r="A1287" s="26">
        <v>9</v>
      </c>
      <c r="B1287" t="s">
        <v>4395</v>
      </c>
      <c r="C1287" t="s">
        <v>1446</v>
      </c>
      <c r="D1287" t="str">
        <f t="shared" si="20"/>
        <v>9 meses</v>
      </c>
    </row>
    <row r="1288" spans="1:4" x14ac:dyDescent="0.25">
      <c r="A1288" s="26">
        <v>10</v>
      </c>
      <c r="B1288" t="s">
        <v>4395</v>
      </c>
      <c r="C1288" t="s">
        <v>1446</v>
      </c>
      <c r="D1288" t="str">
        <f t="shared" si="20"/>
        <v>10 meses</v>
      </c>
    </row>
    <row r="1289" spans="1:4" x14ac:dyDescent="0.25">
      <c r="A1289" s="26">
        <v>9</v>
      </c>
      <c r="B1289" t="s">
        <v>4395</v>
      </c>
      <c r="C1289" t="s">
        <v>1446</v>
      </c>
      <c r="D1289" t="str">
        <f t="shared" si="20"/>
        <v>9 meses</v>
      </c>
    </row>
    <row r="1290" spans="1:4" x14ac:dyDescent="0.25">
      <c r="A1290" s="26">
        <v>9</v>
      </c>
      <c r="B1290" t="s">
        <v>4395</v>
      </c>
      <c r="C1290" t="s">
        <v>1446</v>
      </c>
      <c r="D1290" t="str">
        <f t="shared" si="20"/>
        <v>9 meses</v>
      </c>
    </row>
    <row r="1291" spans="1:4" x14ac:dyDescent="0.25">
      <c r="A1291" s="26">
        <v>12</v>
      </c>
      <c r="B1291" t="s">
        <v>4395</v>
      </c>
      <c r="C1291" t="s">
        <v>1446</v>
      </c>
      <c r="D1291" t="str">
        <f t="shared" si="20"/>
        <v>12 meses</v>
      </c>
    </row>
    <row r="1292" spans="1:4" x14ac:dyDescent="0.25">
      <c r="A1292" s="26">
        <v>12</v>
      </c>
      <c r="B1292" t="s">
        <v>4395</v>
      </c>
      <c r="C1292" t="s">
        <v>1446</v>
      </c>
      <c r="D1292" t="str">
        <f t="shared" si="20"/>
        <v>12 meses</v>
      </c>
    </row>
    <row r="1293" spans="1:4" x14ac:dyDescent="0.25">
      <c r="A1293" s="26">
        <v>12</v>
      </c>
      <c r="B1293" t="s">
        <v>4395</v>
      </c>
      <c r="C1293" t="s">
        <v>1446</v>
      </c>
      <c r="D1293" t="str">
        <f t="shared" si="20"/>
        <v>12 meses</v>
      </c>
    </row>
    <row r="1294" spans="1:4" x14ac:dyDescent="0.25">
      <c r="A1294" s="26">
        <v>9</v>
      </c>
      <c r="B1294" t="s">
        <v>4395</v>
      </c>
      <c r="C1294" t="s">
        <v>1446</v>
      </c>
      <c r="D1294" t="str">
        <f t="shared" si="20"/>
        <v>9 meses</v>
      </c>
    </row>
    <row r="1295" spans="1:4" x14ac:dyDescent="0.25">
      <c r="A1295" s="26">
        <v>9</v>
      </c>
      <c r="B1295" t="s">
        <v>4395</v>
      </c>
      <c r="C1295" t="s">
        <v>1446</v>
      </c>
      <c r="D1295" t="str">
        <f t="shared" si="20"/>
        <v>9 meses</v>
      </c>
    </row>
    <row r="1296" spans="1:4" x14ac:dyDescent="0.25">
      <c r="A1296" s="26">
        <v>9</v>
      </c>
      <c r="B1296" t="s">
        <v>4395</v>
      </c>
      <c r="C1296" t="s">
        <v>1446</v>
      </c>
      <c r="D1296" t="str">
        <f t="shared" si="20"/>
        <v>9 meses</v>
      </c>
    </row>
    <row r="1297" spans="1:4" x14ac:dyDescent="0.25">
      <c r="A1297" s="26">
        <v>9</v>
      </c>
      <c r="B1297" t="s">
        <v>4395</v>
      </c>
      <c r="C1297" t="s">
        <v>1446</v>
      </c>
      <c r="D1297" t="str">
        <f t="shared" si="20"/>
        <v>9 meses</v>
      </c>
    </row>
    <row r="1298" spans="1:4" x14ac:dyDescent="0.25">
      <c r="A1298" s="26">
        <v>12</v>
      </c>
      <c r="B1298" t="s">
        <v>4395</v>
      </c>
      <c r="C1298" t="s">
        <v>1446</v>
      </c>
      <c r="D1298" t="str">
        <f t="shared" si="20"/>
        <v>12 meses</v>
      </c>
    </row>
    <row r="1299" spans="1:4" x14ac:dyDescent="0.25">
      <c r="A1299" s="26">
        <v>12</v>
      </c>
      <c r="B1299" t="s">
        <v>4395</v>
      </c>
      <c r="C1299" t="s">
        <v>1446</v>
      </c>
      <c r="D1299" t="str">
        <f t="shared" si="20"/>
        <v>12 meses</v>
      </c>
    </row>
    <row r="1300" spans="1:4" x14ac:dyDescent="0.25">
      <c r="A1300" s="26">
        <v>5</v>
      </c>
      <c r="B1300" t="s">
        <v>4395</v>
      </c>
      <c r="C1300" t="s">
        <v>1446</v>
      </c>
      <c r="D1300" t="str">
        <f t="shared" si="20"/>
        <v>5 meses</v>
      </c>
    </row>
    <row r="1301" spans="1:4" x14ac:dyDescent="0.25">
      <c r="A1301" s="26">
        <v>4</v>
      </c>
      <c r="B1301" t="s">
        <v>4395</v>
      </c>
      <c r="C1301" t="s">
        <v>1446</v>
      </c>
      <c r="D1301" t="str">
        <f t="shared" si="20"/>
        <v>4 meses</v>
      </c>
    </row>
    <row r="1302" spans="1:4" x14ac:dyDescent="0.25">
      <c r="A1302" s="26">
        <v>5</v>
      </c>
      <c r="B1302" t="s">
        <v>4395</v>
      </c>
      <c r="C1302" t="s">
        <v>1446</v>
      </c>
      <c r="D1302" t="str">
        <f t="shared" si="20"/>
        <v>5 meses</v>
      </c>
    </row>
    <row r="1303" spans="1:4" x14ac:dyDescent="0.25">
      <c r="A1303" s="26">
        <v>6</v>
      </c>
      <c r="B1303" t="s">
        <v>4395</v>
      </c>
      <c r="C1303" t="s">
        <v>1446</v>
      </c>
      <c r="D1303" t="str">
        <f t="shared" si="20"/>
        <v>6 meses</v>
      </c>
    </row>
    <row r="1304" spans="1:4" x14ac:dyDescent="0.25">
      <c r="A1304" s="26">
        <v>6</v>
      </c>
      <c r="B1304" t="s">
        <v>4395</v>
      </c>
      <c r="C1304" t="s">
        <v>1446</v>
      </c>
      <c r="D1304" t="str">
        <f t="shared" si="20"/>
        <v>6 meses</v>
      </c>
    </row>
    <row r="1305" spans="1:4" x14ac:dyDescent="0.25">
      <c r="A1305" s="26">
        <v>12</v>
      </c>
      <c r="B1305" t="s">
        <v>4395</v>
      </c>
      <c r="C1305" t="s">
        <v>1446</v>
      </c>
      <c r="D1305" t="str">
        <f t="shared" si="20"/>
        <v>12 meses</v>
      </c>
    </row>
    <row r="1306" spans="1:4" x14ac:dyDescent="0.25">
      <c r="A1306" s="26">
        <v>5</v>
      </c>
      <c r="B1306" t="s">
        <v>4395</v>
      </c>
      <c r="C1306" t="s">
        <v>1446</v>
      </c>
      <c r="D1306" t="str">
        <f t="shared" si="20"/>
        <v>5 meses</v>
      </c>
    </row>
    <row r="1307" spans="1:4" x14ac:dyDescent="0.25">
      <c r="A1307" s="26">
        <v>5</v>
      </c>
      <c r="B1307" t="s">
        <v>4395</v>
      </c>
      <c r="C1307" t="s">
        <v>1446</v>
      </c>
      <c r="D1307" t="str">
        <f t="shared" si="20"/>
        <v>5 meses</v>
      </c>
    </row>
    <row r="1308" spans="1:4" x14ac:dyDescent="0.25">
      <c r="A1308" s="26">
        <v>38</v>
      </c>
      <c r="B1308" t="s">
        <v>4395</v>
      </c>
      <c r="C1308" t="s">
        <v>1446</v>
      </c>
      <c r="D1308" t="str">
        <f t="shared" si="20"/>
        <v>38 meses</v>
      </c>
    </row>
    <row r="1309" spans="1:4" x14ac:dyDescent="0.25">
      <c r="A1309" s="26">
        <v>27</v>
      </c>
      <c r="B1309" t="s">
        <v>4395</v>
      </c>
      <c r="C1309" t="s">
        <v>1446</v>
      </c>
      <c r="D1309" t="str">
        <f t="shared" si="20"/>
        <v>27 meses</v>
      </c>
    </row>
    <row r="1310" spans="1:4" x14ac:dyDescent="0.25">
      <c r="A1310" s="26">
        <v>16</v>
      </c>
      <c r="B1310" t="s">
        <v>4395</v>
      </c>
      <c r="C1310" t="s">
        <v>1446</v>
      </c>
      <c r="D1310" t="str">
        <f t="shared" si="20"/>
        <v>16 meses</v>
      </c>
    </row>
    <row r="1311" spans="1:4" x14ac:dyDescent="0.25">
      <c r="A1311" s="26">
        <v>27</v>
      </c>
      <c r="B1311" t="s">
        <v>4395</v>
      </c>
      <c r="C1311" t="s">
        <v>1446</v>
      </c>
      <c r="D1311" t="str">
        <f t="shared" si="20"/>
        <v>27 meses</v>
      </c>
    </row>
    <row r="1312" spans="1:4" x14ac:dyDescent="0.25">
      <c r="A1312" s="26">
        <v>16</v>
      </c>
      <c r="B1312" t="s">
        <v>4395</v>
      </c>
      <c r="C1312" t="s">
        <v>1446</v>
      </c>
      <c r="D1312" t="str">
        <f t="shared" si="20"/>
        <v>16 meses</v>
      </c>
    </row>
    <row r="1313" spans="1:4" x14ac:dyDescent="0.25">
      <c r="A1313" s="26">
        <v>28</v>
      </c>
      <c r="B1313" t="s">
        <v>4395</v>
      </c>
      <c r="C1313" t="s">
        <v>1446</v>
      </c>
      <c r="D1313" t="str">
        <f t="shared" si="20"/>
        <v>28 meses</v>
      </c>
    </row>
    <row r="1314" spans="1:4" x14ac:dyDescent="0.25">
      <c r="A1314" s="26">
        <v>15</v>
      </c>
      <c r="B1314" t="s">
        <v>4395</v>
      </c>
      <c r="C1314" t="s">
        <v>1446</v>
      </c>
      <c r="D1314" t="str">
        <f t="shared" si="20"/>
        <v>15 meses</v>
      </c>
    </row>
    <row r="1315" spans="1:4" x14ac:dyDescent="0.25">
      <c r="A1315" s="26">
        <v>15</v>
      </c>
      <c r="B1315" t="s">
        <v>4395</v>
      </c>
      <c r="C1315" t="s">
        <v>1446</v>
      </c>
      <c r="D1315" t="str">
        <f t="shared" si="20"/>
        <v>15 meses</v>
      </c>
    </row>
    <row r="1316" spans="1:4" x14ac:dyDescent="0.25">
      <c r="A1316" s="26">
        <v>15</v>
      </c>
      <c r="B1316" t="s">
        <v>4395</v>
      </c>
      <c r="C1316" t="s">
        <v>1446</v>
      </c>
      <c r="D1316" t="str">
        <f t="shared" si="20"/>
        <v>15 meses</v>
      </c>
    </row>
    <row r="1317" spans="1:4" x14ac:dyDescent="0.25">
      <c r="A1317" s="26">
        <v>15</v>
      </c>
      <c r="B1317" t="s">
        <v>4395</v>
      </c>
      <c r="C1317" t="s">
        <v>1446</v>
      </c>
      <c r="D1317" t="str">
        <f t="shared" si="20"/>
        <v>15 meses</v>
      </c>
    </row>
    <row r="1318" spans="1:4" x14ac:dyDescent="0.25">
      <c r="A1318" s="26">
        <v>15</v>
      </c>
      <c r="B1318" t="s">
        <v>4395</v>
      </c>
      <c r="C1318" t="s">
        <v>1446</v>
      </c>
      <c r="D1318" t="str">
        <f t="shared" si="20"/>
        <v>15 meses</v>
      </c>
    </row>
    <row r="1319" spans="1:4" x14ac:dyDescent="0.25">
      <c r="A1319" s="26">
        <v>15</v>
      </c>
      <c r="B1319" t="s">
        <v>4395</v>
      </c>
      <c r="C1319" t="s">
        <v>1446</v>
      </c>
      <c r="D1319" t="str">
        <f t="shared" si="20"/>
        <v>15 meses</v>
      </c>
    </row>
    <row r="1320" spans="1:4" x14ac:dyDescent="0.25">
      <c r="A1320" s="26">
        <v>15</v>
      </c>
      <c r="B1320" t="s">
        <v>4395</v>
      </c>
      <c r="C1320" t="s">
        <v>1446</v>
      </c>
      <c r="D1320" t="str">
        <f t="shared" si="20"/>
        <v>15 meses</v>
      </c>
    </row>
    <row r="1321" spans="1:4" x14ac:dyDescent="0.25">
      <c r="A1321" s="26">
        <v>15</v>
      </c>
      <c r="B1321" t="s">
        <v>4395</v>
      </c>
      <c r="C1321" t="s">
        <v>1446</v>
      </c>
      <c r="D1321" t="str">
        <f t="shared" si="20"/>
        <v>15 meses</v>
      </c>
    </row>
    <row r="1322" spans="1:4" x14ac:dyDescent="0.25">
      <c r="A1322" s="26">
        <v>15</v>
      </c>
      <c r="B1322" t="s">
        <v>4395</v>
      </c>
      <c r="C1322" t="s">
        <v>1446</v>
      </c>
      <c r="D1322" t="str">
        <f t="shared" si="20"/>
        <v>15 meses</v>
      </c>
    </row>
    <row r="1323" spans="1:4" x14ac:dyDescent="0.25">
      <c r="A1323" s="26">
        <v>14</v>
      </c>
      <c r="B1323" t="s">
        <v>4395</v>
      </c>
      <c r="C1323" t="s">
        <v>1446</v>
      </c>
      <c r="D1323" t="str">
        <f t="shared" si="20"/>
        <v>14 meses</v>
      </c>
    </row>
    <row r="1324" spans="1:4" x14ac:dyDescent="0.25">
      <c r="A1324" s="26">
        <v>15</v>
      </c>
      <c r="B1324" t="s">
        <v>4395</v>
      </c>
      <c r="C1324" t="s">
        <v>1446</v>
      </c>
      <c r="D1324" t="str">
        <f t="shared" si="20"/>
        <v>15 meses</v>
      </c>
    </row>
    <row r="1325" spans="1:4" x14ac:dyDescent="0.25">
      <c r="A1325" s="26">
        <v>10</v>
      </c>
      <c r="B1325" t="s">
        <v>4395</v>
      </c>
      <c r="C1325" t="s">
        <v>1446</v>
      </c>
      <c r="D1325" t="str">
        <f t="shared" si="20"/>
        <v>10 meses</v>
      </c>
    </row>
    <row r="1326" spans="1:4" x14ac:dyDescent="0.25">
      <c r="A1326" s="26">
        <v>10</v>
      </c>
      <c r="B1326" t="s">
        <v>4395</v>
      </c>
      <c r="C1326" t="s">
        <v>1446</v>
      </c>
      <c r="D1326" t="str">
        <f t="shared" si="20"/>
        <v>10 meses</v>
      </c>
    </row>
    <row r="1327" spans="1:4" x14ac:dyDescent="0.25">
      <c r="A1327" s="26">
        <v>18</v>
      </c>
      <c r="B1327" t="s">
        <v>4395</v>
      </c>
      <c r="C1327" t="s">
        <v>1446</v>
      </c>
      <c r="D1327" t="str">
        <f t="shared" si="20"/>
        <v>18 meses</v>
      </c>
    </row>
    <row r="1328" spans="1:4" x14ac:dyDescent="0.25">
      <c r="A1328" s="26">
        <v>10</v>
      </c>
      <c r="B1328" t="s">
        <v>4395</v>
      </c>
      <c r="C1328" t="s">
        <v>1446</v>
      </c>
      <c r="D1328" t="str">
        <f t="shared" si="20"/>
        <v>10 meses</v>
      </c>
    </row>
    <row r="1329" spans="1:4" x14ac:dyDescent="0.25">
      <c r="A1329" s="26">
        <v>6</v>
      </c>
      <c r="B1329" t="s">
        <v>4395</v>
      </c>
      <c r="C1329" t="s">
        <v>1446</v>
      </c>
      <c r="D1329" t="str">
        <f t="shared" si="20"/>
        <v>6 meses</v>
      </c>
    </row>
    <row r="1330" spans="1:4" x14ac:dyDescent="0.25">
      <c r="A1330" s="26">
        <v>4</v>
      </c>
      <c r="B1330" t="s">
        <v>4395</v>
      </c>
      <c r="C1330" t="s">
        <v>1446</v>
      </c>
      <c r="D1330" t="str">
        <f t="shared" si="20"/>
        <v>4 meses</v>
      </c>
    </row>
    <row r="1331" spans="1:4" x14ac:dyDescent="0.25">
      <c r="A1331" s="26">
        <v>10</v>
      </c>
      <c r="B1331" t="s">
        <v>4395</v>
      </c>
      <c r="C1331" t="s">
        <v>1446</v>
      </c>
      <c r="D1331" t="str">
        <f t="shared" si="20"/>
        <v>10 meses</v>
      </c>
    </row>
    <row r="1332" spans="1:4" x14ac:dyDescent="0.25">
      <c r="A1332" s="26">
        <v>11</v>
      </c>
      <c r="B1332" t="s">
        <v>4395</v>
      </c>
      <c r="C1332" t="s">
        <v>1446</v>
      </c>
      <c r="D1332" t="str">
        <f t="shared" si="20"/>
        <v>11 meses</v>
      </c>
    </row>
    <row r="1333" spans="1:4" x14ac:dyDescent="0.25">
      <c r="A1333" s="26">
        <v>11</v>
      </c>
      <c r="B1333" t="s">
        <v>4395</v>
      </c>
      <c r="C1333" t="s">
        <v>1446</v>
      </c>
      <c r="D1333" t="str">
        <f t="shared" si="20"/>
        <v>11 meses</v>
      </c>
    </row>
    <row r="1334" spans="1:4" x14ac:dyDescent="0.25">
      <c r="A1334" s="26">
        <v>11</v>
      </c>
      <c r="B1334" t="s">
        <v>4395</v>
      </c>
      <c r="C1334" t="s">
        <v>1446</v>
      </c>
      <c r="D1334" t="str">
        <f t="shared" si="20"/>
        <v>11 meses</v>
      </c>
    </row>
    <row r="1335" spans="1:4" x14ac:dyDescent="0.25">
      <c r="A1335" s="26">
        <v>11</v>
      </c>
      <c r="B1335" t="s">
        <v>4395</v>
      </c>
      <c r="C1335" t="s">
        <v>1446</v>
      </c>
      <c r="D1335" t="str">
        <f t="shared" si="20"/>
        <v>11 meses</v>
      </c>
    </row>
    <row r="1336" spans="1:4" x14ac:dyDescent="0.25">
      <c r="A1336" s="26">
        <v>10</v>
      </c>
      <c r="B1336" t="s">
        <v>4395</v>
      </c>
      <c r="C1336" t="s">
        <v>1446</v>
      </c>
      <c r="D1336" t="str">
        <f t="shared" si="20"/>
        <v>10 meses</v>
      </c>
    </row>
    <row r="1337" spans="1:4" x14ac:dyDescent="0.25">
      <c r="A1337" s="26">
        <v>12</v>
      </c>
      <c r="B1337" t="s">
        <v>4395</v>
      </c>
      <c r="C1337" t="s">
        <v>1446</v>
      </c>
      <c r="D1337" t="str">
        <f t="shared" si="20"/>
        <v>12 meses</v>
      </c>
    </row>
    <row r="1338" spans="1:4" x14ac:dyDescent="0.25">
      <c r="A1338" s="26">
        <v>11</v>
      </c>
      <c r="B1338" t="s">
        <v>4395</v>
      </c>
      <c r="C1338" t="s">
        <v>1446</v>
      </c>
      <c r="D1338" t="str">
        <f t="shared" si="20"/>
        <v>11 meses</v>
      </c>
    </row>
    <row r="1339" spans="1:4" x14ac:dyDescent="0.25">
      <c r="A1339" s="26">
        <v>11</v>
      </c>
      <c r="B1339" t="s">
        <v>4395</v>
      </c>
      <c r="C1339" t="s">
        <v>1446</v>
      </c>
      <c r="D1339" t="str">
        <f t="shared" si="20"/>
        <v>11 meses</v>
      </c>
    </row>
    <row r="1340" spans="1:4" x14ac:dyDescent="0.25">
      <c r="A1340" s="26">
        <v>11</v>
      </c>
      <c r="B1340" t="s">
        <v>4395</v>
      </c>
      <c r="C1340" t="s">
        <v>1446</v>
      </c>
      <c r="D1340" t="str">
        <f t="shared" si="20"/>
        <v>11 meses</v>
      </c>
    </row>
    <row r="1341" spans="1:4" x14ac:dyDescent="0.25">
      <c r="A1341" s="26">
        <v>4</v>
      </c>
      <c r="B1341" t="s">
        <v>4395</v>
      </c>
      <c r="C1341" t="s">
        <v>1446</v>
      </c>
      <c r="D1341" t="str">
        <f t="shared" si="20"/>
        <v>4 meses</v>
      </c>
    </row>
    <row r="1342" spans="1:4" x14ac:dyDescent="0.25">
      <c r="A1342" s="26">
        <v>9</v>
      </c>
      <c r="B1342" t="s">
        <v>4395</v>
      </c>
      <c r="C1342" t="s">
        <v>1446</v>
      </c>
      <c r="D1342" t="str">
        <f t="shared" si="20"/>
        <v>9 meses</v>
      </c>
    </row>
    <row r="1343" spans="1:4" x14ac:dyDescent="0.25">
      <c r="A1343" s="26">
        <v>10</v>
      </c>
      <c r="B1343" t="s">
        <v>4395</v>
      </c>
      <c r="C1343" t="s">
        <v>1446</v>
      </c>
      <c r="D1343" t="str">
        <f t="shared" si="20"/>
        <v>10 meses</v>
      </c>
    </row>
    <row r="1344" spans="1:4" x14ac:dyDescent="0.25">
      <c r="A1344" s="26">
        <v>10</v>
      </c>
      <c r="B1344" t="s">
        <v>4395</v>
      </c>
      <c r="C1344" t="s">
        <v>1446</v>
      </c>
      <c r="D1344" t="str">
        <f t="shared" si="20"/>
        <v>10 meses</v>
      </c>
    </row>
    <row r="1345" spans="1:4" x14ac:dyDescent="0.25">
      <c r="A1345" s="26">
        <v>11</v>
      </c>
      <c r="B1345" t="s">
        <v>4395</v>
      </c>
      <c r="C1345" t="s">
        <v>1446</v>
      </c>
      <c r="D1345" t="str">
        <f t="shared" si="20"/>
        <v>11 meses</v>
      </c>
    </row>
    <row r="1346" spans="1:4" x14ac:dyDescent="0.25">
      <c r="A1346" s="26">
        <v>10</v>
      </c>
      <c r="B1346" t="s">
        <v>4395</v>
      </c>
      <c r="C1346" t="s">
        <v>1446</v>
      </c>
      <c r="D1346" t="str">
        <f t="shared" si="20"/>
        <v>10 meses</v>
      </c>
    </row>
    <row r="1347" spans="1:4" x14ac:dyDescent="0.25">
      <c r="A1347" s="26">
        <v>4</v>
      </c>
      <c r="B1347" t="s">
        <v>4395</v>
      </c>
      <c r="C1347" t="s">
        <v>1446</v>
      </c>
      <c r="D1347" t="str">
        <f t="shared" ref="D1347:D1402" si="21">CONCATENATE(A1347,C1347,B1347)</f>
        <v>4 meses</v>
      </c>
    </row>
    <row r="1348" spans="1:4" x14ac:dyDescent="0.25">
      <c r="A1348" s="26">
        <v>3</v>
      </c>
      <c r="B1348" t="s">
        <v>4395</v>
      </c>
      <c r="C1348" t="s">
        <v>1446</v>
      </c>
      <c r="D1348" t="str">
        <f t="shared" si="21"/>
        <v>3 meses</v>
      </c>
    </row>
    <row r="1349" spans="1:4" x14ac:dyDescent="0.25">
      <c r="A1349" s="26">
        <v>10</v>
      </c>
      <c r="B1349" t="s">
        <v>4395</v>
      </c>
      <c r="C1349" t="s">
        <v>1446</v>
      </c>
      <c r="D1349" t="str">
        <f t="shared" si="21"/>
        <v>10 meses</v>
      </c>
    </row>
    <row r="1350" spans="1:4" x14ac:dyDescent="0.25">
      <c r="A1350" s="26">
        <v>10</v>
      </c>
      <c r="B1350" t="s">
        <v>4395</v>
      </c>
      <c r="C1350" t="s">
        <v>1446</v>
      </c>
      <c r="D1350" t="str">
        <f t="shared" si="21"/>
        <v>10 meses</v>
      </c>
    </row>
    <row r="1351" spans="1:4" x14ac:dyDescent="0.25">
      <c r="A1351" s="26">
        <v>6</v>
      </c>
      <c r="B1351" t="s">
        <v>4395</v>
      </c>
      <c r="C1351" t="s">
        <v>1446</v>
      </c>
      <c r="D1351" t="str">
        <f t="shared" si="21"/>
        <v>6 meses</v>
      </c>
    </row>
    <row r="1352" spans="1:4" x14ac:dyDescent="0.25">
      <c r="A1352" s="26">
        <v>6</v>
      </c>
      <c r="B1352" t="s">
        <v>4395</v>
      </c>
      <c r="C1352" t="s">
        <v>1446</v>
      </c>
      <c r="D1352" t="str">
        <f t="shared" si="21"/>
        <v>6 meses</v>
      </c>
    </row>
    <row r="1353" spans="1:4" x14ac:dyDescent="0.25">
      <c r="A1353" s="26">
        <v>6</v>
      </c>
      <c r="B1353" t="s">
        <v>4395</v>
      </c>
      <c r="C1353" t="s">
        <v>1446</v>
      </c>
      <c r="D1353" t="str">
        <f t="shared" si="21"/>
        <v>6 meses</v>
      </c>
    </row>
    <row r="1354" spans="1:4" x14ac:dyDescent="0.25">
      <c r="A1354" s="26">
        <v>6</v>
      </c>
      <c r="B1354" t="s">
        <v>4395</v>
      </c>
      <c r="C1354" t="s">
        <v>1446</v>
      </c>
      <c r="D1354" t="str">
        <f t="shared" si="21"/>
        <v>6 meses</v>
      </c>
    </row>
    <row r="1355" spans="1:4" x14ac:dyDescent="0.25">
      <c r="A1355" s="26">
        <v>6</v>
      </c>
      <c r="B1355" t="s">
        <v>4395</v>
      </c>
      <c r="C1355" t="s">
        <v>1446</v>
      </c>
      <c r="D1355" t="str">
        <f t="shared" si="21"/>
        <v>6 meses</v>
      </c>
    </row>
    <row r="1356" spans="1:4" x14ac:dyDescent="0.25">
      <c r="A1356" s="26">
        <v>5</v>
      </c>
      <c r="B1356" t="s">
        <v>4395</v>
      </c>
      <c r="C1356" t="s">
        <v>1446</v>
      </c>
      <c r="D1356" t="str">
        <f t="shared" si="21"/>
        <v>5 meses</v>
      </c>
    </row>
    <row r="1357" spans="1:4" x14ac:dyDescent="0.25">
      <c r="A1357" s="26">
        <v>2</v>
      </c>
      <c r="B1357" t="s">
        <v>4395</v>
      </c>
      <c r="C1357" t="s">
        <v>1446</v>
      </c>
      <c r="D1357" t="str">
        <f t="shared" si="21"/>
        <v>2 meses</v>
      </c>
    </row>
    <row r="1358" spans="1:4" x14ac:dyDescent="0.25">
      <c r="A1358" s="26">
        <v>6</v>
      </c>
      <c r="B1358" t="s">
        <v>4395</v>
      </c>
      <c r="C1358" t="s">
        <v>1446</v>
      </c>
      <c r="D1358" t="str">
        <f t="shared" si="21"/>
        <v>6 meses</v>
      </c>
    </row>
    <row r="1359" spans="1:4" x14ac:dyDescent="0.25">
      <c r="A1359" s="26">
        <v>12</v>
      </c>
      <c r="B1359" t="s">
        <v>4395</v>
      </c>
      <c r="C1359" t="s">
        <v>1446</v>
      </c>
      <c r="D1359" t="str">
        <f t="shared" si="21"/>
        <v>12 meses</v>
      </c>
    </row>
    <row r="1360" spans="1:4" x14ac:dyDescent="0.25">
      <c r="A1360" s="26">
        <v>12</v>
      </c>
      <c r="B1360" t="s">
        <v>4395</v>
      </c>
      <c r="C1360" t="s">
        <v>1446</v>
      </c>
      <c r="D1360" t="str">
        <f t="shared" si="21"/>
        <v>12 meses</v>
      </c>
    </row>
    <row r="1361" spans="1:4" x14ac:dyDescent="0.25">
      <c r="A1361" s="26">
        <v>5</v>
      </c>
      <c r="B1361" t="s">
        <v>4395</v>
      </c>
      <c r="C1361" t="s">
        <v>1446</v>
      </c>
      <c r="D1361" t="str">
        <f t="shared" si="21"/>
        <v>5 meses</v>
      </c>
    </row>
    <row r="1362" spans="1:4" x14ac:dyDescent="0.25">
      <c r="A1362" s="26">
        <v>6</v>
      </c>
      <c r="B1362" t="s">
        <v>4395</v>
      </c>
      <c r="C1362" t="s">
        <v>1446</v>
      </c>
      <c r="D1362" t="str">
        <f t="shared" si="21"/>
        <v>6 meses</v>
      </c>
    </row>
    <row r="1363" spans="1:4" x14ac:dyDescent="0.25">
      <c r="A1363" s="26">
        <v>6</v>
      </c>
      <c r="B1363" t="s">
        <v>4395</v>
      </c>
      <c r="C1363" t="s">
        <v>1446</v>
      </c>
      <c r="D1363" t="str">
        <f t="shared" si="21"/>
        <v>6 meses</v>
      </c>
    </row>
    <row r="1364" spans="1:4" x14ac:dyDescent="0.25">
      <c r="A1364" s="26">
        <v>12</v>
      </c>
      <c r="B1364" t="s">
        <v>4395</v>
      </c>
      <c r="C1364" t="s">
        <v>1446</v>
      </c>
      <c r="D1364" t="str">
        <f t="shared" si="21"/>
        <v>12 meses</v>
      </c>
    </row>
    <row r="1365" spans="1:4" x14ac:dyDescent="0.25">
      <c r="A1365" s="26">
        <v>12</v>
      </c>
      <c r="B1365" t="s">
        <v>4395</v>
      </c>
      <c r="C1365" t="s">
        <v>1446</v>
      </c>
      <c r="D1365" t="str">
        <f t="shared" si="21"/>
        <v>12 meses</v>
      </c>
    </row>
    <row r="1366" spans="1:4" x14ac:dyDescent="0.25">
      <c r="A1366" s="26">
        <v>12</v>
      </c>
      <c r="B1366" t="s">
        <v>4395</v>
      </c>
      <c r="C1366" t="s">
        <v>1446</v>
      </c>
      <c r="D1366" t="str">
        <f t="shared" si="21"/>
        <v>12 meses</v>
      </c>
    </row>
    <row r="1367" spans="1:4" x14ac:dyDescent="0.25">
      <c r="A1367" s="26">
        <v>12</v>
      </c>
      <c r="B1367" t="s">
        <v>4395</v>
      </c>
      <c r="C1367" t="s">
        <v>1446</v>
      </c>
      <c r="D1367" t="str">
        <f t="shared" si="21"/>
        <v>12 meses</v>
      </c>
    </row>
    <row r="1368" spans="1:4" x14ac:dyDescent="0.25">
      <c r="A1368" s="26">
        <v>12</v>
      </c>
      <c r="B1368" t="s">
        <v>4395</v>
      </c>
      <c r="C1368" t="s">
        <v>1446</v>
      </c>
      <c r="D1368" t="str">
        <f t="shared" si="21"/>
        <v>12 meses</v>
      </c>
    </row>
    <row r="1369" spans="1:4" x14ac:dyDescent="0.25">
      <c r="A1369" s="26">
        <v>12</v>
      </c>
      <c r="B1369" t="s">
        <v>4395</v>
      </c>
      <c r="C1369" t="s">
        <v>1446</v>
      </c>
      <c r="D1369" t="str">
        <f t="shared" si="21"/>
        <v>12 meses</v>
      </c>
    </row>
    <row r="1370" spans="1:4" x14ac:dyDescent="0.25">
      <c r="A1370" s="26">
        <v>10</v>
      </c>
      <c r="B1370" t="s">
        <v>4395</v>
      </c>
      <c r="C1370" t="s">
        <v>1446</v>
      </c>
      <c r="D1370" t="str">
        <f t="shared" si="21"/>
        <v>10 meses</v>
      </c>
    </row>
    <row r="1371" spans="1:4" x14ac:dyDescent="0.25">
      <c r="A1371" s="26">
        <v>12</v>
      </c>
      <c r="B1371" t="s">
        <v>4395</v>
      </c>
      <c r="C1371" t="s">
        <v>1446</v>
      </c>
      <c r="D1371" t="str">
        <f t="shared" si="21"/>
        <v>12 meses</v>
      </c>
    </row>
    <row r="1372" spans="1:4" x14ac:dyDescent="0.25">
      <c r="A1372" s="26">
        <v>12</v>
      </c>
      <c r="B1372" t="s">
        <v>4395</v>
      </c>
      <c r="C1372" t="s">
        <v>1446</v>
      </c>
      <c r="D1372" t="str">
        <f t="shared" si="21"/>
        <v>12 meses</v>
      </c>
    </row>
    <row r="1373" spans="1:4" x14ac:dyDescent="0.25">
      <c r="A1373" s="26">
        <v>12</v>
      </c>
      <c r="B1373" t="s">
        <v>4395</v>
      </c>
      <c r="C1373" t="s">
        <v>1446</v>
      </c>
      <c r="D1373" t="str">
        <f t="shared" si="21"/>
        <v>12 meses</v>
      </c>
    </row>
    <row r="1374" spans="1:4" x14ac:dyDescent="0.25">
      <c r="A1374" s="26">
        <v>12</v>
      </c>
      <c r="B1374" t="s">
        <v>4395</v>
      </c>
      <c r="C1374" t="s">
        <v>1446</v>
      </c>
      <c r="D1374" t="str">
        <f t="shared" si="21"/>
        <v>12 meses</v>
      </c>
    </row>
    <row r="1375" spans="1:4" x14ac:dyDescent="0.25">
      <c r="A1375" s="26">
        <v>12</v>
      </c>
      <c r="B1375" t="s">
        <v>4395</v>
      </c>
      <c r="C1375" t="s">
        <v>1446</v>
      </c>
      <c r="D1375" t="str">
        <f t="shared" si="21"/>
        <v>12 meses</v>
      </c>
    </row>
    <row r="1376" spans="1:4" x14ac:dyDescent="0.25">
      <c r="A1376" s="26">
        <v>12</v>
      </c>
      <c r="B1376" t="s">
        <v>4395</v>
      </c>
      <c r="C1376" t="s">
        <v>1446</v>
      </c>
      <c r="D1376" t="str">
        <f t="shared" si="21"/>
        <v>12 meses</v>
      </c>
    </row>
    <row r="1377" spans="1:4" x14ac:dyDescent="0.25">
      <c r="A1377" s="26">
        <v>12</v>
      </c>
      <c r="B1377" t="s">
        <v>4395</v>
      </c>
      <c r="C1377" t="s">
        <v>1446</v>
      </c>
      <c r="D1377" t="str">
        <f t="shared" si="21"/>
        <v>12 meses</v>
      </c>
    </row>
    <row r="1378" spans="1:4" x14ac:dyDescent="0.25">
      <c r="A1378" s="26">
        <v>10</v>
      </c>
      <c r="B1378" t="s">
        <v>4395</v>
      </c>
      <c r="C1378" t="s">
        <v>1446</v>
      </c>
      <c r="D1378" t="str">
        <f t="shared" si="21"/>
        <v>10 meses</v>
      </c>
    </row>
    <row r="1379" spans="1:4" x14ac:dyDescent="0.25">
      <c r="A1379" s="26">
        <v>18</v>
      </c>
      <c r="B1379" t="s">
        <v>4395</v>
      </c>
      <c r="C1379" t="s">
        <v>1446</v>
      </c>
      <c r="D1379" t="str">
        <f t="shared" si="21"/>
        <v>18 meses</v>
      </c>
    </row>
    <row r="1380" spans="1:4" x14ac:dyDescent="0.25">
      <c r="A1380" s="26">
        <v>7</v>
      </c>
      <c r="B1380" t="s">
        <v>4395</v>
      </c>
      <c r="C1380" t="s">
        <v>1446</v>
      </c>
      <c r="D1380" t="str">
        <f t="shared" si="21"/>
        <v>7 meses</v>
      </c>
    </row>
    <row r="1381" spans="1:4" x14ac:dyDescent="0.25">
      <c r="A1381" s="26">
        <v>10</v>
      </c>
      <c r="B1381" t="s">
        <v>4395</v>
      </c>
      <c r="C1381" t="s">
        <v>1446</v>
      </c>
      <c r="D1381" t="str">
        <f t="shared" si="21"/>
        <v>10 meses</v>
      </c>
    </row>
    <row r="1382" spans="1:4" x14ac:dyDescent="0.25">
      <c r="A1382" s="26">
        <v>10</v>
      </c>
      <c r="B1382" t="s">
        <v>4395</v>
      </c>
      <c r="C1382" t="s">
        <v>1446</v>
      </c>
      <c r="D1382" t="str">
        <f t="shared" si="21"/>
        <v>10 meses</v>
      </c>
    </row>
    <row r="1383" spans="1:4" x14ac:dyDescent="0.25">
      <c r="A1383" s="26">
        <v>10</v>
      </c>
      <c r="B1383" t="s">
        <v>4395</v>
      </c>
      <c r="C1383" t="s">
        <v>1446</v>
      </c>
      <c r="D1383" t="str">
        <f t="shared" si="21"/>
        <v>10 meses</v>
      </c>
    </row>
    <row r="1384" spans="1:4" x14ac:dyDescent="0.25">
      <c r="A1384" s="26">
        <v>10</v>
      </c>
      <c r="B1384" t="s">
        <v>4395</v>
      </c>
      <c r="C1384" t="s">
        <v>1446</v>
      </c>
      <c r="D1384" t="str">
        <f t="shared" si="21"/>
        <v>10 meses</v>
      </c>
    </row>
    <row r="1385" spans="1:4" x14ac:dyDescent="0.25">
      <c r="A1385" s="26">
        <v>10</v>
      </c>
      <c r="B1385" t="s">
        <v>4395</v>
      </c>
      <c r="C1385" t="s">
        <v>1446</v>
      </c>
      <c r="D1385" t="str">
        <f t="shared" si="21"/>
        <v>10 meses</v>
      </c>
    </row>
    <row r="1386" spans="1:4" x14ac:dyDescent="0.25">
      <c r="A1386" s="26">
        <v>10</v>
      </c>
      <c r="B1386" t="s">
        <v>4395</v>
      </c>
      <c r="C1386" t="s">
        <v>1446</v>
      </c>
      <c r="D1386" t="str">
        <f t="shared" si="21"/>
        <v>10 meses</v>
      </c>
    </row>
    <row r="1387" spans="1:4" x14ac:dyDescent="0.25">
      <c r="A1387" s="26">
        <v>10</v>
      </c>
      <c r="B1387" t="s">
        <v>4395</v>
      </c>
      <c r="C1387" t="s">
        <v>1446</v>
      </c>
      <c r="D1387" t="str">
        <f t="shared" si="21"/>
        <v>10 meses</v>
      </c>
    </row>
    <row r="1388" spans="1:4" x14ac:dyDescent="0.25">
      <c r="A1388" s="26">
        <v>10</v>
      </c>
      <c r="B1388" t="s">
        <v>4395</v>
      </c>
      <c r="C1388" t="s">
        <v>1446</v>
      </c>
      <c r="D1388" t="str">
        <f t="shared" si="21"/>
        <v>10 meses</v>
      </c>
    </row>
    <row r="1389" spans="1:4" x14ac:dyDescent="0.25">
      <c r="A1389" s="26">
        <v>12</v>
      </c>
      <c r="B1389" t="s">
        <v>4395</v>
      </c>
      <c r="C1389" t="s">
        <v>1446</v>
      </c>
      <c r="D1389" t="str">
        <f t="shared" si="21"/>
        <v>12 meses</v>
      </c>
    </row>
    <row r="1390" spans="1:4" x14ac:dyDescent="0.25">
      <c r="A1390" s="26">
        <v>12</v>
      </c>
      <c r="B1390" t="s">
        <v>4395</v>
      </c>
      <c r="C1390" t="s">
        <v>1446</v>
      </c>
      <c r="D1390" t="str">
        <f t="shared" si="21"/>
        <v>12 meses</v>
      </c>
    </row>
    <row r="1391" spans="1:4" x14ac:dyDescent="0.25">
      <c r="A1391" s="26">
        <v>12</v>
      </c>
      <c r="B1391" t="s">
        <v>4395</v>
      </c>
      <c r="C1391" t="s">
        <v>1446</v>
      </c>
      <c r="D1391" t="str">
        <f t="shared" si="21"/>
        <v>12 meses</v>
      </c>
    </row>
    <row r="1392" spans="1:4" x14ac:dyDescent="0.25">
      <c r="A1392" s="26">
        <v>12</v>
      </c>
      <c r="B1392" t="s">
        <v>4395</v>
      </c>
      <c r="C1392" t="s">
        <v>1446</v>
      </c>
      <c r="D1392" t="str">
        <f t="shared" si="21"/>
        <v>12 meses</v>
      </c>
    </row>
    <row r="1393" spans="1:4" x14ac:dyDescent="0.25">
      <c r="A1393" s="26">
        <v>12</v>
      </c>
      <c r="B1393" t="s">
        <v>4395</v>
      </c>
      <c r="C1393" t="s">
        <v>1446</v>
      </c>
      <c r="D1393" t="str">
        <f t="shared" si="21"/>
        <v>12 meses</v>
      </c>
    </row>
    <row r="1394" spans="1:4" x14ac:dyDescent="0.25">
      <c r="A1394" s="26">
        <v>12</v>
      </c>
      <c r="B1394" t="s">
        <v>4395</v>
      </c>
      <c r="C1394" t="s">
        <v>1446</v>
      </c>
      <c r="D1394" t="str">
        <f t="shared" si="21"/>
        <v>12 meses</v>
      </c>
    </row>
    <row r="1395" spans="1:4" x14ac:dyDescent="0.25">
      <c r="A1395" s="26">
        <v>12</v>
      </c>
      <c r="B1395" t="s">
        <v>4395</v>
      </c>
      <c r="C1395" t="s">
        <v>1446</v>
      </c>
      <c r="D1395" t="str">
        <f t="shared" si="21"/>
        <v>12 meses</v>
      </c>
    </row>
    <row r="1396" spans="1:4" x14ac:dyDescent="0.25">
      <c r="A1396" s="26">
        <v>12</v>
      </c>
      <c r="B1396" t="s">
        <v>4395</v>
      </c>
      <c r="C1396" t="s">
        <v>1446</v>
      </c>
      <c r="D1396" t="str">
        <f t="shared" si="21"/>
        <v>12 meses</v>
      </c>
    </row>
    <row r="1397" spans="1:4" x14ac:dyDescent="0.25">
      <c r="A1397" s="26">
        <v>12</v>
      </c>
      <c r="B1397" t="s">
        <v>4395</v>
      </c>
      <c r="C1397" t="s">
        <v>1446</v>
      </c>
      <c r="D1397" t="str">
        <f t="shared" si="21"/>
        <v>12 meses</v>
      </c>
    </row>
    <row r="1398" spans="1:4" x14ac:dyDescent="0.25">
      <c r="A1398" s="26">
        <v>12</v>
      </c>
      <c r="B1398" t="s">
        <v>4395</v>
      </c>
      <c r="C1398" t="s">
        <v>1446</v>
      </c>
      <c r="D1398" t="str">
        <f t="shared" si="21"/>
        <v>12 meses</v>
      </c>
    </row>
    <row r="1399" spans="1:4" x14ac:dyDescent="0.25">
      <c r="A1399" s="26">
        <v>12</v>
      </c>
      <c r="B1399" t="s">
        <v>4395</v>
      </c>
      <c r="C1399" t="s">
        <v>1446</v>
      </c>
      <c r="D1399" t="str">
        <f t="shared" si="21"/>
        <v>12 meses</v>
      </c>
    </row>
    <row r="1400" spans="1:4" x14ac:dyDescent="0.25">
      <c r="A1400" s="26">
        <v>12</v>
      </c>
      <c r="B1400" t="s">
        <v>4395</v>
      </c>
      <c r="C1400" t="s">
        <v>1446</v>
      </c>
      <c r="D1400" t="str">
        <f t="shared" si="21"/>
        <v>12 meses</v>
      </c>
    </row>
    <row r="1401" spans="1:4" x14ac:dyDescent="0.25">
      <c r="A1401" s="26">
        <v>10</v>
      </c>
      <c r="B1401" t="s">
        <v>4395</v>
      </c>
      <c r="C1401" t="s">
        <v>1446</v>
      </c>
      <c r="D1401" t="str">
        <f t="shared" si="21"/>
        <v>10 meses</v>
      </c>
    </row>
    <row r="1402" spans="1:4" x14ac:dyDescent="0.25">
      <c r="A1402" s="26">
        <v>8</v>
      </c>
      <c r="B1402" t="s">
        <v>4395</v>
      </c>
      <c r="C1402" t="s">
        <v>1446</v>
      </c>
      <c r="D1402" t="str">
        <f t="shared" si="21"/>
        <v>8 meses</v>
      </c>
    </row>
  </sheetData>
  <protectedRanges>
    <protectedRange sqref="A202 A208" name="Rango1_3_1"/>
    <protectedRange sqref="A8:A9 A13:A15 A87:A90 A154 A156:A161 A220 A235 A239 A247 A256 A266 A272 A297 A303 A350:A351 A382 A389 A409 A413 A416 A420 A623 A955:A968 A995:A998 A1001 A1040 A1042 A1050 A1055 A1076 A1098:A1099 A1124 A1136 A1143 A1156 A1167 A1195:A1197 A1232 A1238 A1255 A1258:A1259 A1263 A1274:A1276 A1288 A1325:A1326 A1331 A1336 A1343:A1344 A1346 A1370 A1378 A1381:A1388 A1401 A1:A6 A112:A113 A118:A120 A130 A136:A138 A140:A141 A147:A148 A168 A173:A177 A180 A197 A201 A203 A205:A207 A209 A211 A289:A290 A312 A314:A315 A326 A347 A368 A385:A386 A396 A398:A400 A405:A407 A423:A427 A429:A430 A434 A441:A444 A455 A472 A474:A475 A478 A480 A539 A553:A554 A589 A602:A607 A612:A614 A618:A619 A625:A626 A659:A687 A748 A756:A760 A906:A907 A929 A974:A977 A979:A984 A991 A1006:A1027 A1030:A1038 A1047:A1048 A1063 A1069:A1070 A1072 A1074 A1084 A1088 A1090:A1091 A1093 A1095 A1111:A1112 A1114:A1115 A1159:A1160 A1163 A1169 A1177:A1184 A1229 A1243 A1247 A1253 A1328:A1329 A1349:A1355 A1358 A1362:A1363" name="Rango1_4_1"/>
    <protectedRange sqref="A7 A91 A93 A121:A124 A139 A179 A192 A204 A221 A242 A261 A263 A281 A296 A316 A320 A348:A349 A361:A365 A387:A388 A408 A422 A479 A609 A639 A641 A643 A645 A647 A649 A651 A653 A655 A761 A904:A905 A985:A986 A1046 A1068 A1071 A1082 A1089 A1092 A1131:A1132 A1137:A1141 A1226:A1227 A1231 A1257 A1356 A285 A288 A557 A559 A561 A563 A565 A568 A595 A622 A749 A1029 A1127:A1128 A1161:A1162 A1248 A1254 A1380 A127:A129 A143:A146 A149:A153 A162:A166 A169:A170 A181:A186 A274 A298 A307:A308 A356:A358 A369:A380 A383:A384 A393:A394 A397 A401:A402 A404 A410 A415 A428 A445 A454 A459 A470 A540 A574:A575 A587 A597 A624 A627:A629 A988:A990 A1056:A1058 A1064:A1065 A1075 A1077:A1078 A1087 A1096 A1113 A1122:A1123 A1157 A1164:A1165 A1185:A1186 A1198:A1202 A1221:A1222 A1264:A1265 A1267 A1279 A1281:A1284 A1286 A1291:A1293 A1337 A1359:A1361 A1364:A1369 A1371:A1377 A1389:A1400 A10:A12 A16:A86 A95:A109 A114:A117 A131:A135 A217 A244 A276:A277 A292 A322:A324 A327 A329 A436 A451 A466 A476:A477 A599:A601 A1002:A1005 A1051:A1054 A1062 A1100:A1110 A1144:A1149 A1152:A1153 A1173 A1235:A1237 A1240:A1241 A1330 A1341 A1347 A1039 A1043:A1044" name="Rango1_10"/>
    <protectedRange sqref="A111 A142 A155 A167 A210 A243 A249 A282:A283 A294:A295 A305 A317:A318 A321 A325 A332 A339 A359:A360 A421 A457 A571:A572 A630 A634 A688:A747 A750:A751 A763 A765 A978 A1045 A1061 A1175 A1348" name="Diligenciar_3"/>
    <protectedRange algorithmName="SHA-512" hashValue="49/yl+GTMlRN3FloWoyBL3IsXrYzEo95h5eEgXs/T6SxYAwuSo+Ndqxkist3BnknjOR8ERS4BgA76v7mpDBZcA==" saltValue="JvzRIA9SAjvsZX2GnV6n2A==" spinCount="100000" sqref="A125:A126 A171:A172 A187:A190 A193:A196 A198:A200 A212 A215 A218:A219 A237:A238 A252:A253 A259:A260 A264:A265 A269:A271 A278:A279 A286 A293 A299:A300 A309:A310 A313 A328 A336 A343:A346 A352:A353 A367 A390 A417 A448 A453 A567 A570 A573 A594 A598 A620 A921 A930:A954 A994 A1041 A1073 A1080 A1117:A1121 A1125:A1126 A1170:A1171 A1210 A1270:A1273 A1332:A1335 A1338:A1340 A1345" name="Rango7"/>
    <protectedRange sqref="A125:A126 A171:A172 A187:A190 A193:A196 A198:A200 A212 A215 A218:A219 A237:A238 A252:A253 A259:A260 A264:A265 A269:A271 A278:A279 A286 A293 A299:A300 A309:A310 A313 A328 A336 A343:A346 A352:A353 A367 A390 A417 A448 A453 A567 A570 A573 A594 A598 A620 A921 A930:A954 A994 A1041 A1073 A1080 A1117:A1121 A1125:A1126 A1170:A1171 A1210 A1270:A1273 A1332:A1335 A1338:A1340 A1345" name="Diligenciar_4"/>
    <protectedRange sqref="A191 A301 A354 A381 A590 A764 A1250:A1251 A236 A267 A280 A213:A214 A216 A311 A391:A392 A418 A440 A447 A657:A658 A908:A920 A922:A928 A255 A449:A450 A588 A621 A969:A973 A1097 A1116 A1203 A245:A246 A225:A229 A241 A248 A273 A319 A337:A338 A465 A473 A611 A615:A617 A635:A638 A766:A767 A1081 A1094 A1176 A1357 A250:A251 A306 A333:A335 A340:A342 A275 A366 A431 A433 A435 A438 A456 A467 A631 A987 A1028 A1142 A1230 A1314:A1324 A411 A469 A471 A576:A586 A992:A993 A999:A1000 A1059:A1060 A1066:A1067 A1310 A1312 A234" name="Rango1_3"/>
    <protectedRange sqref="A439" name="Rango1_28"/>
    <protectedRange sqref="A460:A464 A468 A1313" name="Rango1_29"/>
    <protectedRange algorithmName="SHA-512" hashValue="49/yl+GTMlRN3FloWoyBL3IsXrYzEo95h5eEgXs/T6SxYAwuSo+Ndqxkist3BnknjOR8ERS4BgA76v7mpDBZcA==" saltValue="JvzRIA9SAjvsZX2GnV6n2A==" spinCount="100000" sqref="A555:A556 A1204:A1206" name="Rango7_2_1_7"/>
    <protectedRange sqref="A555:A556 A1204:A1206" name="Diligenciar_2_1_7"/>
    <protectedRange algorithmName="SHA-512" hashValue="49/yl+GTMlRN3FloWoyBL3IsXrYzEo95h5eEgXs/T6SxYAwuSo+Ndqxkist3BnknjOR8ERS4BgA76v7mpDBZcA==" saltValue="JvzRIA9SAjvsZX2GnV6n2A==" spinCount="100000" sqref="A640 A642 A644 A646 A648 A650 A652 A654 A656 A762" name="Rango7_2_1_11"/>
    <protectedRange sqref="A640 A642 A644 A646 A648 A650 A652 A654 A656 A762" name="Diligenciar_2_1_11"/>
    <protectedRange algorithmName="SHA-512" hashValue="49/yl+GTMlRN3FloWoyBL3IsXrYzEo95h5eEgXs/T6SxYAwuSo+Ndqxkist3BnknjOR8ERS4BgA76v7mpDBZcA==" saltValue="JvzRIA9SAjvsZX2GnV6n2A==" spinCount="100000" sqref="A752:A755" name="Rango7_2_1_7_3"/>
    <protectedRange sqref="A752:A755" name="Diligenciar_2_1_7_3"/>
    <protectedRange sqref="A1260:A1261 A1158 A1207:A1209 A1174 A1211:A1214" name="Rango1_65"/>
    <protectedRange sqref="A1298:A1307" name="Rango1_1_12"/>
    <protectedRange sqref="A1308:A1309 A1327 A1311" name="Rango1_15_2"/>
    <protectedRange sqref="A1379" name="Rango1_10_7"/>
    <protectedRange algorithmName="SHA-512" hashValue="49/yl+GTMlRN3FloWoyBL3IsXrYzEo95h5eEgXs/T6SxYAwuSo+Ndqxkist3BnknjOR8ERS4BgA76v7mpDBZcA==" saltValue="JvzRIA9SAjvsZX2GnV6n2A==" spinCount="100000" sqref="G15:G17 G2:G13" name="Rango7_3"/>
    <protectedRange sqref="G15:G17 G2:G13" name="Diligenciar_16"/>
  </protectedRanges>
  <autoFilter ref="A1:C1402"/>
  <dataValidations count="4">
    <dataValidation allowBlank="1" showInputMessage="1" showErrorMessage="1" errorTitle="Información incorrecta" error="Favor seleccione el mes de la lista" promptTitle="Fecha" prompt="Ingrese la cantidad y la unidad &quot;5 meses&quot;" sqref="A192 A201 A112:A124 A173:A177 A1263:A1269 A225:A227 A764 A1122:A1124 A235:A236 A213 A285 A552:A554 A635:A639 A179:A186 A168:A170 A306:A308 A393:A394 A641 A643 A645 A647 A649 A651 A653 A655 A904:A907 A748:A749 A1081:A1082 A1127:A1128 A255:A256 A557:A566 A568:A569 A979:A993 A929 A127:A141 A143:A154 A1:A110 A250:A251 A329:A330 A574:A576 A595:A597 A419:A420 A1074:A1078 A263 A586:A593 A1173:A1174 A156:A166 A347:A351 A955:A977 A333:A335 A209 A459:A540 A633 A361:A366 A217 A578 A211 A1298:A1331 A314:A316 A326:A327 A340:A342 A368:A389 A220:A222 A241:A242 A599:A609 A1062:A1072 A1084:A1116 A1336:A1337 A1050:A1060 A631 A296:A298 A272:A277 A580:A583 A441:A445 A621:A629 A354:A358 A611:A619 A766:A767 A229 A244:A248 A280:A281 A319:A320 A322:A324 A288:A292 A337:A338 A303:A304 A1349:A1402 A415:A416 A1042:A1044 A1169 A1346:A1347 A995:A1040 A197 A203:A207 A266:A268 A312 A454:A456 A659:A687 A756:A761 A1343:A1344 A422:A439 A449:A451 A239 A261 A301 A396:A411 A413 A1046:A1048 A1131:A1149 A1152:A1153 A1156:A1165 A1167 A1176:A1186 A1207:A1209 A1221:A1222 A1226:A1227 A1229:A1251 A1253:A1261 A1274:A1276 A1279 A1281:A1284 A1286 A1288 A1291:A1293 A1341 A1195:A1203 A1211:A1214"/>
    <dataValidation allowBlank="1" showInputMessage="1" showErrorMessage="1" errorTitle="Información incorrecta" error="Favor seleccione el mes de la lista" promptTitle="Descripción" prompt="Digite el objeto contractual" sqref="A202 A208"/>
    <dataValidation allowBlank="1" showInputMessage="1" showErrorMessage="1" errorTitle="Información incorrecta" error="Favor seleccione el mes de la lista" sqref="A359:A360 A282:A283 A305 A1345 A1117:A1121 A765 A453 A1348 A321 A325 A570:A573 A332 A111 A978 A1080 A1061 A1175 A634 A656 A317:A318 A654 A652 A762:A763 A1204:A1206 A1332:A1335 A555:A556 A650 A630 A688:A747 A1270:A1273 A1045 A640 A339 A642 A644 A646 A648 A1073 A125:A126 A171:A172 A187:A190 A193:A196 A198:A200 A212 A215 A218:A219 A237:A238 A252:A253 A259:A260 A264:A265 A269:A271 A278:A279 A286 A293:A295 A299:A300 A309:A310 A313 A328 A336 A343:A346 A352:A353 A367 A390 A417 A448 A567 A594 A598 A620 A921 A930:A954 A994 A1041 A1338:A1340 A1125:A1126 A1170:A1171 A1210 A457 A421 A142 A155 A167 A210 A243 A249 A750:A755"/>
    <dataValidation type="whole" operator="greaterThanOrEqual" allowBlank="1" showInputMessage="1" showErrorMessage="1" sqref="G15:G17 G2:G13">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5"/>
  <sheetViews>
    <sheetView zoomScale="85" zoomScaleNormal="85" workbookViewId="0">
      <selection activeCell="B4" sqref="B4"/>
    </sheetView>
  </sheetViews>
  <sheetFormatPr baseColWidth="10" defaultRowHeight="15" x14ac:dyDescent="0.25"/>
  <cols>
    <col min="1" max="1" width="100.85546875" bestFit="1" customWidth="1"/>
    <col min="2" max="2" width="36.7109375" style="40" customWidth="1"/>
    <col min="3" max="4" width="4.7109375" style="43" customWidth="1"/>
    <col min="5" max="5" width="32.7109375" style="43" customWidth="1"/>
    <col min="6" max="6" width="4.140625" style="40" customWidth="1"/>
    <col min="7" max="7" width="22.42578125" style="40" bestFit="1" customWidth="1"/>
    <col min="8" max="8" width="12.5703125" style="40" bestFit="1" customWidth="1"/>
  </cols>
  <sheetData>
    <row r="1" spans="1:8" ht="26.25" customHeight="1" x14ac:dyDescent="0.25">
      <c r="A1" s="97" t="s">
        <v>4538</v>
      </c>
      <c r="B1" s="97"/>
      <c r="C1" s="97"/>
      <c r="D1" s="97"/>
      <c r="E1" s="97"/>
      <c r="F1" s="97"/>
      <c r="G1" s="97"/>
      <c r="H1" s="97"/>
    </row>
    <row r="2" spans="1:8" ht="66.75" customHeight="1" x14ac:dyDescent="0.25">
      <c r="A2" s="41"/>
      <c r="B2" s="42"/>
      <c r="C2" s="98" t="s">
        <v>4539</v>
      </c>
      <c r="D2" s="98"/>
      <c r="E2" s="98"/>
      <c r="F2" s="42"/>
      <c r="G2" s="42"/>
      <c r="H2" s="44"/>
    </row>
    <row r="3" spans="1:8" x14ac:dyDescent="0.25">
      <c r="A3" s="50"/>
      <c r="B3" s="45" t="s">
        <v>4537</v>
      </c>
      <c r="C3" s="46"/>
      <c r="D3" s="46"/>
      <c r="E3" s="46"/>
      <c r="F3" s="45" t="s">
        <v>4536</v>
      </c>
      <c r="G3" s="45"/>
      <c r="H3" s="45"/>
    </row>
    <row r="4" spans="1:8" x14ac:dyDescent="0.25">
      <c r="A4" s="51" t="s">
        <v>4531</v>
      </c>
      <c r="B4" s="53" t="s">
        <v>4532</v>
      </c>
      <c r="C4" s="46"/>
      <c r="D4" s="46"/>
      <c r="E4" s="46"/>
      <c r="F4" s="45"/>
      <c r="G4" s="45"/>
      <c r="H4" s="45"/>
    </row>
    <row r="5" spans="1:8" x14ac:dyDescent="0.25">
      <c r="A5" s="51" t="s">
        <v>4535</v>
      </c>
      <c r="B5" s="45">
        <v>0</v>
      </c>
      <c r="C5" s="47">
        <v>0.33</v>
      </c>
      <c r="D5" s="47">
        <v>0.66</v>
      </c>
      <c r="E5" s="47">
        <v>1</v>
      </c>
      <c r="F5" s="45"/>
      <c r="G5" s="45" t="s">
        <v>1255</v>
      </c>
      <c r="H5" s="45" t="s">
        <v>4534</v>
      </c>
    </row>
    <row r="6" spans="1:8" x14ac:dyDescent="0.25">
      <c r="A6" s="52" t="s">
        <v>3220</v>
      </c>
      <c r="B6" s="48"/>
      <c r="C6" s="49"/>
      <c r="D6" s="49"/>
      <c r="E6" s="49">
        <v>12</v>
      </c>
      <c r="F6" s="48">
        <v>1</v>
      </c>
      <c r="G6" s="48">
        <v>48</v>
      </c>
      <c r="H6" s="48">
        <v>61</v>
      </c>
    </row>
    <row r="7" spans="1:8" x14ac:dyDescent="0.25">
      <c r="A7" s="52" t="s">
        <v>106</v>
      </c>
      <c r="B7" s="48"/>
      <c r="C7" s="49"/>
      <c r="D7" s="49"/>
      <c r="E7" s="49"/>
      <c r="F7" s="48">
        <v>18</v>
      </c>
      <c r="G7" s="48">
        <v>1</v>
      </c>
      <c r="H7" s="48">
        <v>19</v>
      </c>
    </row>
    <row r="8" spans="1:8" x14ac:dyDescent="0.25">
      <c r="A8" s="52" t="s">
        <v>799</v>
      </c>
      <c r="B8" s="48"/>
      <c r="C8" s="49"/>
      <c r="D8" s="49"/>
      <c r="E8" s="49"/>
      <c r="F8" s="48">
        <v>170</v>
      </c>
      <c r="G8" s="48"/>
      <c r="H8" s="48">
        <v>170</v>
      </c>
    </row>
    <row r="9" spans="1:8" x14ac:dyDescent="0.25">
      <c r="A9" s="52" t="s">
        <v>45</v>
      </c>
      <c r="B9" s="48"/>
      <c r="C9" s="49"/>
      <c r="D9" s="49"/>
      <c r="E9" s="49"/>
      <c r="F9" s="48">
        <v>5</v>
      </c>
      <c r="G9" s="48"/>
      <c r="H9" s="48">
        <v>5</v>
      </c>
    </row>
    <row r="10" spans="1:8" x14ac:dyDescent="0.25">
      <c r="A10" s="52" t="s">
        <v>1048</v>
      </c>
      <c r="B10" s="48"/>
      <c r="C10" s="49"/>
      <c r="D10" s="49"/>
      <c r="E10" s="49"/>
      <c r="F10" s="48">
        <v>9</v>
      </c>
      <c r="G10" s="48"/>
      <c r="H10" s="48">
        <v>9</v>
      </c>
    </row>
    <row r="11" spans="1:8" x14ac:dyDescent="0.25">
      <c r="A11" s="52" t="s">
        <v>1533</v>
      </c>
      <c r="B11" s="48">
        <v>1</v>
      </c>
      <c r="C11" s="49"/>
      <c r="D11" s="49"/>
      <c r="E11" s="49">
        <v>60</v>
      </c>
      <c r="F11" s="48">
        <v>13</v>
      </c>
      <c r="G11" s="48"/>
      <c r="H11" s="48">
        <v>74</v>
      </c>
    </row>
    <row r="12" spans="1:8" x14ac:dyDescent="0.25">
      <c r="A12" s="52" t="s">
        <v>386</v>
      </c>
      <c r="B12" s="48">
        <v>1</v>
      </c>
      <c r="C12" s="49"/>
      <c r="D12" s="49"/>
      <c r="E12" s="49">
        <v>2</v>
      </c>
      <c r="F12" s="48">
        <v>6</v>
      </c>
      <c r="G12" s="48"/>
      <c r="H12" s="48">
        <v>9</v>
      </c>
    </row>
    <row r="13" spans="1:8" x14ac:dyDescent="0.25">
      <c r="A13" s="52" t="s">
        <v>2301</v>
      </c>
      <c r="B13" s="48"/>
      <c r="C13" s="49"/>
      <c r="D13" s="49"/>
      <c r="E13" s="49">
        <v>136</v>
      </c>
      <c r="F13" s="48"/>
      <c r="G13" s="48"/>
      <c r="H13" s="48">
        <v>136</v>
      </c>
    </row>
    <row r="14" spans="1:8" x14ac:dyDescent="0.25">
      <c r="A14" s="52" t="s">
        <v>4265</v>
      </c>
      <c r="B14" s="48">
        <v>5</v>
      </c>
      <c r="C14" s="49">
        <v>1</v>
      </c>
      <c r="D14" s="49"/>
      <c r="E14" s="49"/>
      <c r="F14" s="48">
        <v>31</v>
      </c>
      <c r="G14" s="48"/>
      <c r="H14" s="48">
        <v>37</v>
      </c>
    </row>
    <row r="15" spans="1:8" x14ac:dyDescent="0.25">
      <c r="A15" s="52" t="s">
        <v>1487</v>
      </c>
      <c r="B15" s="48"/>
      <c r="C15" s="49"/>
      <c r="D15" s="49"/>
      <c r="E15" s="49"/>
      <c r="F15" s="48">
        <v>8</v>
      </c>
      <c r="G15" s="48"/>
      <c r="H15" s="48">
        <v>8</v>
      </c>
    </row>
    <row r="16" spans="1:8" x14ac:dyDescent="0.25">
      <c r="A16" s="52" t="s">
        <v>438</v>
      </c>
      <c r="B16" s="48"/>
      <c r="C16" s="49"/>
      <c r="D16" s="49"/>
      <c r="E16" s="49">
        <v>2</v>
      </c>
      <c r="F16" s="48">
        <v>3</v>
      </c>
      <c r="G16" s="48"/>
      <c r="H16" s="48">
        <v>5</v>
      </c>
    </row>
    <row r="17" spans="1:8" x14ac:dyDescent="0.25">
      <c r="A17" s="52" t="s">
        <v>497</v>
      </c>
      <c r="B17" s="48"/>
      <c r="C17" s="49"/>
      <c r="D17" s="49"/>
      <c r="E17" s="49"/>
      <c r="F17" s="48">
        <v>4</v>
      </c>
      <c r="G17" s="48">
        <v>2</v>
      </c>
      <c r="H17" s="48">
        <v>6</v>
      </c>
    </row>
    <row r="18" spans="1:8" x14ac:dyDescent="0.25">
      <c r="A18" s="52" t="s">
        <v>58</v>
      </c>
      <c r="B18" s="48">
        <v>2</v>
      </c>
      <c r="C18" s="49"/>
      <c r="D18" s="49"/>
      <c r="E18" s="49">
        <v>71</v>
      </c>
      <c r="F18" s="48">
        <v>9</v>
      </c>
      <c r="G18" s="48">
        <v>3</v>
      </c>
      <c r="H18" s="48">
        <v>85</v>
      </c>
    </row>
    <row r="19" spans="1:8" x14ac:dyDescent="0.25">
      <c r="A19" s="52" t="s">
        <v>498</v>
      </c>
      <c r="B19" s="48"/>
      <c r="C19" s="49"/>
      <c r="D19" s="49"/>
      <c r="E19" s="49">
        <v>7</v>
      </c>
      <c r="F19" s="48">
        <v>48</v>
      </c>
      <c r="G19" s="48">
        <v>2</v>
      </c>
      <c r="H19" s="48">
        <v>57</v>
      </c>
    </row>
    <row r="20" spans="1:8" x14ac:dyDescent="0.25">
      <c r="A20" s="52" t="s">
        <v>465</v>
      </c>
      <c r="B20" s="48"/>
      <c r="C20" s="49"/>
      <c r="D20" s="49"/>
      <c r="E20" s="49">
        <v>7</v>
      </c>
      <c r="F20" s="48">
        <v>25</v>
      </c>
      <c r="G20" s="48"/>
      <c r="H20" s="48">
        <v>32</v>
      </c>
    </row>
    <row r="21" spans="1:8" x14ac:dyDescent="0.25">
      <c r="A21" s="52" t="s">
        <v>1222</v>
      </c>
      <c r="B21" s="48"/>
      <c r="C21" s="49"/>
      <c r="D21" s="49"/>
      <c r="E21" s="49">
        <v>9</v>
      </c>
      <c r="F21" s="48">
        <v>36</v>
      </c>
      <c r="G21" s="48">
        <v>2</v>
      </c>
      <c r="H21" s="48">
        <v>47</v>
      </c>
    </row>
    <row r="22" spans="1:8" x14ac:dyDescent="0.25">
      <c r="A22" s="52" t="s">
        <v>1367</v>
      </c>
      <c r="B22" s="48">
        <v>1</v>
      </c>
      <c r="C22" s="49"/>
      <c r="D22" s="49"/>
      <c r="E22" s="49">
        <v>12</v>
      </c>
      <c r="F22" s="48">
        <v>8</v>
      </c>
      <c r="G22" s="48"/>
      <c r="H22" s="48">
        <v>21</v>
      </c>
    </row>
    <row r="23" spans="1:8" x14ac:dyDescent="0.25">
      <c r="A23" s="52" t="s">
        <v>1433</v>
      </c>
      <c r="B23" s="48"/>
      <c r="C23" s="49"/>
      <c r="D23" s="49"/>
      <c r="E23" s="49">
        <v>2</v>
      </c>
      <c r="F23" s="48">
        <v>2</v>
      </c>
      <c r="G23" s="48"/>
      <c r="H23" s="48">
        <v>4</v>
      </c>
    </row>
    <row r="24" spans="1:8" x14ac:dyDescent="0.25">
      <c r="A24" s="52" t="s">
        <v>1684</v>
      </c>
      <c r="B24" s="48">
        <v>12</v>
      </c>
      <c r="C24" s="49">
        <v>10</v>
      </c>
      <c r="D24" s="49">
        <v>13</v>
      </c>
      <c r="E24" s="49">
        <v>25</v>
      </c>
      <c r="F24" s="48">
        <v>153</v>
      </c>
      <c r="G24" s="48"/>
      <c r="H24" s="48">
        <v>213</v>
      </c>
    </row>
    <row r="25" spans="1:8" x14ac:dyDescent="0.25">
      <c r="A25" s="52" t="s">
        <v>3011</v>
      </c>
      <c r="B25" s="48">
        <v>7</v>
      </c>
      <c r="C25" s="49">
        <v>1</v>
      </c>
      <c r="D25" s="49"/>
      <c r="E25" s="49">
        <v>10</v>
      </c>
      <c r="F25" s="48">
        <v>17</v>
      </c>
      <c r="G25" s="48"/>
      <c r="H25" s="48">
        <v>35</v>
      </c>
    </row>
    <row r="26" spans="1:8" x14ac:dyDescent="0.25">
      <c r="A26" s="52" t="s">
        <v>2722</v>
      </c>
      <c r="B26" s="48"/>
      <c r="C26" s="49"/>
      <c r="D26" s="49"/>
      <c r="E26" s="49">
        <v>66</v>
      </c>
      <c r="F26" s="48">
        <v>25</v>
      </c>
      <c r="G26" s="48"/>
      <c r="H26" s="48">
        <v>91</v>
      </c>
    </row>
    <row r="27" spans="1:8" x14ac:dyDescent="0.25">
      <c r="A27" s="52" t="s">
        <v>4428</v>
      </c>
      <c r="B27" s="48"/>
      <c r="C27" s="49"/>
      <c r="D27" s="49"/>
      <c r="E27" s="49"/>
      <c r="F27" s="48">
        <v>19</v>
      </c>
      <c r="G27" s="48"/>
      <c r="H27" s="48">
        <v>19</v>
      </c>
    </row>
    <row r="28" spans="1:8" x14ac:dyDescent="0.25">
      <c r="A28" s="52" t="s">
        <v>3131</v>
      </c>
      <c r="B28" s="48"/>
      <c r="C28" s="49"/>
      <c r="D28" s="49"/>
      <c r="E28" s="49">
        <v>2</v>
      </c>
      <c r="F28" s="48">
        <v>24</v>
      </c>
      <c r="G28" s="48"/>
      <c r="H28" s="48">
        <v>26</v>
      </c>
    </row>
    <row r="29" spans="1:8" x14ac:dyDescent="0.25">
      <c r="A29" s="52" t="s">
        <v>3417</v>
      </c>
      <c r="B29" s="48"/>
      <c r="C29" s="49"/>
      <c r="D29" s="49"/>
      <c r="E29" s="49"/>
      <c r="F29" s="48">
        <v>25</v>
      </c>
      <c r="G29" s="48"/>
      <c r="H29" s="48">
        <v>25</v>
      </c>
    </row>
    <row r="30" spans="1:8" x14ac:dyDescent="0.25">
      <c r="A30" s="52" t="s">
        <v>1086</v>
      </c>
      <c r="B30" s="48">
        <v>1</v>
      </c>
      <c r="C30" s="49"/>
      <c r="D30" s="49"/>
      <c r="E30" s="49">
        <v>25</v>
      </c>
      <c r="F30" s="48">
        <v>31</v>
      </c>
      <c r="G30" s="48">
        <v>1</v>
      </c>
      <c r="H30" s="48">
        <v>58</v>
      </c>
    </row>
    <row r="31" spans="1:8" x14ac:dyDescent="0.25">
      <c r="A31" s="52" t="s">
        <v>1464</v>
      </c>
      <c r="B31" s="48"/>
      <c r="C31" s="49"/>
      <c r="D31" s="49"/>
      <c r="E31" s="49">
        <v>2</v>
      </c>
      <c r="F31" s="48">
        <v>1</v>
      </c>
      <c r="G31" s="48"/>
      <c r="H31" s="48">
        <v>3</v>
      </c>
    </row>
    <row r="32" spans="1:8" x14ac:dyDescent="0.25">
      <c r="A32" s="52" t="s">
        <v>3565</v>
      </c>
      <c r="B32" s="48">
        <v>10</v>
      </c>
      <c r="C32" s="49"/>
      <c r="D32" s="49"/>
      <c r="E32" s="49">
        <v>16</v>
      </c>
      <c r="F32" s="48">
        <v>135</v>
      </c>
      <c r="G32" s="48">
        <v>5</v>
      </c>
      <c r="H32" s="48">
        <v>166</v>
      </c>
    </row>
    <row r="33" spans="1:8" x14ac:dyDescent="0.25">
      <c r="A33" s="52" t="s">
        <v>4533</v>
      </c>
      <c r="B33" s="48"/>
      <c r="C33" s="49"/>
      <c r="D33" s="49"/>
      <c r="E33" s="49"/>
      <c r="F33" s="48">
        <v>1</v>
      </c>
      <c r="G33" s="48"/>
      <c r="H33" s="48">
        <v>1</v>
      </c>
    </row>
    <row r="34" spans="1:8" x14ac:dyDescent="0.25">
      <c r="A34" s="52" t="s">
        <v>4534</v>
      </c>
      <c r="B34" s="48">
        <v>40</v>
      </c>
      <c r="C34" s="49">
        <v>12</v>
      </c>
      <c r="D34" s="49">
        <v>13</v>
      </c>
      <c r="E34" s="49">
        <v>466</v>
      </c>
      <c r="F34" s="48">
        <v>827</v>
      </c>
      <c r="G34" s="48">
        <v>64</v>
      </c>
      <c r="H34" s="48">
        <v>1422</v>
      </c>
    </row>
    <row r="35" spans="1:8" x14ac:dyDescent="0.25">
      <c r="A35" s="50"/>
      <c r="B35" s="45"/>
      <c r="C35" s="46"/>
      <c r="D35" s="46"/>
      <c r="E35" s="46"/>
      <c r="F35" s="45"/>
      <c r="G35" s="45"/>
      <c r="H35" s="45"/>
    </row>
  </sheetData>
  <mergeCells count="2">
    <mergeCell ref="A1:H1"/>
    <mergeCell ref="C2:E2"/>
  </mergeCell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 Consolidado Enero 2018</vt:lpstr>
      <vt:lpstr>Datos</vt:lpstr>
      <vt:lpstr>Consolidado %Cumplimientos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AGUDELO AGUDELO</dc:creator>
  <cp:lastModifiedBy>MARIA ALEJANDRA VALLEJO ROLDAN</cp:lastModifiedBy>
  <dcterms:created xsi:type="dcterms:W3CDTF">2018-01-29T19:14:07Z</dcterms:created>
  <dcterms:modified xsi:type="dcterms:W3CDTF">2018-03-06T17:00:20Z</dcterms:modified>
</cp:coreProperties>
</file>